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Účetnictví\Diecéze\2026\"/>
    </mc:Choice>
  </mc:AlternateContent>
  <xr:revisionPtr revIDLastSave="0" documentId="13_ncr:1_{CA35FEA0-2FA0-4650-BFF4-9D081FD11A35}" xr6:coauthVersionLast="47" xr6:coauthVersionMax="47" xr10:uidLastSave="{00000000-0000-0000-0000-000000000000}"/>
  <bookViews>
    <workbookView xWindow="-120" yWindow="-120" windowWidth="29040" windowHeight="15720" tabRatio="855" xr2:uid="{00000000-000D-0000-FFFF-FFFF00000000}"/>
  </bookViews>
  <sheets>
    <sheet name="ÚJ" sheetId="13" r:id="rId1"/>
    <sheet name="Peněžní deník" sheetId="1" r:id="rId2"/>
    <sheet name="Doklady" sheetId="14" r:id="rId3"/>
    <sheet name="Hospodářský výkaz" sheetId="2" r:id="rId4"/>
    <sheet name="Státní výkazy" sheetId="4" r:id="rId5"/>
    <sheet name="Podklady pro DPPO" sheetId="3" r:id="rId6"/>
    <sheet name="Zdroj dat" sheetId="11" state="hidden" r:id="rId7"/>
    <sheet name="slovy" sheetId="12" state="hidden" r:id="rId8"/>
    <sheet name="Kniha pohledávek" sheetId="7" r:id="rId9"/>
    <sheet name="Kniha závazků" sheetId="8" r:id="rId10"/>
    <sheet name="Kniha dlouhodobého majetku" sheetId="9" r:id="rId11"/>
    <sheet name="Kniha drobného dlouh. majetku" sheetId="10" r:id="rId12"/>
    <sheet name="Čísla položek" sheetId="5" r:id="rId13"/>
    <sheet name="Kontrolní list" sheetId="6" r:id="rId14"/>
  </sheets>
  <definedNames>
    <definedName name="_cd" localSheetId="6">'Zdroj dat'!$A$2:$A$501</definedName>
    <definedName name="_xlnm._FilterDatabase" localSheetId="1" hidden="1">'Peněžní deník'!$B$5:$E$505</definedName>
    <definedName name="ČD">'Zdroj dat'!$A$2:$A$501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" l="1"/>
  <c r="C48" i="2"/>
  <c r="B49" i="2"/>
  <c r="B48" i="2"/>
  <c r="C44" i="2"/>
  <c r="C43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5" i="2"/>
  <c r="C23" i="2"/>
  <c r="C22" i="2"/>
  <c r="C21" i="2"/>
  <c r="C20" i="2"/>
  <c r="C17" i="2"/>
  <c r="C16" i="2"/>
  <c r="C15" i="2"/>
  <c r="C14" i="2"/>
  <c r="C13" i="2"/>
  <c r="C12" i="2"/>
  <c r="C9" i="2"/>
  <c r="C8" i="2"/>
  <c r="C7" i="2"/>
  <c r="C5" i="2"/>
  <c r="B44" i="2"/>
  <c r="B43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5" i="2"/>
  <c r="B23" i="2"/>
  <c r="B22" i="2"/>
  <c r="B21" i="2"/>
  <c r="B20" i="2"/>
  <c r="B17" i="2"/>
  <c r="B16" i="2"/>
  <c r="B15" i="2"/>
  <c r="B14" i="2"/>
  <c r="B13" i="2"/>
  <c r="B12" i="2"/>
  <c r="B9" i="2"/>
  <c r="B8" i="2"/>
  <c r="B7" i="2"/>
  <c r="B5" i="2"/>
  <c r="M6" i="1" l="1"/>
  <c r="F3" i="11" l="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F348" i="11"/>
  <c r="F349" i="11"/>
  <c r="F350" i="11"/>
  <c r="F351" i="11"/>
  <c r="F352" i="11"/>
  <c r="F353" i="11"/>
  <c r="F354" i="11"/>
  <c r="F355" i="11"/>
  <c r="F356" i="11"/>
  <c r="F357" i="11"/>
  <c r="F358" i="11"/>
  <c r="F359" i="11"/>
  <c r="F360" i="11"/>
  <c r="F361" i="11"/>
  <c r="F362" i="11"/>
  <c r="F363" i="11"/>
  <c r="F364" i="11"/>
  <c r="F365" i="11"/>
  <c r="F366" i="11"/>
  <c r="F367" i="11"/>
  <c r="F368" i="11"/>
  <c r="F369" i="11"/>
  <c r="F370" i="11"/>
  <c r="F371" i="11"/>
  <c r="F372" i="11"/>
  <c r="F373" i="11"/>
  <c r="F374" i="11"/>
  <c r="F375" i="11"/>
  <c r="F376" i="11"/>
  <c r="F377" i="11"/>
  <c r="F378" i="11"/>
  <c r="F379" i="11"/>
  <c r="F380" i="11"/>
  <c r="F381" i="11"/>
  <c r="F382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408" i="11"/>
  <c r="F409" i="11"/>
  <c r="F410" i="11"/>
  <c r="F411" i="11"/>
  <c r="F412" i="11"/>
  <c r="F413" i="11"/>
  <c r="F414" i="11"/>
  <c r="F415" i="11"/>
  <c r="F416" i="11"/>
  <c r="F417" i="11"/>
  <c r="F418" i="11"/>
  <c r="F419" i="11"/>
  <c r="F420" i="11"/>
  <c r="F421" i="11"/>
  <c r="F422" i="1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43" i="11"/>
  <c r="F444" i="11"/>
  <c r="F445" i="11"/>
  <c r="F446" i="11"/>
  <c r="F447" i="11"/>
  <c r="F448" i="11"/>
  <c r="F449" i="11"/>
  <c r="F450" i="11"/>
  <c r="F451" i="11"/>
  <c r="F452" i="11"/>
  <c r="F453" i="11"/>
  <c r="F454" i="11"/>
  <c r="F455" i="11"/>
  <c r="F456" i="11"/>
  <c r="F457" i="11"/>
  <c r="F458" i="11"/>
  <c r="F459" i="11"/>
  <c r="F460" i="11"/>
  <c r="F461" i="11"/>
  <c r="F462" i="11"/>
  <c r="F463" i="11"/>
  <c r="F464" i="11"/>
  <c r="F465" i="11"/>
  <c r="F466" i="11"/>
  <c r="F467" i="11"/>
  <c r="F468" i="11"/>
  <c r="F469" i="11"/>
  <c r="F470" i="11"/>
  <c r="F471" i="11"/>
  <c r="F472" i="11"/>
  <c r="F473" i="11"/>
  <c r="F474" i="11"/>
  <c r="F475" i="11"/>
  <c r="F476" i="11"/>
  <c r="F477" i="11"/>
  <c r="F478" i="11"/>
  <c r="F479" i="11"/>
  <c r="F480" i="11"/>
  <c r="F481" i="11"/>
  <c r="F482" i="11"/>
  <c r="F483" i="11"/>
  <c r="F484" i="11"/>
  <c r="F485" i="11"/>
  <c r="F486" i="11"/>
  <c r="F487" i="11"/>
  <c r="F488" i="11"/>
  <c r="F489" i="11"/>
  <c r="F490" i="11"/>
  <c r="F491" i="11"/>
  <c r="F492" i="11"/>
  <c r="F493" i="11"/>
  <c r="F494" i="11"/>
  <c r="F495" i="11"/>
  <c r="F496" i="11"/>
  <c r="F497" i="11"/>
  <c r="F498" i="11"/>
  <c r="F499" i="11"/>
  <c r="F500" i="11"/>
  <c r="F501" i="11"/>
  <c r="F502" i="11"/>
  <c r="F2" i="11"/>
  <c r="C4" i="14"/>
  <c r="D7" i="14" l="1"/>
  <c r="C5" i="14"/>
  <c r="C3" i="14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2" i="1"/>
  <c r="AN493" i="1"/>
  <c r="AN494" i="1"/>
  <c r="AN495" i="1"/>
  <c r="AN496" i="1"/>
  <c r="AN497" i="1"/>
  <c r="AN498" i="1"/>
  <c r="AN499" i="1"/>
  <c r="AN500" i="1"/>
  <c r="AN501" i="1"/>
  <c r="AN502" i="1"/>
  <c r="AN503" i="1"/>
  <c r="AN504" i="1"/>
  <c r="AN505" i="1"/>
  <c r="AN6" i="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H56" i="11" s="1"/>
  <c r="G57" i="11"/>
  <c r="G58" i="11"/>
  <c r="G59" i="11"/>
  <c r="G60" i="11"/>
  <c r="G61" i="11"/>
  <c r="G62" i="11"/>
  <c r="G63" i="11"/>
  <c r="G64" i="11"/>
  <c r="G65" i="11"/>
  <c r="G66" i="11"/>
  <c r="G67" i="11"/>
  <c r="G68" i="11"/>
  <c r="H68" i="11" s="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H132" i="11" s="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H164" i="11" s="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H240" i="11" s="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2" i="11"/>
  <c r="AN3" i="11"/>
  <c r="AN4" i="11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9" i="11"/>
  <c r="AN40" i="11"/>
  <c r="AN41" i="11"/>
  <c r="AN42" i="11"/>
  <c r="AN43" i="11"/>
  <c r="AN44" i="11"/>
  <c r="AN45" i="11"/>
  <c r="AN46" i="11"/>
  <c r="AN47" i="11"/>
  <c r="AN48" i="11"/>
  <c r="AN49" i="11"/>
  <c r="AN50" i="11"/>
  <c r="AN51" i="11"/>
  <c r="AN52" i="11"/>
  <c r="AN53" i="11"/>
  <c r="AN54" i="11"/>
  <c r="AN55" i="11"/>
  <c r="AN56" i="11"/>
  <c r="AN57" i="11"/>
  <c r="AN58" i="11"/>
  <c r="AN59" i="11"/>
  <c r="AN60" i="11"/>
  <c r="AN61" i="11"/>
  <c r="AN62" i="11"/>
  <c r="AN63" i="11"/>
  <c r="AN64" i="11"/>
  <c r="AN65" i="11"/>
  <c r="AN66" i="11"/>
  <c r="AN67" i="11"/>
  <c r="AN68" i="11"/>
  <c r="AN69" i="11"/>
  <c r="AN70" i="11"/>
  <c r="AN71" i="11"/>
  <c r="AN72" i="11"/>
  <c r="AN73" i="11"/>
  <c r="AN74" i="11"/>
  <c r="AN75" i="11"/>
  <c r="AN76" i="11"/>
  <c r="AN77" i="11"/>
  <c r="AN78" i="11"/>
  <c r="AN79" i="11"/>
  <c r="AN80" i="11"/>
  <c r="AN81" i="11"/>
  <c r="AN82" i="11"/>
  <c r="AN83" i="11"/>
  <c r="AN84" i="11"/>
  <c r="AN85" i="11"/>
  <c r="AN86" i="11"/>
  <c r="AN87" i="11"/>
  <c r="AN88" i="11"/>
  <c r="AN89" i="11"/>
  <c r="AN90" i="11"/>
  <c r="AN91" i="11"/>
  <c r="AN92" i="11"/>
  <c r="AN93" i="11"/>
  <c r="AN94" i="11"/>
  <c r="AN95" i="11"/>
  <c r="AN96" i="11"/>
  <c r="AN97" i="11"/>
  <c r="AN98" i="11"/>
  <c r="AN99" i="11"/>
  <c r="AN100" i="11"/>
  <c r="AN101" i="11"/>
  <c r="AN102" i="11"/>
  <c r="AN103" i="11"/>
  <c r="AN104" i="11"/>
  <c r="AN105" i="11"/>
  <c r="AN106" i="11"/>
  <c r="AN107" i="11"/>
  <c r="AN108" i="11"/>
  <c r="AN109" i="11"/>
  <c r="AN110" i="11"/>
  <c r="AN111" i="11"/>
  <c r="AN112" i="11"/>
  <c r="AN113" i="11"/>
  <c r="AN114" i="11"/>
  <c r="AN115" i="11"/>
  <c r="AN116" i="11"/>
  <c r="AN117" i="11"/>
  <c r="AN118" i="11"/>
  <c r="AN119" i="11"/>
  <c r="AN120" i="11"/>
  <c r="AN121" i="11"/>
  <c r="AN122" i="11"/>
  <c r="AN123" i="11"/>
  <c r="AN124" i="11"/>
  <c r="AN125" i="11"/>
  <c r="AN126" i="11"/>
  <c r="AN127" i="11"/>
  <c r="AN128" i="11"/>
  <c r="AN129" i="11"/>
  <c r="AN130" i="11"/>
  <c r="AN131" i="11"/>
  <c r="AN132" i="11"/>
  <c r="AN133" i="11"/>
  <c r="AN134" i="11"/>
  <c r="AN135" i="11"/>
  <c r="AN136" i="11"/>
  <c r="AN137" i="11"/>
  <c r="AN138" i="11"/>
  <c r="AN139" i="11"/>
  <c r="AN140" i="11"/>
  <c r="AN141" i="11"/>
  <c r="AN142" i="11"/>
  <c r="AN143" i="11"/>
  <c r="AN144" i="11"/>
  <c r="AN145" i="11"/>
  <c r="AN146" i="11"/>
  <c r="AN147" i="11"/>
  <c r="AN148" i="11"/>
  <c r="AN149" i="11"/>
  <c r="AN150" i="11"/>
  <c r="AN151" i="11"/>
  <c r="AN152" i="11"/>
  <c r="AN153" i="11"/>
  <c r="AN154" i="11"/>
  <c r="AN155" i="11"/>
  <c r="AN156" i="11"/>
  <c r="AN157" i="11"/>
  <c r="AN158" i="11"/>
  <c r="AN159" i="11"/>
  <c r="AN160" i="11"/>
  <c r="AN161" i="11"/>
  <c r="AN162" i="11"/>
  <c r="AN163" i="11"/>
  <c r="AN164" i="11"/>
  <c r="AN165" i="11"/>
  <c r="AN166" i="11"/>
  <c r="AN167" i="11"/>
  <c r="AN168" i="11"/>
  <c r="AN169" i="11"/>
  <c r="AN170" i="11"/>
  <c r="AN171" i="11"/>
  <c r="AN172" i="11"/>
  <c r="AN173" i="11"/>
  <c r="AN174" i="11"/>
  <c r="AN175" i="11"/>
  <c r="AN176" i="11"/>
  <c r="AN177" i="11"/>
  <c r="AN178" i="11"/>
  <c r="AN179" i="11"/>
  <c r="AN180" i="11"/>
  <c r="AN181" i="11"/>
  <c r="AN182" i="11"/>
  <c r="AN183" i="11"/>
  <c r="AN184" i="11"/>
  <c r="AN185" i="11"/>
  <c r="AN186" i="11"/>
  <c r="AN187" i="11"/>
  <c r="AN188" i="11"/>
  <c r="AN189" i="11"/>
  <c r="AN190" i="11"/>
  <c r="AN191" i="11"/>
  <c r="AN192" i="11"/>
  <c r="AN193" i="11"/>
  <c r="AN194" i="11"/>
  <c r="AN195" i="11"/>
  <c r="AN196" i="11"/>
  <c r="AN197" i="11"/>
  <c r="AN198" i="11"/>
  <c r="AN199" i="11"/>
  <c r="AN200" i="11"/>
  <c r="AN201" i="11"/>
  <c r="AN202" i="11"/>
  <c r="AN203" i="11"/>
  <c r="AN204" i="11"/>
  <c r="AN205" i="11"/>
  <c r="AN206" i="11"/>
  <c r="AN207" i="11"/>
  <c r="AN208" i="11"/>
  <c r="AN209" i="11"/>
  <c r="AN210" i="11"/>
  <c r="AN211" i="11"/>
  <c r="AN212" i="11"/>
  <c r="AN213" i="11"/>
  <c r="AN214" i="11"/>
  <c r="AN215" i="11"/>
  <c r="AN216" i="11"/>
  <c r="AN217" i="11"/>
  <c r="AN218" i="11"/>
  <c r="AN219" i="11"/>
  <c r="AN220" i="11"/>
  <c r="AN221" i="11"/>
  <c r="AN222" i="11"/>
  <c r="AN223" i="11"/>
  <c r="AN224" i="11"/>
  <c r="AN225" i="11"/>
  <c r="AN226" i="11"/>
  <c r="AN227" i="11"/>
  <c r="AN228" i="11"/>
  <c r="AN229" i="11"/>
  <c r="AN230" i="11"/>
  <c r="AN231" i="11"/>
  <c r="AN232" i="11"/>
  <c r="AN233" i="11"/>
  <c r="AN234" i="11"/>
  <c r="AN235" i="11"/>
  <c r="AN236" i="11"/>
  <c r="AN237" i="11"/>
  <c r="AN238" i="11"/>
  <c r="AN239" i="11"/>
  <c r="AN240" i="11"/>
  <c r="AN241" i="11"/>
  <c r="AN242" i="11"/>
  <c r="AN243" i="11"/>
  <c r="AN244" i="11"/>
  <c r="AN245" i="11"/>
  <c r="AN246" i="11"/>
  <c r="AN247" i="11"/>
  <c r="AN248" i="11"/>
  <c r="AN249" i="11"/>
  <c r="AN250" i="11"/>
  <c r="AN251" i="11"/>
  <c r="AN252" i="11"/>
  <c r="AN253" i="11"/>
  <c r="AN254" i="11"/>
  <c r="AN255" i="11"/>
  <c r="AN256" i="11"/>
  <c r="AN257" i="11"/>
  <c r="AN258" i="11"/>
  <c r="AN259" i="11"/>
  <c r="AN260" i="11"/>
  <c r="AN261" i="11"/>
  <c r="AN262" i="11"/>
  <c r="AN263" i="11"/>
  <c r="AN264" i="11"/>
  <c r="AN265" i="11"/>
  <c r="AN266" i="11"/>
  <c r="AN267" i="11"/>
  <c r="AN268" i="11"/>
  <c r="AN269" i="11"/>
  <c r="AN270" i="11"/>
  <c r="AN271" i="11"/>
  <c r="AN272" i="11"/>
  <c r="AN273" i="11"/>
  <c r="AN274" i="11"/>
  <c r="AN275" i="11"/>
  <c r="AN276" i="11"/>
  <c r="AN277" i="11"/>
  <c r="AN278" i="11"/>
  <c r="AN279" i="11"/>
  <c r="AN280" i="11"/>
  <c r="AN281" i="11"/>
  <c r="AN282" i="11"/>
  <c r="AN283" i="11"/>
  <c r="AN284" i="11"/>
  <c r="AN285" i="11"/>
  <c r="AN286" i="11"/>
  <c r="AN287" i="11"/>
  <c r="AN288" i="11"/>
  <c r="AN289" i="11"/>
  <c r="AN290" i="11"/>
  <c r="AN291" i="11"/>
  <c r="AN292" i="11"/>
  <c r="AN293" i="11"/>
  <c r="AN294" i="11"/>
  <c r="AN295" i="11"/>
  <c r="AN296" i="11"/>
  <c r="AN297" i="11"/>
  <c r="AN298" i="11"/>
  <c r="AN299" i="11"/>
  <c r="AN300" i="11"/>
  <c r="AN301" i="11"/>
  <c r="AN302" i="11"/>
  <c r="AN303" i="11"/>
  <c r="AN304" i="11"/>
  <c r="AN305" i="11"/>
  <c r="AN306" i="11"/>
  <c r="AN307" i="11"/>
  <c r="AN308" i="11"/>
  <c r="AN309" i="11"/>
  <c r="AN310" i="11"/>
  <c r="AN311" i="11"/>
  <c r="AN312" i="11"/>
  <c r="AN313" i="11"/>
  <c r="AN314" i="11"/>
  <c r="AN315" i="11"/>
  <c r="AN316" i="11"/>
  <c r="AN317" i="11"/>
  <c r="AN318" i="11"/>
  <c r="AN319" i="11"/>
  <c r="AN320" i="11"/>
  <c r="AN321" i="11"/>
  <c r="AN322" i="11"/>
  <c r="AN323" i="11"/>
  <c r="AN324" i="11"/>
  <c r="AN325" i="11"/>
  <c r="AN326" i="11"/>
  <c r="AN327" i="11"/>
  <c r="AN328" i="11"/>
  <c r="AN329" i="11"/>
  <c r="AN330" i="11"/>
  <c r="AN331" i="11"/>
  <c r="AN332" i="11"/>
  <c r="AN333" i="11"/>
  <c r="AN334" i="11"/>
  <c r="AN335" i="11"/>
  <c r="AN336" i="11"/>
  <c r="AN337" i="11"/>
  <c r="AN338" i="11"/>
  <c r="AN339" i="11"/>
  <c r="AN340" i="11"/>
  <c r="AN341" i="11"/>
  <c r="AN342" i="11"/>
  <c r="AN343" i="11"/>
  <c r="AN344" i="11"/>
  <c r="AN345" i="11"/>
  <c r="AN346" i="11"/>
  <c r="AN347" i="11"/>
  <c r="AN348" i="11"/>
  <c r="AN349" i="11"/>
  <c r="AN350" i="11"/>
  <c r="AN351" i="11"/>
  <c r="AN352" i="11"/>
  <c r="AN353" i="11"/>
  <c r="AN354" i="11"/>
  <c r="AN355" i="11"/>
  <c r="AN356" i="11"/>
  <c r="AN357" i="11"/>
  <c r="AN358" i="11"/>
  <c r="AN359" i="11"/>
  <c r="AN360" i="11"/>
  <c r="AN361" i="11"/>
  <c r="AN362" i="11"/>
  <c r="AN363" i="11"/>
  <c r="AN364" i="11"/>
  <c r="AN365" i="11"/>
  <c r="AN366" i="11"/>
  <c r="AN367" i="11"/>
  <c r="AN368" i="11"/>
  <c r="AN369" i="11"/>
  <c r="AN370" i="11"/>
  <c r="AN371" i="11"/>
  <c r="AN372" i="11"/>
  <c r="AN373" i="11"/>
  <c r="AN374" i="11"/>
  <c r="AN375" i="11"/>
  <c r="AN376" i="11"/>
  <c r="AN377" i="11"/>
  <c r="AN378" i="11"/>
  <c r="AN379" i="11"/>
  <c r="AN380" i="11"/>
  <c r="AN381" i="11"/>
  <c r="AN382" i="11"/>
  <c r="AN383" i="11"/>
  <c r="AN384" i="11"/>
  <c r="AN385" i="11"/>
  <c r="AN386" i="11"/>
  <c r="AN387" i="11"/>
  <c r="AN388" i="11"/>
  <c r="AN389" i="11"/>
  <c r="AN390" i="11"/>
  <c r="AN391" i="11"/>
  <c r="AN392" i="11"/>
  <c r="AN393" i="11"/>
  <c r="AN394" i="11"/>
  <c r="AN395" i="11"/>
  <c r="AN396" i="11"/>
  <c r="AN397" i="11"/>
  <c r="AN398" i="11"/>
  <c r="AN399" i="11"/>
  <c r="AN400" i="11"/>
  <c r="AN401" i="11"/>
  <c r="AN402" i="11"/>
  <c r="AN403" i="11"/>
  <c r="AN404" i="11"/>
  <c r="AN405" i="11"/>
  <c r="AN406" i="11"/>
  <c r="AN407" i="11"/>
  <c r="AN408" i="11"/>
  <c r="AN409" i="11"/>
  <c r="AN410" i="11"/>
  <c r="AN411" i="11"/>
  <c r="AN412" i="11"/>
  <c r="AN413" i="11"/>
  <c r="AN414" i="11"/>
  <c r="AN415" i="11"/>
  <c r="AN416" i="11"/>
  <c r="AN417" i="11"/>
  <c r="AN418" i="11"/>
  <c r="AN419" i="11"/>
  <c r="AN420" i="11"/>
  <c r="AN421" i="11"/>
  <c r="AN422" i="11"/>
  <c r="AN423" i="11"/>
  <c r="AN424" i="11"/>
  <c r="AN425" i="11"/>
  <c r="AN426" i="11"/>
  <c r="AN427" i="11"/>
  <c r="AN428" i="11"/>
  <c r="AN429" i="11"/>
  <c r="AN430" i="11"/>
  <c r="AN431" i="11"/>
  <c r="AN432" i="11"/>
  <c r="AN433" i="11"/>
  <c r="AN434" i="11"/>
  <c r="AN435" i="11"/>
  <c r="AN436" i="11"/>
  <c r="AN437" i="11"/>
  <c r="AN438" i="11"/>
  <c r="AN439" i="11"/>
  <c r="AN440" i="11"/>
  <c r="AN441" i="11"/>
  <c r="AN442" i="11"/>
  <c r="AN443" i="11"/>
  <c r="AN444" i="11"/>
  <c r="AN445" i="11"/>
  <c r="AN446" i="11"/>
  <c r="AN447" i="11"/>
  <c r="AN448" i="11"/>
  <c r="AN449" i="11"/>
  <c r="AN450" i="11"/>
  <c r="AN451" i="11"/>
  <c r="AN452" i="11"/>
  <c r="AN453" i="11"/>
  <c r="AN454" i="11"/>
  <c r="AN455" i="11"/>
  <c r="AN456" i="11"/>
  <c r="AN457" i="11"/>
  <c r="AN458" i="11"/>
  <c r="AN459" i="11"/>
  <c r="AN460" i="11"/>
  <c r="AN461" i="11"/>
  <c r="AN462" i="11"/>
  <c r="AN463" i="11"/>
  <c r="AN464" i="11"/>
  <c r="AN465" i="11"/>
  <c r="AN466" i="11"/>
  <c r="AN467" i="11"/>
  <c r="AN468" i="11"/>
  <c r="AN469" i="11"/>
  <c r="AN470" i="11"/>
  <c r="AN471" i="11"/>
  <c r="AN472" i="11"/>
  <c r="AN473" i="11"/>
  <c r="AN474" i="11"/>
  <c r="AN475" i="11"/>
  <c r="AN476" i="11"/>
  <c r="AN477" i="11"/>
  <c r="AN478" i="11"/>
  <c r="AN479" i="11"/>
  <c r="AN480" i="11"/>
  <c r="AN481" i="11"/>
  <c r="AN482" i="11"/>
  <c r="AN483" i="11"/>
  <c r="AN484" i="11"/>
  <c r="AN485" i="11"/>
  <c r="AN486" i="11"/>
  <c r="AN487" i="11"/>
  <c r="AN488" i="11"/>
  <c r="AN489" i="11"/>
  <c r="AN490" i="11"/>
  <c r="AN491" i="11"/>
  <c r="AN492" i="11"/>
  <c r="AN493" i="11"/>
  <c r="AN494" i="11"/>
  <c r="AN495" i="11"/>
  <c r="AN496" i="11"/>
  <c r="AN497" i="11"/>
  <c r="AN498" i="11"/>
  <c r="AN499" i="11"/>
  <c r="AN500" i="11"/>
  <c r="AN501" i="11"/>
  <c r="AN502" i="11"/>
  <c r="AN2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AK3" i="11"/>
  <c r="AL3" i="11"/>
  <c r="AM3" i="11"/>
  <c r="AK4" i="11"/>
  <c r="AL4" i="11"/>
  <c r="AM4" i="11"/>
  <c r="AK5" i="11"/>
  <c r="AL5" i="11"/>
  <c r="AM5" i="11"/>
  <c r="AK6" i="11"/>
  <c r="AL6" i="11"/>
  <c r="AM6" i="11"/>
  <c r="AK7" i="11"/>
  <c r="AL7" i="11"/>
  <c r="AM7" i="11"/>
  <c r="AK8" i="11"/>
  <c r="AL8" i="11"/>
  <c r="AM8" i="11"/>
  <c r="AK9" i="11"/>
  <c r="AL9" i="11"/>
  <c r="AM9" i="11"/>
  <c r="AK10" i="11"/>
  <c r="AL10" i="11"/>
  <c r="AM10" i="11"/>
  <c r="AK11" i="11"/>
  <c r="AL11" i="11"/>
  <c r="AM11" i="11"/>
  <c r="AK12" i="11"/>
  <c r="AL12" i="11"/>
  <c r="AM12" i="11"/>
  <c r="AK13" i="11"/>
  <c r="AL13" i="11"/>
  <c r="AM13" i="11"/>
  <c r="AK14" i="11"/>
  <c r="AL14" i="11"/>
  <c r="AM14" i="11"/>
  <c r="AK15" i="11"/>
  <c r="AL15" i="11"/>
  <c r="AM15" i="11"/>
  <c r="AK16" i="11"/>
  <c r="AL16" i="11"/>
  <c r="AM16" i="11"/>
  <c r="AK17" i="11"/>
  <c r="AL17" i="11"/>
  <c r="AM17" i="11"/>
  <c r="AK18" i="11"/>
  <c r="AL18" i="11"/>
  <c r="AM18" i="11"/>
  <c r="AK19" i="11"/>
  <c r="AL19" i="11"/>
  <c r="AM19" i="11"/>
  <c r="AK20" i="11"/>
  <c r="AL20" i="11"/>
  <c r="AM20" i="11"/>
  <c r="AK21" i="11"/>
  <c r="AL21" i="11"/>
  <c r="AM21" i="11"/>
  <c r="AK22" i="11"/>
  <c r="AL22" i="11"/>
  <c r="AM22" i="11"/>
  <c r="AK23" i="11"/>
  <c r="AL23" i="11"/>
  <c r="AM23" i="11"/>
  <c r="AK24" i="11"/>
  <c r="AL24" i="11"/>
  <c r="AM24" i="11"/>
  <c r="AK25" i="11"/>
  <c r="AL25" i="11"/>
  <c r="AM25" i="11"/>
  <c r="AK26" i="11"/>
  <c r="AL26" i="11"/>
  <c r="AM26" i="11"/>
  <c r="AK27" i="11"/>
  <c r="AL27" i="11"/>
  <c r="AM27" i="11"/>
  <c r="AK28" i="11"/>
  <c r="AL28" i="11"/>
  <c r="AM28" i="11"/>
  <c r="AK29" i="11"/>
  <c r="AL29" i="11"/>
  <c r="AM29" i="11"/>
  <c r="AK30" i="11"/>
  <c r="AL30" i="11"/>
  <c r="AM30" i="11"/>
  <c r="AK31" i="11"/>
  <c r="AL31" i="11"/>
  <c r="AM31" i="11"/>
  <c r="AK32" i="11"/>
  <c r="AL32" i="11"/>
  <c r="AM32" i="11"/>
  <c r="AK33" i="11"/>
  <c r="AL33" i="11"/>
  <c r="AM33" i="11"/>
  <c r="AK34" i="11"/>
  <c r="AL34" i="11"/>
  <c r="AM34" i="11"/>
  <c r="AK35" i="11"/>
  <c r="AL35" i="11"/>
  <c r="AM35" i="11"/>
  <c r="AK36" i="11"/>
  <c r="AL36" i="11"/>
  <c r="AM36" i="11"/>
  <c r="AK37" i="11"/>
  <c r="AL37" i="11"/>
  <c r="AM37" i="11"/>
  <c r="AK38" i="11"/>
  <c r="AL38" i="11"/>
  <c r="AM38" i="11"/>
  <c r="AK39" i="11"/>
  <c r="AL39" i="11"/>
  <c r="AM39" i="11"/>
  <c r="AK40" i="11"/>
  <c r="AL40" i="11"/>
  <c r="AM40" i="11"/>
  <c r="AK41" i="11"/>
  <c r="AL41" i="11"/>
  <c r="AM41" i="11"/>
  <c r="AK42" i="11"/>
  <c r="AL42" i="11"/>
  <c r="AM42" i="11"/>
  <c r="AK43" i="11"/>
  <c r="AL43" i="11"/>
  <c r="AM43" i="11"/>
  <c r="AK44" i="11"/>
  <c r="AL44" i="11"/>
  <c r="AM44" i="11"/>
  <c r="AK45" i="11"/>
  <c r="AL45" i="11"/>
  <c r="AM45" i="11"/>
  <c r="AK46" i="11"/>
  <c r="AL46" i="11"/>
  <c r="AM46" i="11"/>
  <c r="AK47" i="11"/>
  <c r="AL47" i="11"/>
  <c r="AM47" i="11"/>
  <c r="AK48" i="11"/>
  <c r="AL48" i="11"/>
  <c r="AM48" i="11"/>
  <c r="AK49" i="11"/>
  <c r="AL49" i="11"/>
  <c r="AM49" i="11"/>
  <c r="AK50" i="11"/>
  <c r="AL50" i="11"/>
  <c r="AM50" i="11"/>
  <c r="AK51" i="11"/>
  <c r="AL51" i="11"/>
  <c r="AM51" i="11"/>
  <c r="AK52" i="11"/>
  <c r="AL52" i="11"/>
  <c r="AM52" i="11"/>
  <c r="AK53" i="11"/>
  <c r="AL53" i="11"/>
  <c r="AM53" i="11"/>
  <c r="AK54" i="11"/>
  <c r="AL54" i="11"/>
  <c r="AM54" i="11"/>
  <c r="AK55" i="11"/>
  <c r="AL55" i="11"/>
  <c r="AM55" i="11"/>
  <c r="AK56" i="11"/>
  <c r="AL56" i="11"/>
  <c r="AM56" i="11"/>
  <c r="AK57" i="11"/>
  <c r="AL57" i="11"/>
  <c r="AM57" i="11"/>
  <c r="AK58" i="11"/>
  <c r="AL58" i="11"/>
  <c r="AM58" i="11"/>
  <c r="AK59" i="11"/>
  <c r="AL59" i="11"/>
  <c r="AM59" i="11"/>
  <c r="AK60" i="11"/>
  <c r="AL60" i="11"/>
  <c r="AM60" i="11"/>
  <c r="AK61" i="11"/>
  <c r="AL61" i="11"/>
  <c r="AM61" i="11"/>
  <c r="AK62" i="11"/>
  <c r="AL62" i="11"/>
  <c r="AM62" i="11"/>
  <c r="AK63" i="11"/>
  <c r="AL63" i="11"/>
  <c r="AM63" i="11"/>
  <c r="AK64" i="11"/>
  <c r="AL64" i="11"/>
  <c r="AM64" i="11"/>
  <c r="AK65" i="11"/>
  <c r="AL65" i="11"/>
  <c r="AM65" i="11"/>
  <c r="AK66" i="11"/>
  <c r="AL66" i="11"/>
  <c r="AM66" i="11"/>
  <c r="AK67" i="11"/>
  <c r="AL67" i="11"/>
  <c r="AM67" i="11"/>
  <c r="AK68" i="11"/>
  <c r="AL68" i="11"/>
  <c r="AM68" i="11"/>
  <c r="AK69" i="11"/>
  <c r="AL69" i="11"/>
  <c r="AM69" i="11"/>
  <c r="AK70" i="11"/>
  <c r="AL70" i="11"/>
  <c r="AM70" i="11"/>
  <c r="AK71" i="11"/>
  <c r="AL71" i="11"/>
  <c r="AM71" i="11"/>
  <c r="AK72" i="11"/>
  <c r="AL72" i="11"/>
  <c r="AM72" i="11"/>
  <c r="AK73" i="11"/>
  <c r="AL73" i="11"/>
  <c r="AM73" i="11"/>
  <c r="AK74" i="11"/>
  <c r="AL74" i="11"/>
  <c r="AM74" i="11"/>
  <c r="AK75" i="11"/>
  <c r="AL75" i="11"/>
  <c r="AM75" i="11"/>
  <c r="AK76" i="11"/>
  <c r="AL76" i="11"/>
  <c r="AM76" i="11"/>
  <c r="AK77" i="11"/>
  <c r="AL77" i="11"/>
  <c r="AM77" i="11"/>
  <c r="AK78" i="11"/>
  <c r="AL78" i="11"/>
  <c r="AM78" i="11"/>
  <c r="AK79" i="11"/>
  <c r="AL79" i="11"/>
  <c r="AM79" i="11"/>
  <c r="AK80" i="11"/>
  <c r="AL80" i="11"/>
  <c r="AM80" i="11"/>
  <c r="AK81" i="11"/>
  <c r="AL81" i="11"/>
  <c r="AM81" i="11"/>
  <c r="AK82" i="11"/>
  <c r="AL82" i="11"/>
  <c r="AM82" i="11"/>
  <c r="AK83" i="11"/>
  <c r="AL83" i="11"/>
  <c r="AM83" i="11"/>
  <c r="AK84" i="11"/>
  <c r="AL84" i="11"/>
  <c r="AM84" i="11"/>
  <c r="AK85" i="11"/>
  <c r="AL85" i="11"/>
  <c r="AM85" i="11"/>
  <c r="AK86" i="11"/>
  <c r="AL86" i="11"/>
  <c r="AM86" i="11"/>
  <c r="AK87" i="11"/>
  <c r="AL87" i="11"/>
  <c r="AM87" i="11"/>
  <c r="AK88" i="11"/>
  <c r="AL88" i="11"/>
  <c r="AM88" i="11"/>
  <c r="AK89" i="11"/>
  <c r="AL89" i="11"/>
  <c r="AM89" i="11"/>
  <c r="AK90" i="11"/>
  <c r="AL90" i="11"/>
  <c r="AM90" i="11"/>
  <c r="AK91" i="11"/>
  <c r="AL91" i="11"/>
  <c r="AM91" i="11"/>
  <c r="AK92" i="11"/>
  <c r="AL92" i="11"/>
  <c r="AM92" i="11"/>
  <c r="AK93" i="11"/>
  <c r="AL93" i="11"/>
  <c r="AM93" i="11"/>
  <c r="AK94" i="11"/>
  <c r="AL94" i="11"/>
  <c r="AM94" i="11"/>
  <c r="AK95" i="11"/>
  <c r="AL95" i="11"/>
  <c r="AM95" i="11"/>
  <c r="AK96" i="11"/>
  <c r="AL96" i="11"/>
  <c r="AM96" i="11"/>
  <c r="AK97" i="11"/>
  <c r="AL97" i="11"/>
  <c r="AM97" i="11"/>
  <c r="AK98" i="11"/>
  <c r="AL98" i="11"/>
  <c r="AM98" i="11"/>
  <c r="AK99" i="11"/>
  <c r="AL99" i="11"/>
  <c r="AM99" i="11"/>
  <c r="AK100" i="11"/>
  <c r="AL100" i="11"/>
  <c r="AM100" i="11"/>
  <c r="AK101" i="11"/>
  <c r="AL101" i="11"/>
  <c r="AM101" i="11"/>
  <c r="AK102" i="11"/>
  <c r="AL102" i="11"/>
  <c r="AM102" i="11"/>
  <c r="AK103" i="11"/>
  <c r="AL103" i="11"/>
  <c r="AM103" i="11"/>
  <c r="AK104" i="11"/>
  <c r="AL104" i="11"/>
  <c r="AM104" i="11"/>
  <c r="AK105" i="11"/>
  <c r="AL105" i="11"/>
  <c r="AM105" i="11"/>
  <c r="AK106" i="11"/>
  <c r="AL106" i="11"/>
  <c r="AM106" i="11"/>
  <c r="AK107" i="11"/>
  <c r="AL107" i="11"/>
  <c r="AM107" i="11"/>
  <c r="AK108" i="11"/>
  <c r="AL108" i="11"/>
  <c r="AM108" i="11"/>
  <c r="AK109" i="11"/>
  <c r="AL109" i="11"/>
  <c r="AM109" i="11"/>
  <c r="AK110" i="11"/>
  <c r="AL110" i="11"/>
  <c r="AM110" i="11"/>
  <c r="AK111" i="11"/>
  <c r="AL111" i="11"/>
  <c r="AM111" i="11"/>
  <c r="AK112" i="11"/>
  <c r="AL112" i="11"/>
  <c r="AM112" i="11"/>
  <c r="AK113" i="11"/>
  <c r="AL113" i="11"/>
  <c r="AM113" i="11"/>
  <c r="AK114" i="11"/>
  <c r="AL114" i="11"/>
  <c r="AM114" i="11"/>
  <c r="AK115" i="11"/>
  <c r="AL115" i="11"/>
  <c r="AM115" i="11"/>
  <c r="AK116" i="11"/>
  <c r="AL116" i="11"/>
  <c r="AM116" i="11"/>
  <c r="AK117" i="11"/>
  <c r="AL117" i="11"/>
  <c r="AM117" i="11"/>
  <c r="AK118" i="11"/>
  <c r="AL118" i="11"/>
  <c r="AM118" i="11"/>
  <c r="AK119" i="11"/>
  <c r="AL119" i="11"/>
  <c r="AM119" i="11"/>
  <c r="AK120" i="11"/>
  <c r="AL120" i="11"/>
  <c r="AM120" i="11"/>
  <c r="AK121" i="11"/>
  <c r="AL121" i="11"/>
  <c r="AM121" i="11"/>
  <c r="AK122" i="11"/>
  <c r="AL122" i="11"/>
  <c r="AM122" i="11"/>
  <c r="AK123" i="11"/>
  <c r="AL123" i="11"/>
  <c r="AM123" i="11"/>
  <c r="AK124" i="11"/>
  <c r="AL124" i="11"/>
  <c r="AM124" i="11"/>
  <c r="AK125" i="11"/>
  <c r="AL125" i="11"/>
  <c r="AM125" i="11"/>
  <c r="AK126" i="11"/>
  <c r="AL126" i="11"/>
  <c r="AM126" i="11"/>
  <c r="AK127" i="11"/>
  <c r="AL127" i="11"/>
  <c r="AM127" i="11"/>
  <c r="AK128" i="11"/>
  <c r="AL128" i="11"/>
  <c r="AM128" i="11"/>
  <c r="AK129" i="11"/>
  <c r="AL129" i="11"/>
  <c r="AM129" i="11"/>
  <c r="AK130" i="11"/>
  <c r="AL130" i="11"/>
  <c r="AM130" i="11"/>
  <c r="AK131" i="11"/>
  <c r="AL131" i="11"/>
  <c r="AM131" i="11"/>
  <c r="AK132" i="11"/>
  <c r="AL132" i="11"/>
  <c r="AM132" i="11"/>
  <c r="AK133" i="11"/>
  <c r="AL133" i="11"/>
  <c r="AM133" i="11"/>
  <c r="AK134" i="11"/>
  <c r="AL134" i="11"/>
  <c r="AM134" i="11"/>
  <c r="AK135" i="11"/>
  <c r="AL135" i="11"/>
  <c r="AM135" i="11"/>
  <c r="AK136" i="11"/>
  <c r="AL136" i="11"/>
  <c r="AM136" i="11"/>
  <c r="AK137" i="11"/>
  <c r="AL137" i="11"/>
  <c r="AM137" i="11"/>
  <c r="AK138" i="11"/>
  <c r="AL138" i="11"/>
  <c r="AM138" i="11"/>
  <c r="AK139" i="11"/>
  <c r="AL139" i="11"/>
  <c r="AM139" i="11"/>
  <c r="AK140" i="11"/>
  <c r="AL140" i="11"/>
  <c r="AM140" i="11"/>
  <c r="AK141" i="11"/>
  <c r="AL141" i="11"/>
  <c r="AM141" i="11"/>
  <c r="AK142" i="11"/>
  <c r="AL142" i="11"/>
  <c r="AM142" i="11"/>
  <c r="AK143" i="11"/>
  <c r="AL143" i="11"/>
  <c r="AM143" i="11"/>
  <c r="AK144" i="11"/>
  <c r="AL144" i="11"/>
  <c r="AM144" i="11"/>
  <c r="AK145" i="11"/>
  <c r="AL145" i="11"/>
  <c r="AM145" i="11"/>
  <c r="AK146" i="11"/>
  <c r="AL146" i="11"/>
  <c r="AM146" i="11"/>
  <c r="AK147" i="11"/>
  <c r="AL147" i="11"/>
  <c r="AM147" i="11"/>
  <c r="AK148" i="11"/>
  <c r="AL148" i="11"/>
  <c r="AM148" i="11"/>
  <c r="AK149" i="11"/>
  <c r="AL149" i="11"/>
  <c r="AM149" i="11"/>
  <c r="AK150" i="11"/>
  <c r="AL150" i="11"/>
  <c r="AM150" i="11"/>
  <c r="AK151" i="11"/>
  <c r="AL151" i="11"/>
  <c r="AM151" i="11"/>
  <c r="AK152" i="11"/>
  <c r="AL152" i="11"/>
  <c r="AM152" i="11"/>
  <c r="AK153" i="11"/>
  <c r="AL153" i="11"/>
  <c r="AM153" i="11"/>
  <c r="AK154" i="11"/>
  <c r="AL154" i="11"/>
  <c r="AM154" i="11"/>
  <c r="AK155" i="11"/>
  <c r="AL155" i="11"/>
  <c r="AM155" i="11"/>
  <c r="AK156" i="11"/>
  <c r="AL156" i="11"/>
  <c r="AM156" i="11"/>
  <c r="AK157" i="11"/>
  <c r="AL157" i="11"/>
  <c r="AM157" i="11"/>
  <c r="AK158" i="11"/>
  <c r="AL158" i="11"/>
  <c r="AM158" i="11"/>
  <c r="AK159" i="11"/>
  <c r="AL159" i="11"/>
  <c r="AM159" i="11"/>
  <c r="AK160" i="11"/>
  <c r="AL160" i="11"/>
  <c r="AM160" i="11"/>
  <c r="AK161" i="11"/>
  <c r="AL161" i="11"/>
  <c r="AM161" i="11"/>
  <c r="AK162" i="11"/>
  <c r="AL162" i="11"/>
  <c r="AM162" i="11"/>
  <c r="AK163" i="11"/>
  <c r="AL163" i="11"/>
  <c r="AM163" i="11"/>
  <c r="AK164" i="11"/>
  <c r="AL164" i="11"/>
  <c r="AM164" i="11"/>
  <c r="AK165" i="11"/>
  <c r="AL165" i="11"/>
  <c r="AM165" i="11"/>
  <c r="AK166" i="11"/>
  <c r="AL166" i="11"/>
  <c r="AM166" i="11"/>
  <c r="AK167" i="11"/>
  <c r="AL167" i="11"/>
  <c r="AM167" i="11"/>
  <c r="AK168" i="11"/>
  <c r="AL168" i="11"/>
  <c r="AM168" i="11"/>
  <c r="AK169" i="11"/>
  <c r="AL169" i="11"/>
  <c r="AM169" i="11"/>
  <c r="AK170" i="11"/>
  <c r="AL170" i="11"/>
  <c r="AM170" i="11"/>
  <c r="AK171" i="11"/>
  <c r="AL171" i="11"/>
  <c r="AM171" i="11"/>
  <c r="AK172" i="11"/>
  <c r="AL172" i="11"/>
  <c r="AM172" i="11"/>
  <c r="AK173" i="11"/>
  <c r="AL173" i="11"/>
  <c r="AM173" i="11"/>
  <c r="AK174" i="11"/>
  <c r="AL174" i="11"/>
  <c r="AM174" i="11"/>
  <c r="AK175" i="11"/>
  <c r="AL175" i="11"/>
  <c r="AM175" i="11"/>
  <c r="AK176" i="11"/>
  <c r="AL176" i="11"/>
  <c r="AM176" i="11"/>
  <c r="AK177" i="11"/>
  <c r="AL177" i="11"/>
  <c r="AM177" i="11"/>
  <c r="AK178" i="11"/>
  <c r="AL178" i="11"/>
  <c r="AM178" i="11"/>
  <c r="AK179" i="11"/>
  <c r="AL179" i="11"/>
  <c r="AM179" i="11"/>
  <c r="AK180" i="11"/>
  <c r="AL180" i="11"/>
  <c r="AM180" i="11"/>
  <c r="AK181" i="11"/>
  <c r="AL181" i="11"/>
  <c r="AM181" i="11"/>
  <c r="AK182" i="11"/>
  <c r="AL182" i="11"/>
  <c r="AM182" i="11"/>
  <c r="AK183" i="11"/>
  <c r="AL183" i="11"/>
  <c r="AM183" i="11"/>
  <c r="AK184" i="11"/>
  <c r="AL184" i="11"/>
  <c r="AM184" i="11"/>
  <c r="AK185" i="11"/>
  <c r="AL185" i="11"/>
  <c r="AM185" i="11"/>
  <c r="AK186" i="11"/>
  <c r="AL186" i="11"/>
  <c r="AM186" i="11"/>
  <c r="AK187" i="11"/>
  <c r="AL187" i="11"/>
  <c r="AM187" i="11"/>
  <c r="AK188" i="11"/>
  <c r="AL188" i="11"/>
  <c r="AM188" i="11"/>
  <c r="AK189" i="11"/>
  <c r="AL189" i="11"/>
  <c r="AM189" i="11"/>
  <c r="AK190" i="11"/>
  <c r="AL190" i="11"/>
  <c r="AM190" i="11"/>
  <c r="AK191" i="11"/>
  <c r="AL191" i="11"/>
  <c r="AM191" i="11"/>
  <c r="AK192" i="11"/>
  <c r="AL192" i="11"/>
  <c r="AM192" i="11"/>
  <c r="AK193" i="11"/>
  <c r="AL193" i="11"/>
  <c r="AM193" i="11"/>
  <c r="AK194" i="11"/>
  <c r="AL194" i="11"/>
  <c r="AM194" i="11"/>
  <c r="AK195" i="11"/>
  <c r="AL195" i="11"/>
  <c r="AM195" i="11"/>
  <c r="AK196" i="11"/>
  <c r="AL196" i="11"/>
  <c r="AM196" i="11"/>
  <c r="AK197" i="11"/>
  <c r="AL197" i="11"/>
  <c r="AM197" i="11"/>
  <c r="AK198" i="11"/>
  <c r="AL198" i="11"/>
  <c r="AM198" i="11"/>
  <c r="AK199" i="11"/>
  <c r="AL199" i="11"/>
  <c r="AM199" i="11"/>
  <c r="AK200" i="11"/>
  <c r="AL200" i="11"/>
  <c r="AM200" i="11"/>
  <c r="AK201" i="11"/>
  <c r="AL201" i="11"/>
  <c r="AM201" i="11"/>
  <c r="AK202" i="11"/>
  <c r="AL202" i="11"/>
  <c r="AM202" i="11"/>
  <c r="AK203" i="11"/>
  <c r="AL203" i="11"/>
  <c r="AM203" i="11"/>
  <c r="AK204" i="11"/>
  <c r="AL204" i="11"/>
  <c r="AM204" i="11"/>
  <c r="AK205" i="11"/>
  <c r="AL205" i="11"/>
  <c r="AM205" i="11"/>
  <c r="AK206" i="11"/>
  <c r="AL206" i="11"/>
  <c r="AM206" i="11"/>
  <c r="AK207" i="11"/>
  <c r="AL207" i="11"/>
  <c r="AM207" i="11"/>
  <c r="AK208" i="11"/>
  <c r="AL208" i="11"/>
  <c r="AM208" i="11"/>
  <c r="AK209" i="11"/>
  <c r="AL209" i="11"/>
  <c r="AM209" i="11"/>
  <c r="AK210" i="11"/>
  <c r="AL210" i="11"/>
  <c r="AM210" i="11"/>
  <c r="AK211" i="11"/>
  <c r="AL211" i="11"/>
  <c r="AM211" i="11"/>
  <c r="AK212" i="11"/>
  <c r="AL212" i="11"/>
  <c r="AM212" i="11"/>
  <c r="AK213" i="11"/>
  <c r="AL213" i="11"/>
  <c r="AM213" i="11"/>
  <c r="AK214" i="11"/>
  <c r="AL214" i="11"/>
  <c r="AM214" i="11"/>
  <c r="AK215" i="11"/>
  <c r="AL215" i="11"/>
  <c r="AM215" i="11"/>
  <c r="AK216" i="11"/>
  <c r="AL216" i="11"/>
  <c r="AM216" i="11"/>
  <c r="AK217" i="11"/>
  <c r="AL217" i="11"/>
  <c r="AM217" i="11"/>
  <c r="AK218" i="11"/>
  <c r="AL218" i="11"/>
  <c r="AM218" i="11"/>
  <c r="AK219" i="11"/>
  <c r="AL219" i="11"/>
  <c r="AM219" i="11"/>
  <c r="AK220" i="11"/>
  <c r="AL220" i="11"/>
  <c r="AM220" i="11"/>
  <c r="AK221" i="11"/>
  <c r="AL221" i="11"/>
  <c r="AM221" i="11"/>
  <c r="AK222" i="11"/>
  <c r="AL222" i="11"/>
  <c r="AM222" i="11"/>
  <c r="AK223" i="11"/>
  <c r="AL223" i="11"/>
  <c r="AM223" i="11"/>
  <c r="AK224" i="11"/>
  <c r="AL224" i="11"/>
  <c r="AM224" i="11"/>
  <c r="AK225" i="11"/>
  <c r="AL225" i="11"/>
  <c r="AM225" i="11"/>
  <c r="AK226" i="11"/>
  <c r="AL226" i="11"/>
  <c r="AM226" i="11"/>
  <c r="AK227" i="11"/>
  <c r="AL227" i="11"/>
  <c r="AM227" i="11"/>
  <c r="AK228" i="11"/>
  <c r="AL228" i="11"/>
  <c r="AM228" i="11"/>
  <c r="AK229" i="11"/>
  <c r="AL229" i="11"/>
  <c r="AM229" i="11"/>
  <c r="AK230" i="11"/>
  <c r="AL230" i="11"/>
  <c r="AM230" i="11"/>
  <c r="AK231" i="11"/>
  <c r="AL231" i="11"/>
  <c r="AM231" i="11"/>
  <c r="AK232" i="11"/>
  <c r="AL232" i="11"/>
  <c r="AM232" i="11"/>
  <c r="AK233" i="11"/>
  <c r="AL233" i="11"/>
  <c r="AM233" i="11"/>
  <c r="AK234" i="11"/>
  <c r="AL234" i="11"/>
  <c r="AM234" i="11"/>
  <c r="AK235" i="11"/>
  <c r="AL235" i="11"/>
  <c r="AM235" i="11"/>
  <c r="AK236" i="11"/>
  <c r="AL236" i="11"/>
  <c r="AM236" i="11"/>
  <c r="AK237" i="11"/>
  <c r="AL237" i="11"/>
  <c r="AM237" i="11"/>
  <c r="AK238" i="11"/>
  <c r="AL238" i="11"/>
  <c r="AM238" i="11"/>
  <c r="AK239" i="11"/>
  <c r="AL239" i="11"/>
  <c r="AM239" i="11"/>
  <c r="AK240" i="11"/>
  <c r="AL240" i="11"/>
  <c r="AM240" i="11"/>
  <c r="AK241" i="11"/>
  <c r="AL241" i="11"/>
  <c r="AM241" i="11"/>
  <c r="AK242" i="11"/>
  <c r="AL242" i="11"/>
  <c r="AM242" i="11"/>
  <c r="AK243" i="11"/>
  <c r="AL243" i="11"/>
  <c r="AM243" i="11"/>
  <c r="AK244" i="11"/>
  <c r="AL244" i="11"/>
  <c r="AM244" i="11"/>
  <c r="AK245" i="11"/>
  <c r="AL245" i="11"/>
  <c r="AM245" i="11"/>
  <c r="AK246" i="11"/>
  <c r="AL246" i="11"/>
  <c r="AM246" i="11"/>
  <c r="AK247" i="11"/>
  <c r="AL247" i="11"/>
  <c r="AM247" i="11"/>
  <c r="AK248" i="11"/>
  <c r="AL248" i="11"/>
  <c r="AM248" i="11"/>
  <c r="AK249" i="11"/>
  <c r="AL249" i="11"/>
  <c r="AM249" i="11"/>
  <c r="AK250" i="11"/>
  <c r="AL250" i="11"/>
  <c r="AM250" i="11"/>
  <c r="AK251" i="11"/>
  <c r="AL251" i="11"/>
  <c r="AM251" i="11"/>
  <c r="AK252" i="11"/>
  <c r="AL252" i="11"/>
  <c r="AM252" i="11"/>
  <c r="AK253" i="11"/>
  <c r="AL253" i="11"/>
  <c r="AM253" i="11"/>
  <c r="AK254" i="11"/>
  <c r="AL254" i="11"/>
  <c r="AM254" i="11"/>
  <c r="AK255" i="11"/>
  <c r="AL255" i="11"/>
  <c r="AM255" i="11"/>
  <c r="AK256" i="11"/>
  <c r="AL256" i="11"/>
  <c r="AM256" i="11"/>
  <c r="AK257" i="11"/>
  <c r="AL257" i="11"/>
  <c r="AM257" i="11"/>
  <c r="AK258" i="11"/>
  <c r="AL258" i="11"/>
  <c r="AM258" i="11"/>
  <c r="AK259" i="11"/>
  <c r="AL259" i="11"/>
  <c r="AM259" i="11"/>
  <c r="AK260" i="11"/>
  <c r="AL260" i="11"/>
  <c r="AM260" i="11"/>
  <c r="AK261" i="11"/>
  <c r="AL261" i="11"/>
  <c r="AM261" i="11"/>
  <c r="AK262" i="11"/>
  <c r="AL262" i="11"/>
  <c r="AM262" i="11"/>
  <c r="AK263" i="11"/>
  <c r="AL263" i="11"/>
  <c r="AM263" i="11"/>
  <c r="AK264" i="11"/>
  <c r="AL264" i="11"/>
  <c r="AM264" i="11"/>
  <c r="AK265" i="11"/>
  <c r="AL265" i="11"/>
  <c r="AM265" i="11"/>
  <c r="AK266" i="11"/>
  <c r="AL266" i="11"/>
  <c r="AM266" i="11"/>
  <c r="AK267" i="11"/>
  <c r="AL267" i="11"/>
  <c r="AM267" i="11"/>
  <c r="AK268" i="11"/>
  <c r="AL268" i="11"/>
  <c r="AM268" i="11"/>
  <c r="AK269" i="11"/>
  <c r="AL269" i="11"/>
  <c r="AM269" i="11"/>
  <c r="AK270" i="11"/>
  <c r="AL270" i="11"/>
  <c r="AM270" i="11"/>
  <c r="AK271" i="11"/>
  <c r="AL271" i="11"/>
  <c r="AM271" i="11"/>
  <c r="AK272" i="11"/>
  <c r="AL272" i="11"/>
  <c r="AM272" i="11"/>
  <c r="AK273" i="11"/>
  <c r="AL273" i="11"/>
  <c r="AM273" i="11"/>
  <c r="AK274" i="11"/>
  <c r="AL274" i="11"/>
  <c r="AM274" i="11"/>
  <c r="AK275" i="11"/>
  <c r="AL275" i="11"/>
  <c r="AM275" i="11"/>
  <c r="AK276" i="11"/>
  <c r="AL276" i="11"/>
  <c r="AM276" i="11"/>
  <c r="AK277" i="11"/>
  <c r="AL277" i="11"/>
  <c r="AM277" i="11"/>
  <c r="AK278" i="11"/>
  <c r="AL278" i="11"/>
  <c r="AM278" i="11"/>
  <c r="AK279" i="11"/>
  <c r="AL279" i="11"/>
  <c r="AM279" i="11"/>
  <c r="AK280" i="11"/>
  <c r="AL280" i="11"/>
  <c r="AM280" i="11"/>
  <c r="AK281" i="11"/>
  <c r="AL281" i="11"/>
  <c r="AM281" i="11"/>
  <c r="AK282" i="11"/>
  <c r="AL282" i="11"/>
  <c r="AM282" i="11"/>
  <c r="AK283" i="11"/>
  <c r="AL283" i="11"/>
  <c r="AM283" i="11"/>
  <c r="AK284" i="11"/>
  <c r="AL284" i="11"/>
  <c r="AM284" i="11"/>
  <c r="AK285" i="11"/>
  <c r="AL285" i="11"/>
  <c r="AM285" i="11"/>
  <c r="AK286" i="11"/>
  <c r="AL286" i="11"/>
  <c r="AM286" i="11"/>
  <c r="AK287" i="11"/>
  <c r="AL287" i="11"/>
  <c r="AM287" i="11"/>
  <c r="AK288" i="11"/>
  <c r="AL288" i="11"/>
  <c r="AM288" i="11"/>
  <c r="AK289" i="11"/>
  <c r="AL289" i="11"/>
  <c r="AM289" i="11"/>
  <c r="AK290" i="11"/>
  <c r="AL290" i="11"/>
  <c r="AM290" i="11"/>
  <c r="AK291" i="11"/>
  <c r="AL291" i="11"/>
  <c r="AM291" i="11"/>
  <c r="AK292" i="11"/>
  <c r="AL292" i="11"/>
  <c r="AM292" i="11"/>
  <c r="AK293" i="11"/>
  <c r="AL293" i="11"/>
  <c r="AM293" i="11"/>
  <c r="AK294" i="11"/>
  <c r="AL294" i="11"/>
  <c r="AM294" i="11"/>
  <c r="AK295" i="11"/>
  <c r="AL295" i="11"/>
  <c r="AM295" i="11"/>
  <c r="AK296" i="11"/>
  <c r="AL296" i="11"/>
  <c r="AM296" i="11"/>
  <c r="AK297" i="11"/>
  <c r="AL297" i="11"/>
  <c r="AM297" i="11"/>
  <c r="AK298" i="11"/>
  <c r="AL298" i="11"/>
  <c r="AM298" i="11"/>
  <c r="AK299" i="11"/>
  <c r="AL299" i="11"/>
  <c r="AM299" i="11"/>
  <c r="AK300" i="11"/>
  <c r="AL300" i="11"/>
  <c r="AM300" i="11"/>
  <c r="AK301" i="11"/>
  <c r="AL301" i="11"/>
  <c r="AM301" i="11"/>
  <c r="AK302" i="11"/>
  <c r="AL302" i="11"/>
  <c r="AM302" i="11"/>
  <c r="AK303" i="11"/>
  <c r="AL303" i="11"/>
  <c r="AM303" i="11"/>
  <c r="AK304" i="11"/>
  <c r="AL304" i="11"/>
  <c r="AM304" i="11"/>
  <c r="AK305" i="11"/>
  <c r="AL305" i="11"/>
  <c r="AM305" i="11"/>
  <c r="AK306" i="11"/>
  <c r="AL306" i="11"/>
  <c r="AM306" i="11"/>
  <c r="AK307" i="11"/>
  <c r="AL307" i="11"/>
  <c r="AM307" i="11"/>
  <c r="AK308" i="11"/>
  <c r="AL308" i="11"/>
  <c r="AM308" i="11"/>
  <c r="AK309" i="11"/>
  <c r="AL309" i="11"/>
  <c r="AM309" i="11"/>
  <c r="AK310" i="11"/>
  <c r="AL310" i="11"/>
  <c r="AM310" i="11"/>
  <c r="AK311" i="11"/>
  <c r="AL311" i="11"/>
  <c r="AM311" i="11"/>
  <c r="AK312" i="11"/>
  <c r="AL312" i="11"/>
  <c r="AM312" i="11"/>
  <c r="AK313" i="11"/>
  <c r="AL313" i="11"/>
  <c r="AM313" i="11"/>
  <c r="AK314" i="11"/>
  <c r="AL314" i="11"/>
  <c r="AM314" i="11"/>
  <c r="AK315" i="11"/>
  <c r="AL315" i="11"/>
  <c r="AM315" i="11"/>
  <c r="AK316" i="11"/>
  <c r="AL316" i="11"/>
  <c r="AM316" i="11"/>
  <c r="AK317" i="11"/>
  <c r="AL317" i="11"/>
  <c r="AM317" i="11"/>
  <c r="AK318" i="11"/>
  <c r="AL318" i="11"/>
  <c r="AM318" i="11"/>
  <c r="AK319" i="11"/>
  <c r="AL319" i="11"/>
  <c r="AM319" i="11"/>
  <c r="AK320" i="11"/>
  <c r="AL320" i="11"/>
  <c r="AM320" i="11"/>
  <c r="AK321" i="11"/>
  <c r="AL321" i="11"/>
  <c r="AM321" i="11"/>
  <c r="AK322" i="11"/>
  <c r="AL322" i="11"/>
  <c r="AM322" i="11"/>
  <c r="AK323" i="11"/>
  <c r="AL323" i="11"/>
  <c r="AM323" i="11"/>
  <c r="AK324" i="11"/>
  <c r="AL324" i="11"/>
  <c r="AM324" i="11"/>
  <c r="AK325" i="11"/>
  <c r="AL325" i="11"/>
  <c r="AM325" i="11"/>
  <c r="AK326" i="11"/>
  <c r="AL326" i="11"/>
  <c r="AM326" i="11"/>
  <c r="AK327" i="11"/>
  <c r="AL327" i="11"/>
  <c r="AM327" i="11"/>
  <c r="AK328" i="11"/>
  <c r="AL328" i="11"/>
  <c r="AM328" i="11"/>
  <c r="AK329" i="11"/>
  <c r="AL329" i="11"/>
  <c r="AM329" i="11"/>
  <c r="AK330" i="11"/>
  <c r="AL330" i="11"/>
  <c r="AM330" i="11"/>
  <c r="AK331" i="11"/>
  <c r="AL331" i="11"/>
  <c r="AM331" i="11"/>
  <c r="AK332" i="11"/>
  <c r="AL332" i="11"/>
  <c r="AM332" i="11"/>
  <c r="AK333" i="11"/>
  <c r="AL333" i="11"/>
  <c r="AM333" i="11"/>
  <c r="AK334" i="11"/>
  <c r="AL334" i="11"/>
  <c r="AM334" i="11"/>
  <c r="AK335" i="11"/>
  <c r="AL335" i="11"/>
  <c r="AM335" i="11"/>
  <c r="AK336" i="11"/>
  <c r="AL336" i="11"/>
  <c r="AM336" i="11"/>
  <c r="AK337" i="11"/>
  <c r="AL337" i="11"/>
  <c r="AM337" i="11"/>
  <c r="AK338" i="11"/>
  <c r="AL338" i="11"/>
  <c r="AM338" i="11"/>
  <c r="AK339" i="11"/>
  <c r="AL339" i="11"/>
  <c r="AM339" i="11"/>
  <c r="AK340" i="11"/>
  <c r="AL340" i="11"/>
  <c r="AM340" i="11"/>
  <c r="AK341" i="11"/>
  <c r="AL341" i="11"/>
  <c r="AM341" i="11"/>
  <c r="AK342" i="11"/>
  <c r="AL342" i="11"/>
  <c r="AM342" i="11"/>
  <c r="AK343" i="11"/>
  <c r="AL343" i="11"/>
  <c r="AM343" i="11"/>
  <c r="AK344" i="11"/>
  <c r="AL344" i="11"/>
  <c r="AM344" i="11"/>
  <c r="AK345" i="11"/>
  <c r="AL345" i="11"/>
  <c r="AM345" i="11"/>
  <c r="AK346" i="11"/>
  <c r="AL346" i="11"/>
  <c r="AM346" i="11"/>
  <c r="AK347" i="11"/>
  <c r="AL347" i="11"/>
  <c r="AM347" i="11"/>
  <c r="AK348" i="11"/>
  <c r="AL348" i="11"/>
  <c r="AM348" i="11"/>
  <c r="AK349" i="11"/>
  <c r="AL349" i="11"/>
  <c r="AM349" i="11"/>
  <c r="AK350" i="11"/>
  <c r="AL350" i="11"/>
  <c r="AM350" i="11"/>
  <c r="AK351" i="11"/>
  <c r="AL351" i="11"/>
  <c r="AM351" i="11"/>
  <c r="AK352" i="11"/>
  <c r="AL352" i="11"/>
  <c r="AM352" i="11"/>
  <c r="AK353" i="11"/>
  <c r="AL353" i="11"/>
  <c r="AM353" i="11"/>
  <c r="AK354" i="11"/>
  <c r="AL354" i="11"/>
  <c r="AM354" i="11"/>
  <c r="AK355" i="11"/>
  <c r="AL355" i="11"/>
  <c r="AM355" i="11"/>
  <c r="AK356" i="11"/>
  <c r="AL356" i="11"/>
  <c r="AM356" i="11"/>
  <c r="AK357" i="11"/>
  <c r="AL357" i="11"/>
  <c r="AM357" i="11"/>
  <c r="AK358" i="11"/>
  <c r="AL358" i="11"/>
  <c r="AM358" i="11"/>
  <c r="AK359" i="11"/>
  <c r="AL359" i="11"/>
  <c r="AM359" i="11"/>
  <c r="AK360" i="11"/>
  <c r="AL360" i="11"/>
  <c r="AM360" i="11"/>
  <c r="AK361" i="11"/>
  <c r="AL361" i="11"/>
  <c r="AM361" i="11"/>
  <c r="AK362" i="11"/>
  <c r="AL362" i="11"/>
  <c r="AM362" i="11"/>
  <c r="AK363" i="11"/>
  <c r="AL363" i="11"/>
  <c r="AM363" i="11"/>
  <c r="AK364" i="11"/>
  <c r="AL364" i="11"/>
  <c r="AM364" i="11"/>
  <c r="AK365" i="11"/>
  <c r="AL365" i="11"/>
  <c r="AM365" i="11"/>
  <c r="AK366" i="11"/>
  <c r="AL366" i="11"/>
  <c r="AM366" i="11"/>
  <c r="AK367" i="11"/>
  <c r="AL367" i="11"/>
  <c r="AM367" i="11"/>
  <c r="AK368" i="11"/>
  <c r="AL368" i="11"/>
  <c r="AM368" i="11"/>
  <c r="AK369" i="11"/>
  <c r="AL369" i="11"/>
  <c r="AM369" i="11"/>
  <c r="AK370" i="11"/>
  <c r="AL370" i="11"/>
  <c r="AM370" i="11"/>
  <c r="AK371" i="11"/>
  <c r="AL371" i="11"/>
  <c r="AM371" i="11"/>
  <c r="AK372" i="11"/>
  <c r="AL372" i="11"/>
  <c r="AM372" i="11"/>
  <c r="AK373" i="11"/>
  <c r="AL373" i="11"/>
  <c r="AM373" i="11"/>
  <c r="AK374" i="11"/>
  <c r="AL374" i="11"/>
  <c r="AM374" i="11"/>
  <c r="AK375" i="11"/>
  <c r="AL375" i="11"/>
  <c r="AM375" i="11"/>
  <c r="AK376" i="11"/>
  <c r="AL376" i="11"/>
  <c r="AM376" i="11"/>
  <c r="AK377" i="11"/>
  <c r="AL377" i="11"/>
  <c r="AM377" i="11"/>
  <c r="AK378" i="11"/>
  <c r="AL378" i="11"/>
  <c r="AM378" i="11"/>
  <c r="AK379" i="11"/>
  <c r="AL379" i="11"/>
  <c r="AM379" i="11"/>
  <c r="AK380" i="11"/>
  <c r="AL380" i="11"/>
  <c r="AM380" i="11"/>
  <c r="AK381" i="11"/>
  <c r="AL381" i="11"/>
  <c r="AM381" i="11"/>
  <c r="AK382" i="11"/>
  <c r="AL382" i="11"/>
  <c r="AM382" i="11"/>
  <c r="AK383" i="11"/>
  <c r="AL383" i="11"/>
  <c r="AM383" i="11"/>
  <c r="AK384" i="11"/>
  <c r="AL384" i="11"/>
  <c r="AM384" i="11"/>
  <c r="AK385" i="11"/>
  <c r="AL385" i="11"/>
  <c r="AM385" i="11"/>
  <c r="AK386" i="11"/>
  <c r="AL386" i="11"/>
  <c r="AM386" i="11"/>
  <c r="AK387" i="11"/>
  <c r="AL387" i="11"/>
  <c r="AM387" i="11"/>
  <c r="AK388" i="11"/>
  <c r="AL388" i="11"/>
  <c r="AM388" i="11"/>
  <c r="AK389" i="11"/>
  <c r="AL389" i="11"/>
  <c r="AM389" i="11"/>
  <c r="AK390" i="11"/>
  <c r="AL390" i="11"/>
  <c r="AM390" i="11"/>
  <c r="AK391" i="11"/>
  <c r="AL391" i="11"/>
  <c r="AM391" i="11"/>
  <c r="AK392" i="11"/>
  <c r="AL392" i="11"/>
  <c r="AM392" i="11"/>
  <c r="AK393" i="11"/>
  <c r="AL393" i="11"/>
  <c r="AM393" i="11"/>
  <c r="AK394" i="11"/>
  <c r="AL394" i="11"/>
  <c r="AM394" i="11"/>
  <c r="AK395" i="11"/>
  <c r="AL395" i="11"/>
  <c r="AM395" i="11"/>
  <c r="AK396" i="11"/>
  <c r="AL396" i="11"/>
  <c r="AM396" i="11"/>
  <c r="AK397" i="11"/>
  <c r="AL397" i="11"/>
  <c r="AM397" i="11"/>
  <c r="AK398" i="11"/>
  <c r="AL398" i="11"/>
  <c r="AM398" i="11"/>
  <c r="AK399" i="11"/>
  <c r="AL399" i="11"/>
  <c r="AM399" i="11"/>
  <c r="AK400" i="11"/>
  <c r="AL400" i="11"/>
  <c r="AM400" i="11"/>
  <c r="AK401" i="11"/>
  <c r="AL401" i="11"/>
  <c r="AM401" i="11"/>
  <c r="AK402" i="11"/>
  <c r="AL402" i="11"/>
  <c r="AM402" i="11"/>
  <c r="AK403" i="11"/>
  <c r="AL403" i="11"/>
  <c r="AM403" i="11"/>
  <c r="AK404" i="11"/>
  <c r="AL404" i="11"/>
  <c r="AM404" i="11"/>
  <c r="AK405" i="11"/>
  <c r="AL405" i="11"/>
  <c r="AM405" i="11"/>
  <c r="AK406" i="11"/>
  <c r="AL406" i="11"/>
  <c r="AM406" i="11"/>
  <c r="AK407" i="11"/>
  <c r="AL407" i="11"/>
  <c r="AM407" i="11"/>
  <c r="AK408" i="11"/>
  <c r="AL408" i="11"/>
  <c r="AM408" i="11"/>
  <c r="AK409" i="11"/>
  <c r="AL409" i="11"/>
  <c r="AM409" i="11"/>
  <c r="AK410" i="11"/>
  <c r="AL410" i="11"/>
  <c r="AM410" i="11"/>
  <c r="AK411" i="11"/>
  <c r="AL411" i="11"/>
  <c r="AM411" i="11"/>
  <c r="AK412" i="11"/>
  <c r="AL412" i="11"/>
  <c r="AM412" i="11"/>
  <c r="AK413" i="11"/>
  <c r="AL413" i="11"/>
  <c r="AM413" i="11"/>
  <c r="AK414" i="11"/>
  <c r="AL414" i="11"/>
  <c r="AM414" i="11"/>
  <c r="AK415" i="11"/>
  <c r="AL415" i="11"/>
  <c r="AM415" i="11"/>
  <c r="AK416" i="11"/>
  <c r="AL416" i="11"/>
  <c r="AM416" i="11"/>
  <c r="AK417" i="11"/>
  <c r="AL417" i="11"/>
  <c r="AM417" i="11"/>
  <c r="AK418" i="11"/>
  <c r="AL418" i="11"/>
  <c r="AM418" i="11"/>
  <c r="AK419" i="11"/>
  <c r="AL419" i="11"/>
  <c r="AM419" i="11"/>
  <c r="AK420" i="11"/>
  <c r="AL420" i="11"/>
  <c r="AM420" i="11"/>
  <c r="AK421" i="11"/>
  <c r="AL421" i="11"/>
  <c r="AM421" i="11"/>
  <c r="AK422" i="11"/>
  <c r="AL422" i="11"/>
  <c r="AM422" i="11"/>
  <c r="AK423" i="11"/>
  <c r="AL423" i="11"/>
  <c r="AM423" i="11"/>
  <c r="AK424" i="11"/>
  <c r="AL424" i="11"/>
  <c r="AM424" i="11"/>
  <c r="AK425" i="11"/>
  <c r="AL425" i="11"/>
  <c r="AM425" i="11"/>
  <c r="AK426" i="11"/>
  <c r="AL426" i="11"/>
  <c r="AM426" i="11"/>
  <c r="AK427" i="11"/>
  <c r="AL427" i="11"/>
  <c r="AM427" i="11"/>
  <c r="AK428" i="11"/>
  <c r="AL428" i="11"/>
  <c r="AM428" i="11"/>
  <c r="AK429" i="11"/>
  <c r="AL429" i="11"/>
  <c r="AM429" i="11"/>
  <c r="AK430" i="11"/>
  <c r="AL430" i="11"/>
  <c r="AM430" i="11"/>
  <c r="AK431" i="11"/>
  <c r="AL431" i="11"/>
  <c r="AM431" i="11"/>
  <c r="AK432" i="11"/>
  <c r="AL432" i="11"/>
  <c r="AM432" i="11"/>
  <c r="AK433" i="11"/>
  <c r="AL433" i="11"/>
  <c r="AM433" i="11"/>
  <c r="AK434" i="11"/>
  <c r="AL434" i="11"/>
  <c r="AM434" i="11"/>
  <c r="AK435" i="11"/>
  <c r="AL435" i="11"/>
  <c r="AM435" i="11"/>
  <c r="AK436" i="11"/>
  <c r="AL436" i="11"/>
  <c r="AM436" i="11"/>
  <c r="AK437" i="11"/>
  <c r="AL437" i="11"/>
  <c r="AM437" i="11"/>
  <c r="AK438" i="11"/>
  <c r="AL438" i="11"/>
  <c r="AM438" i="11"/>
  <c r="AK439" i="11"/>
  <c r="AL439" i="11"/>
  <c r="AM439" i="11"/>
  <c r="AK440" i="11"/>
  <c r="AL440" i="11"/>
  <c r="AM440" i="11"/>
  <c r="AK441" i="11"/>
  <c r="AL441" i="11"/>
  <c r="AM441" i="11"/>
  <c r="AK442" i="11"/>
  <c r="AL442" i="11"/>
  <c r="AM442" i="11"/>
  <c r="AK443" i="11"/>
  <c r="AL443" i="11"/>
  <c r="AM443" i="11"/>
  <c r="AK444" i="11"/>
  <c r="AL444" i="11"/>
  <c r="AM444" i="11"/>
  <c r="AK445" i="11"/>
  <c r="AL445" i="11"/>
  <c r="AM445" i="11"/>
  <c r="AK446" i="11"/>
  <c r="AL446" i="11"/>
  <c r="AM446" i="11"/>
  <c r="AK447" i="11"/>
  <c r="AL447" i="11"/>
  <c r="AM447" i="11"/>
  <c r="AK448" i="11"/>
  <c r="AL448" i="11"/>
  <c r="AM448" i="11"/>
  <c r="AK449" i="11"/>
  <c r="AL449" i="11"/>
  <c r="AM449" i="11"/>
  <c r="AK450" i="11"/>
  <c r="AL450" i="11"/>
  <c r="AM450" i="11"/>
  <c r="AK451" i="11"/>
  <c r="AL451" i="11"/>
  <c r="AM451" i="11"/>
  <c r="AK452" i="11"/>
  <c r="AL452" i="11"/>
  <c r="AM452" i="11"/>
  <c r="AK453" i="11"/>
  <c r="AL453" i="11"/>
  <c r="AM453" i="11"/>
  <c r="AK454" i="11"/>
  <c r="AL454" i="11"/>
  <c r="AM454" i="11"/>
  <c r="AK455" i="11"/>
  <c r="AL455" i="11"/>
  <c r="AM455" i="11"/>
  <c r="AK456" i="11"/>
  <c r="AL456" i="11"/>
  <c r="AM456" i="11"/>
  <c r="AK457" i="11"/>
  <c r="AL457" i="11"/>
  <c r="AM457" i="11"/>
  <c r="AK458" i="11"/>
  <c r="AL458" i="11"/>
  <c r="AM458" i="11"/>
  <c r="AK459" i="11"/>
  <c r="AL459" i="11"/>
  <c r="AM459" i="11"/>
  <c r="AK460" i="11"/>
  <c r="AL460" i="11"/>
  <c r="AM460" i="11"/>
  <c r="AK461" i="11"/>
  <c r="AL461" i="11"/>
  <c r="AM461" i="11"/>
  <c r="AK462" i="11"/>
  <c r="AL462" i="11"/>
  <c r="AM462" i="11"/>
  <c r="AK463" i="11"/>
  <c r="AL463" i="11"/>
  <c r="AM463" i="11"/>
  <c r="AK464" i="11"/>
  <c r="AL464" i="11"/>
  <c r="AM464" i="11"/>
  <c r="AK465" i="11"/>
  <c r="AL465" i="11"/>
  <c r="AM465" i="11"/>
  <c r="AK466" i="11"/>
  <c r="AL466" i="11"/>
  <c r="AM466" i="11"/>
  <c r="AK467" i="11"/>
  <c r="AL467" i="11"/>
  <c r="AM467" i="11"/>
  <c r="AK468" i="11"/>
  <c r="AL468" i="11"/>
  <c r="AM468" i="11"/>
  <c r="AK469" i="11"/>
  <c r="AL469" i="11"/>
  <c r="AM469" i="11"/>
  <c r="AK470" i="11"/>
  <c r="AL470" i="11"/>
  <c r="AM470" i="11"/>
  <c r="AK471" i="11"/>
  <c r="AL471" i="11"/>
  <c r="AM471" i="11"/>
  <c r="AK472" i="11"/>
  <c r="AL472" i="11"/>
  <c r="AM472" i="11"/>
  <c r="AK473" i="11"/>
  <c r="AL473" i="11"/>
  <c r="AM473" i="11"/>
  <c r="AK474" i="11"/>
  <c r="AL474" i="11"/>
  <c r="AM474" i="11"/>
  <c r="AK475" i="11"/>
  <c r="AL475" i="11"/>
  <c r="AM475" i="11"/>
  <c r="AK476" i="11"/>
  <c r="AL476" i="11"/>
  <c r="AM476" i="11"/>
  <c r="AK477" i="11"/>
  <c r="AL477" i="11"/>
  <c r="AM477" i="11"/>
  <c r="AK478" i="11"/>
  <c r="AL478" i="11"/>
  <c r="AM478" i="11"/>
  <c r="AK479" i="11"/>
  <c r="AL479" i="11"/>
  <c r="AM479" i="11"/>
  <c r="AK480" i="11"/>
  <c r="AL480" i="11"/>
  <c r="AM480" i="11"/>
  <c r="AK481" i="11"/>
  <c r="AL481" i="11"/>
  <c r="AM481" i="11"/>
  <c r="AK482" i="11"/>
  <c r="AL482" i="11"/>
  <c r="AM482" i="11"/>
  <c r="AK483" i="11"/>
  <c r="AL483" i="11"/>
  <c r="AM483" i="11"/>
  <c r="AK484" i="11"/>
  <c r="AL484" i="11"/>
  <c r="AM484" i="11"/>
  <c r="AK485" i="11"/>
  <c r="AL485" i="11"/>
  <c r="AM485" i="11"/>
  <c r="AK486" i="11"/>
  <c r="AL486" i="11"/>
  <c r="AM486" i="11"/>
  <c r="AK487" i="11"/>
  <c r="AL487" i="11"/>
  <c r="AM487" i="11"/>
  <c r="AK488" i="11"/>
  <c r="AL488" i="11"/>
  <c r="AM488" i="11"/>
  <c r="AK489" i="11"/>
  <c r="AL489" i="11"/>
  <c r="AM489" i="11"/>
  <c r="AK490" i="11"/>
  <c r="AL490" i="11"/>
  <c r="AM490" i="11"/>
  <c r="AK491" i="11"/>
  <c r="AL491" i="11"/>
  <c r="AM491" i="11"/>
  <c r="AK492" i="11"/>
  <c r="AL492" i="11"/>
  <c r="AM492" i="11"/>
  <c r="AK493" i="11"/>
  <c r="AL493" i="11"/>
  <c r="AM493" i="11"/>
  <c r="AK494" i="11"/>
  <c r="AL494" i="11"/>
  <c r="AM494" i="11"/>
  <c r="AK495" i="11"/>
  <c r="AL495" i="11"/>
  <c r="AM495" i="11"/>
  <c r="AK496" i="11"/>
  <c r="AL496" i="11"/>
  <c r="AM496" i="11"/>
  <c r="AK497" i="11"/>
  <c r="AL497" i="11"/>
  <c r="AM497" i="11"/>
  <c r="AK498" i="11"/>
  <c r="AL498" i="11"/>
  <c r="AM498" i="11"/>
  <c r="AK499" i="11"/>
  <c r="AL499" i="11"/>
  <c r="AM499" i="11"/>
  <c r="AK500" i="11"/>
  <c r="AL500" i="11"/>
  <c r="AM500" i="11"/>
  <c r="AK501" i="11"/>
  <c r="AL501" i="11"/>
  <c r="AM501" i="11"/>
  <c r="AK502" i="11"/>
  <c r="AL502" i="11"/>
  <c r="AM502" i="11"/>
  <c r="AM2" i="11"/>
  <c r="AL2" i="11"/>
  <c r="AK2" i="11"/>
  <c r="D3" i="11"/>
  <c r="D4" i="11"/>
  <c r="D5" i="11"/>
  <c r="D6" i="11"/>
  <c r="D7" i="11"/>
  <c r="D8" i="11"/>
  <c r="D9" i="11"/>
  <c r="D10" i="11"/>
  <c r="D11" i="11"/>
  <c r="D12" i="11"/>
  <c r="D13" i="11"/>
  <c r="D2" i="11"/>
  <c r="C6" i="4"/>
  <c r="H6" i="4" s="1"/>
  <c r="D7" i="4"/>
  <c r="I7" i="4" s="1"/>
  <c r="D6" i="4"/>
  <c r="I6" i="4" s="1"/>
  <c r="D4" i="4"/>
  <c r="I4" i="4" s="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2" i="11"/>
  <c r="A3" i="11"/>
  <c r="E3" i="11"/>
  <c r="A4" i="11"/>
  <c r="E4" i="11"/>
  <c r="A5" i="11"/>
  <c r="E5" i="11"/>
  <c r="A6" i="11"/>
  <c r="E6" i="11"/>
  <c r="A7" i="11"/>
  <c r="E7" i="11"/>
  <c r="A8" i="11"/>
  <c r="E8" i="11"/>
  <c r="A9" i="11"/>
  <c r="E9" i="11"/>
  <c r="A10" i="11"/>
  <c r="E10" i="11"/>
  <c r="A11" i="11"/>
  <c r="E11" i="11"/>
  <c r="A12" i="11"/>
  <c r="E12" i="11"/>
  <c r="A13" i="11"/>
  <c r="E13" i="11"/>
  <c r="A14" i="11"/>
  <c r="E14" i="11"/>
  <c r="A15" i="11"/>
  <c r="E15" i="11"/>
  <c r="A16" i="11"/>
  <c r="E16" i="11"/>
  <c r="A17" i="11"/>
  <c r="E17" i="11"/>
  <c r="A18" i="11"/>
  <c r="E18" i="11"/>
  <c r="A19" i="11"/>
  <c r="E19" i="11"/>
  <c r="A20" i="11"/>
  <c r="E20" i="11"/>
  <c r="A21" i="11"/>
  <c r="E21" i="11"/>
  <c r="A22" i="11"/>
  <c r="E22" i="11"/>
  <c r="A23" i="11"/>
  <c r="E23" i="11"/>
  <c r="A24" i="11"/>
  <c r="E24" i="11"/>
  <c r="A25" i="11"/>
  <c r="E25" i="11"/>
  <c r="A26" i="11"/>
  <c r="E26" i="11"/>
  <c r="A27" i="11"/>
  <c r="E27" i="11"/>
  <c r="A28" i="11"/>
  <c r="D28" i="11"/>
  <c r="E28" i="11"/>
  <c r="A29" i="11"/>
  <c r="D29" i="11"/>
  <c r="E29" i="11"/>
  <c r="A30" i="11"/>
  <c r="D30" i="11"/>
  <c r="E30" i="11"/>
  <c r="A31" i="11"/>
  <c r="D31" i="11"/>
  <c r="E31" i="11"/>
  <c r="A32" i="11"/>
  <c r="D32" i="11"/>
  <c r="E32" i="11"/>
  <c r="A33" i="11"/>
  <c r="D33" i="11"/>
  <c r="E33" i="11"/>
  <c r="A34" i="11"/>
  <c r="D34" i="11"/>
  <c r="E34" i="11"/>
  <c r="A35" i="11"/>
  <c r="D35" i="11"/>
  <c r="E35" i="11"/>
  <c r="A36" i="11"/>
  <c r="D36" i="11"/>
  <c r="E36" i="11"/>
  <c r="A37" i="11"/>
  <c r="D37" i="11"/>
  <c r="E37" i="11"/>
  <c r="A38" i="11"/>
  <c r="D38" i="11"/>
  <c r="E38" i="11"/>
  <c r="A39" i="11"/>
  <c r="D39" i="11"/>
  <c r="E39" i="11"/>
  <c r="A40" i="11"/>
  <c r="D40" i="11"/>
  <c r="E40" i="11"/>
  <c r="A41" i="11"/>
  <c r="D41" i="11"/>
  <c r="E41" i="11"/>
  <c r="A42" i="11"/>
  <c r="D42" i="11"/>
  <c r="E42" i="11"/>
  <c r="A43" i="11"/>
  <c r="D43" i="11"/>
  <c r="E43" i="11"/>
  <c r="A44" i="11"/>
  <c r="D44" i="11"/>
  <c r="E44" i="11"/>
  <c r="A45" i="11"/>
  <c r="D45" i="11"/>
  <c r="E45" i="11"/>
  <c r="A46" i="11"/>
  <c r="D46" i="11"/>
  <c r="E46" i="11"/>
  <c r="A47" i="11"/>
  <c r="D47" i="11"/>
  <c r="E47" i="11"/>
  <c r="A48" i="11"/>
  <c r="D48" i="11"/>
  <c r="E48" i="11"/>
  <c r="A49" i="11"/>
  <c r="D49" i="11"/>
  <c r="E49" i="11"/>
  <c r="A50" i="11"/>
  <c r="D50" i="11"/>
  <c r="E50" i="11"/>
  <c r="A51" i="11"/>
  <c r="D51" i="11"/>
  <c r="E51" i="11"/>
  <c r="A52" i="11"/>
  <c r="D52" i="11"/>
  <c r="E52" i="11"/>
  <c r="A53" i="11"/>
  <c r="D53" i="11"/>
  <c r="E53" i="11"/>
  <c r="A54" i="11"/>
  <c r="D54" i="11"/>
  <c r="E54" i="11"/>
  <c r="A55" i="11"/>
  <c r="D55" i="11"/>
  <c r="E55" i="11"/>
  <c r="A56" i="11"/>
  <c r="D56" i="11"/>
  <c r="E56" i="11"/>
  <c r="A57" i="11"/>
  <c r="D57" i="11"/>
  <c r="E57" i="11"/>
  <c r="A58" i="11"/>
  <c r="D58" i="11"/>
  <c r="E58" i="11"/>
  <c r="A59" i="11"/>
  <c r="D59" i="11"/>
  <c r="E59" i="11"/>
  <c r="A60" i="11"/>
  <c r="D60" i="11"/>
  <c r="E60" i="11"/>
  <c r="A61" i="11"/>
  <c r="D61" i="11"/>
  <c r="E61" i="11"/>
  <c r="A62" i="11"/>
  <c r="D62" i="11"/>
  <c r="E62" i="11"/>
  <c r="A63" i="11"/>
  <c r="D63" i="11"/>
  <c r="E63" i="11"/>
  <c r="A64" i="11"/>
  <c r="D64" i="11"/>
  <c r="E64" i="11"/>
  <c r="A65" i="11"/>
  <c r="D65" i="11"/>
  <c r="E65" i="11"/>
  <c r="A66" i="11"/>
  <c r="D66" i="11"/>
  <c r="E66" i="11"/>
  <c r="A67" i="11"/>
  <c r="D67" i="11"/>
  <c r="E67" i="11"/>
  <c r="A68" i="11"/>
  <c r="D68" i="11"/>
  <c r="E68" i="11"/>
  <c r="A69" i="11"/>
  <c r="D69" i="11"/>
  <c r="E69" i="11"/>
  <c r="A70" i="11"/>
  <c r="D70" i="11"/>
  <c r="E70" i="11"/>
  <c r="A71" i="11"/>
  <c r="D71" i="11"/>
  <c r="E71" i="11"/>
  <c r="A72" i="11"/>
  <c r="D72" i="11"/>
  <c r="E72" i="11"/>
  <c r="A73" i="11"/>
  <c r="D73" i="11"/>
  <c r="E73" i="11"/>
  <c r="A74" i="11"/>
  <c r="D74" i="11"/>
  <c r="E74" i="11"/>
  <c r="A75" i="11"/>
  <c r="D75" i="11"/>
  <c r="E75" i="11"/>
  <c r="A76" i="11"/>
  <c r="D76" i="11"/>
  <c r="E76" i="11"/>
  <c r="A77" i="11"/>
  <c r="D77" i="11"/>
  <c r="E77" i="11"/>
  <c r="A78" i="11"/>
  <c r="D78" i="11"/>
  <c r="E78" i="11"/>
  <c r="A79" i="11"/>
  <c r="D79" i="11"/>
  <c r="E79" i="11"/>
  <c r="A80" i="11"/>
  <c r="D80" i="11"/>
  <c r="E80" i="11"/>
  <c r="A81" i="11"/>
  <c r="D81" i="11"/>
  <c r="E81" i="11"/>
  <c r="A82" i="11"/>
  <c r="D82" i="11"/>
  <c r="E82" i="11"/>
  <c r="A83" i="11"/>
  <c r="D83" i="11"/>
  <c r="E83" i="11"/>
  <c r="A84" i="11"/>
  <c r="D84" i="11"/>
  <c r="E84" i="11"/>
  <c r="A85" i="11"/>
  <c r="D85" i="11"/>
  <c r="E85" i="11"/>
  <c r="A86" i="11"/>
  <c r="D86" i="11"/>
  <c r="E86" i="11"/>
  <c r="A87" i="11"/>
  <c r="D87" i="11"/>
  <c r="E87" i="11"/>
  <c r="A88" i="11"/>
  <c r="D88" i="11"/>
  <c r="E88" i="11"/>
  <c r="A89" i="11"/>
  <c r="D89" i="11"/>
  <c r="E89" i="11"/>
  <c r="A90" i="11"/>
  <c r="D90" i="11"/>
  <c r="E90" i="11"/>
  <c r="A91" i="11"/>
  <c r="D91" i="11"/>
  <c r="E91" i="11"/>
  <c r="A92" i="11"/>
  <c r="D92" i="11"/>
  <c r="E92" i="11"/>
  <c r="A93" i="11"/>
  <c r="D93" i="11"/>
  <c r="E93" i="11"/>
  <c r="A94" i="11"/>
  <c r="D94" i="11"/>
  <c r="E94" i="11"/>
  <c r="A95" i="11"/>
  <c r="D95" i="11"/>
  <c r="E95" i="11"/>
  <c r="A96" i="11"/>
  <c r="D96" i="11"/>
  <c r="E96" i="11"/>
  <c r="A97" i="11"/>
  <c r="D97" i="11"/>
  <c r="E97" i="11"/>
  <c r="A98" i="11"/>
  <c r="D98" i="11"/>
  <c r="E98" i="11"/>
  <c r="A99" i="11"/>
  <c r="D99" i="11"/>
  <c r="E99" i="11"/>
  <c r="A100" i="11"/>
  <c r="D100" i="11"/>
  <c r="E100" i="11"/>
  <c r="H100" i="11"/>
  <c r="A101" i="11"/>
  <c r="D101" i="11"/>
  <c r="E101" i="11"/>
  <c r="A102" i="11"/>
  <c r="D102" i="11"/>
  <c r="E102" i="11"/>
  <c r="A103" i="11"/>
  <c r="D103" i="11"/>
  <c r="E103" i="11"/>
  <c r="A104" i="11"/>
  <c r="D104" i="11"/>
  <c r="E104" i="11"/>
  <c r="A105" i="11"/>
  <c r="D105" i="11"/>
  <c r="E105" i="11"/>
  <c r="A106" i="11"/>
  <c r="D106" i="11"/>
  <c r="E106" i="11"/>
  <c r="A107" i="11"/>
  <c r="D107" i="11"/>
  <c r="E107" i="11"/>
  <c r="A108" i="11"/>
  <c r="D108" i="11"/>
  <c r="E108" i="11"/>
  <c r="A109" i="11"/>
  <c r="D109" i="11"/>
  <c r="E109" i="11"/>
  <c r="A110" i="11"/>
  <c r="D110" i="11"/>
  <c r="E110" i="11"/>
  <c r="A111" i="11"/>
  <c r="D111" i="11"/>
  <c r="E111" i="11"/>
  <c r="A112" i="11"/>
  <c r="D112" i="11"/>
  <c r="E112" i="11"/>
  <c r="A113" i="11"/>
  <c r="D113" i="11"/>
  <c r="E113" i="11"/>
  <c r="A114" i="11"/>
  <c r="D114" i="11"/>
  <c r="E114" i="11"/>
  <c r="A115" i="11"/>
  <c r="D115" i="11"/>
  <c r="E115" i="11"/>
  <c r="A116" i="11"/>
  <c r="D116" i="11"/>
  <c r="E116" i="11"/>
  <c r="A117" i="11"/>
  <c r="D117" i="11"/>
  <c r="E117" i="11"/>
  <c r="A118" i="11"/>
  <c r="D118" i="11"/>
  <c r="E118" i="11"/>
  <c r="A119" i="11"/>
  <c r="D119" i="11"/>
  <c r="E119" i="11"/>
  <c r="A120" i="11"/>
  <c r="D120" i="11"/>
  <c r="E120" i="11"/>
  <c r="A121" i="11"/>
  <c r="D121" i="11"/>
  <c r="E121" i="11"/>
  <c r="A122" i="11"/>
  <c r="D122" i="11"/>
  <c r="E122" i="11"/>
  <c r="A123" i="11"/>
  <c r="D123" i="11"/>
  <c r="E123" i="11"/>
  <c r="A124" i="11"/>
  <c r="D124" i="11"/>
  <c r="E124" i="11"/>
  <c r="A125" i="11"/>
  <c r="D125" i="11"/>
  <c r="E125" i="11"/>
  <c r="A126" i="11"/>
  <c r="D126" i="11"/>
  <c r="E126" i="11"/>
  <c r="A127" i="11"/>
  <c r="D127" i="11"/>
  <c r="E127" i="11"/>
  <c r="A128" i="11"/>
  <c r="D128" i="11"/>
  <c r="E128" i="11"/>
  <c r="A129" i="11"/>
  <c r="D129" i="11"/>
  <c r="E129" i="11"/>
  <c r="A130" i="11"/>
  <c r="D130" i="11"/>
  <c r="E130" i="11"/>
  <c r="A131" i="11"/>
  <c r="D131" i="11"/>
  <c r="E131" i="11"/>
  <c r="A132" i="11"/>
  <c r="D132" i="11"/>
  <c r="E132" i="11"/>
  <c r="A133" i="11"/>
  <c r="D133" i="11"/>
  <c r="E133" i="11"/>
  <c r="A134" i="11"/>
  <c r="D134" i="11"/>
  <c r="E134" i="11"/>
  <c r="A135" i="11"/>
  <c r="D135" i="11"/>
  <c r="E135" i="11"/>
  <c r="A136" i="11"/>
  <c r="D136" i="11"/>
  <c r="E136" i="11"/>
  <c r="A137" i="11"/>
  <c r="D137" i="11"/>
  <c r="E137" i="11"/>
  <c r="A138" i="11"/>
  <c r="D138" i="11"/>
  <c r="E138" i="11"/>
  <c r="A139" i="11"/>
  <c r="D139" i="11"/>
  <c r="E139" i="11"/>
  <c r="A140" i="11"/>
  <c r="D140" i="11"/>
  <c r="E140" i="11"/>
  <c r="A141" i="11"/>
  <c r="D141" i="11"/>
  <c r="E141" i="11"/>
  <c r="A142" i="11"/>
  <c r="D142" i="11"/>
  <c r="E142" i="11"/>
  <c r="A143" i="11"/>
  <c r="D143" i="11"/>
  <c r="E143" i="11"/>
  <c r="A144" i="11"/>
  <c r="D144" i="11"/>
  <c r="E144" i="11"/>
  <c r="A145" i="11"/>
  <c r="D145" i="11"/>
  <c r="E145" i="11"/>
  <c r="A146" i="11"/>
  <c r="D146" i="11"/>
  <c r="E146" i="11"/>
  <c r="A147" i="11"/>
  <c r="D147" i="11"/>
  <c r="E147" i="11"/>
  <c r="A148" i="11"/>
  <c r="D148" i="11"/>
  <c r="E148" i="11"/>
  <c r="A149" i="11"/>
  <c r="D149" i="11"/>
  <c r="E149" i="11"/>
  <c r="A150" i="11"/>
  <c r="D150" i="11"/>
  <c r="E150" i="11"/>
  <c r="A151" i="11"/>
  <c r="D151" i="11"/>
  <c r="E151" i="11"/>
  <c r="A152" i="11"/>
  <c r="D152" i="11"/>
  <c r="E152" i="11"/>
  <c r="A153" i="11"/>
  <c r="D153" i="11"/>
  <c r="E153" i="11"/>
  <c r="A154" i="11"/>
  <c r="D154" i="11"/>
  <c r="E154" i="11"/>
  <c r="A155" i="11"/>
  <c r="D155" i="11"/>
  <c r="E155" i="11"/>
  <c r="A156" i="11"/>
  <c r="D156" i="11"/>
  <c r="E156" i="11"/>
  <c r="A157" i="11"/>
  <c r="D157" i="11"/>
  <c r="E157" i="11"/>
  <c r="A158" i="11"/>
  <c r="D158" i="11"/>
  <c r="E158" i="11"/>
  <c r="A159" i="11"/>
  <c r="D159" i="11"/>
  <c r="E159" i="11"/>
  <c r="A160" i="11"/>
  <c r="D160" i="11"/>
  <c r="E160" i="11"/>
  <c r="A161" i="11"/>
  <c r="D161" i="11"/>
  <c r="E161" i="11"/>
  <c r="A162" i="11"/>
  <c r="D162" i="11"/>
  <c r="E162" i="11"/>
  <c r="A163" i="11"/>
  <c r="D163" i="11"/>
  <c r="E163" i="11"/>
  <c r="A164" i="11"/>
  <c r="D164" i="11"/>
  <c r="E164" i="11"/>
  <c r="A165" i="11"/>
  <c r="D165" i="11"/>
  <c r="E165" i="11"/>
  <c r="A166" i="11"/>
  <c r="D166" i="11"/>
  <c r="E166" i="11"/>
  <c r="A167" i="11"/>
  <c r="D167" i="11"/>
  <c r="E167" i="11"/>
  <c r="A168" i="11"/>
  <c r="D168" i="11"/>
  <c r="E168" i="11"/>
  <c r="A169" i="11"/>
  <c r="D169" i="11"/>
  <c r="E169" i="11"/>
  <c r="A170" i="11"/>
  <c r="D170" i="11"/>
  <c r="E170" i="11"/>
  <c r="A171" i="11"/>
  <c r="D171" i="11"/>
  <c r="E171" i="11"/>
  <c r="A172" i="11"/>
  <c r="D172" i="11"/>
  <c r="E172" i="11"/>
  <c r="A173" i="11"/>
  <c r="D173" i="11"/>
  <c r="E173" i="11"/>
  <c r="A174" i="11"/>
  <c r="D174" i="11"/>
  <c r="E174" i="11"/>
  <c r="A175" i="11"/>
  <c r="D175" i="11"/>
  <c r="E175" i="11"/>
  <c r="A176" i="11"/>
  <c r="D176" i="11"/>
  <c r="E176" i="11"/>
  <c r="A177" i="11"/>
  <c r="D177" i="11"/>
  <c r="E177" i="11"/>
  <c r="A178" i="11"/>
  <c r="D178" i="11"/>
  <c r="E178" i="11"/>
  <c r="A179" i="11"/>
  <c r="D179" i="11"/>
  <c r="E179" i="11"/>
  <c r="A180" i="11"/>
  <c r="D180" i="11"/>
  <c r="E180" i="11"/>
  <c r="A181" i="11"/>
  <c r="D181" i="11"/>
  <c r="E181" i="11"/>
  <c r="A182" i="11"/>
  <c r="D182" i="11"/>
  <c r="E182" i="11"/>
  <c r="A183" i="11"/>
  <c r="D183" i="11"/>
  <c r="E183" i="11"/>
  <c r="A184" i="11"/>
  <c r="D184" i="11"/>
  <c r="E184" i="11"/>
  <c r="A185" i="11"/>
  <c r="D185" i="11"/>
  <c r="E185" i="11"/>
  <c r="A186" i="11"/>
  <c r="D186" i="11"/>
  <c r="E186" i="11"/>
  <c r="A187" i="11"/>
  <c r="D187" i="11"/>
  <c r="E187" i="11"/>
  <c r="A188" i="11"/>
  <c r="D188" i="11"/>
  <c r="E188" i="11"/>
  <c r="A189" i="11"/>
  <c r="D189" i="11"/>
  <c r="E189" i="11"/>
  <c r="A190" i="11"/>
  <c r="D190" i="11"/>
  <c r="E190" i="11"/>
  <c r="A191" i="11"/>
  <c r="D191" i="11"/>
  <c r="E191" i="11"/>
  <c r="A192" i="11"/>
  <c r="D192" i="11"/>
  <c r="E192" i="11"/>
  <c r="A193" i="11"/>
  <c r="D193" i="11"/>
  <c r="E193" i="11"/>
  <c r="A194" i="11"/>
  <c r="D194" i="11"/>
  <c r="E194" i="11"/>
  <c r="A195" i="11"/>
  <c r="D195" i="11"/>
  <c r="E195" i="11"/>
  <c r="A196" i="11"/>
  <c r="D196" i="11"/>
  <c r="E196" i="11"/>
  <c r="A197" i="11"/>
  <c r="D197" i="11"/>
  <c r="E197" i="11"/>
  <c r="A198" i="11"/>
  <c r="D198" i="11"/>
  <c r="E198" i="11"/>
  <c r="A199" i="11"/>
  <c r="D199" i="11"/>
  <c r="E199" i="11"/>
  <c r="A200" i="11"/>
  <c r="D200" i="11"/>
  <c r="E200" i="11"/>
  <c r="A201" i="11"/>
  <c r="D201" i="11"/>
  <c r="E201" i="11"/>
  <c r="A202" i="11"/>
  <c r="D202" i="11"/>
  <c r="E202" i="11"/>
  <c r="A203" i="11"/>
  <c r="D203" i="11"/>
  <c r="E203" i="11"/>
  <c r="A204" i="11"/>
  <c r="D204" i="11"/>
  <c r="E204" i="11"/>
  <c r="A205" i="11"/>
  <c r="D205" i="11"/>
  <c r="E205" i="11"/>
  <c r="A206" i="11"/>
  <c r="D206" i="11"/>
  <c r="E206" i="11"/>
  <c r="A207" i="11"/>
  <c r="D207" i="11"/>
  <c r="E207" i="11"/>
  <c r="A208" i="11"/>
  <c r="D208" i="11"/>
  <c r="E208" i="11"/>
  <c r="A209" i="11"/>
  <c r="D209" i="11"/>
  <c r="E209" i="11"/>
  <c r="A210" i="11"/>
  <c r="D210" i="11"/>
  <c r="E210" i="11"/>
  <c r="A211" i="11"/>
  <c r="D211" i="11"/>
  <c r="E211" i="11"/>
  <c r="A212" i="11"/>
  <c r="D212" i="11"/>
  <c r="E212" i="11"/>
  <c r="A213" i="11"/>
  <c r="D213" i="11"/>
  <c r="E213" i="11"/>
  <c r="A214" i="11"/>
  <c r="D214" i="11"/>
  <c r="E214" i="11"/>
  <c r="A215" i="11"/>
  <c r="D215" i="11"/>
  <c r="E215" i="11"/>
  <c r="A216" i="11"/>
  <c r="D216" i="11"/>
  <c r="E216" i="11"/>
  <c r="A217" i="11"/>
  <c r="D217" i="11"/>
  <c r="E217" i="11"/>
  <c r="A218" i="11"/>
  <c r="D218" i="11"/>
  <c r="E218" i="11"/>
  <c r="A219" i="11"/>
  <c r="D219" i="11"/>
  <c r="E219" i="11"/>
  <c r="A220" i="11"/>
  <c r="D220" i="11"/>
  <c r="E220" i="11"/>
  <c r="A221" i="11"/>
  <c r="D221" i="11"/>
  <c r="E221" i="11"/>
  <c r="A222" i="11"/>
  <c r="D222" i="11"/>
  <c r="E222" i="11"/>
  <c r="A223" i="11"/>
  <c r="D223" i="11"/>
  <c r="E223" i="11"/>
  <c r="A224" i="11"/>
  <c r="D224" i="11"/>
  <c r="E224" i="11"/>
  <c r="A225" i="11"/>
  <c r="D225" i="11"/>
  <c r="E225" i="11"/>
  <c r="A226" i="11"/>
  <c r="D226" i="11"/>
  <c r="E226" i="11"/>
  <c r="A227" i="11"/>
  <c r="D227" i="11"/>
  <c r="E227" i="11"/>
  <c r="A228" i="11"/>
  <c r="D228" i="11"/>
  <c r="E228" i="11"/>
  <c r="A229" i="11"/>
  <c r="D229" i="11"/>
  <c r="E229" i="11"/>
  <c r="A230" i="11"/>
  <c r="D230" i="11"/>
  <c r="E230" i="11"/>
  <c r="A231" i="11"/>
  <c r="D231" i="11"/>
  <c r="E231" i="11"/>
  <c r="A232" i="11"/>
  <c r="D232" i="11"/>
  <c r="E232" i="11"/>
  <c r="A233" i="11"/>
  <c r="D233" i="11"/>
  <c r="E233" i="11"/>
  <c r="A234" i="11"/>
  <c r="D234" i="11"/>
  <c r="E234" i="11"/>
  <c r="A235" i="11"/>
  <c r="D235" i="11"/>
  <c r="E235" i="11"/>
  <c r="A236" i="11"/>
  <c r="D236" i="11"/>
  <c r="E236" i="11"/>
  <c r="A237" i="11"/>
  <c r="D237" i="11"/>
  <c r="E237" i="11"/>
  <c r="A238" i="11"/>
  <c r="D238" i="11"/>
  <c r="E238" i="11"/>
  <c r="A239" i="11"/>
  <c r="D239" i="11"/>
  <c r="E239" i="11"/>
  <c r="A240" i="11"/>
  <c r="D240" i="11"/>
  <c r="E240" i="11"/>
  <c r="A241" i="11"/>
  <c r="D241" i="11"/>
  <c r="E241" i="11"/>
  <c r="A242" i="11"/>
  <c r="D242" i="11"/>
  <c r="E242" i="11"/>
  <c r="A243" i="11"/>
  <c r="D243" i="11"/>
  <c r="E243" i="11"/>
  <c r="A244" i="11"/>
  <c r="D244" i="11"/>
  <c r="E244" i="11"/>
  <c r="A245" i="11"/>
  <c r="D245" i="11"/>
  <c r="E245" i="11"/>
  <c r="A246" i="11"/>
  <c r="D246" i="11"/>
  <c r="E246" i="11"/>
  <c r="A247" i="11"/>
  <c r="D247" i="11"/>
  <c r="E247" i="11"/>
  <c r="A248" i="11"/>
  <c r="D248" i="11"/>
  <c r="E248" i="11"/>
  <c r="A249" i="11"/>
  <c r="D249" i="11"/>
  <c r="E249" i="11"/>
  <c r="A250" i="11"/>
  <c r="D250" i="11"/>
  <c r="E250" i="11"/>
  <c r="A251" i="11"/>
  <c r="D251" i="11"/>
  <c r="E251" i="11"/>
  <c r="A252" i="11"/>
  <c r="D252" i="11"/>
  <c r="E252" i="11"/>
  <c r="A253" i="11"/>
  <c r="D253" i="11"/>
  <c r="E253" i="11"/>
  <c r="A254" i="11"/>
  <c r="D254" i="11"/>
  <c r="E254" i="11"/>
  <c r="A255" i="11"/>
  <c r="D255" i="11"/>
  <c r="E255" i="11"/>
  <c r="A256" i="11"/>
  <c r="D256" i="11"/>
  <c r="E256" i="11"/>
  <c r="A257" i="11"/>
  <c r="D257" i="11"/>
  <c r="E257" i="11"/>
  <c r="A258" i="11"/>
  <c r="D258" i="11"/>
  <c r="E258" i="11"/>
  <c r="A259" i="11"/>
  <c r="D259" i="11"/>
  <c r="E259" i="11"/>
  <c r="A260" i="11"/>
  <c r="D260" i="11"/>
  <c r="E260" i="11"/>
  <c r="A261" i="11"/>
  <c r="D261" i="11"/>
  <c r="E261" i="11"/>
  <c r="A262" i="11"/>
  <c r="D262" i="11"/>
  <c r="E262" i="11"/>
  <c r="A263" i="11"/>
  <c r="D263" i="11"/>
  <c r="E263" i="11"/>
  <c r="A264" i="11"/>
  <c r="D264" i="11"/>
  <c r="E264" i="11"/>
  <c r="A265" i="11"/>
  <c r="D265" i="11"/>
  <c r="E265" i="11"/>
  <c r="A266" i="11"/>
  <c r="D266" i="11"/>
  <c r="E266" i="11"/>
  <c r="A267" i="11"/>
  <c r="D267" i="11"/>
  <c r="E267" i="11"/>
  <c r="A268" i="11"/>
  <c r="D268" i="11"/>
  <c r="E268" i="11"/>
  <c r="A269" i="11"/>
  <c r="D269" i="11"/>
  <c r="E269" i="11"/>
  <c r="A270" i="11"/>
  <c r="D270" i="11"/>
  <c r="E270" i="11"/>
  <c r="A271" i="11"/>
  <c r="D271" i="11"/>
  <c r="E271" i="11"/>
  <c r="A272" i="11"/>
  <c r="D272" i="11"/>
  <c r="E272" i="11"/>
  <c r="A273" i="11"/>
  <c r="D273" i="11"/>
  <c r="E273" i="11"/>
  <c r="A274" i="11"/>
  <c r="D274" i="11"/>
  <c r="E274" i="11"/>
  <c r="A275" i="11"/>
  <c r="D275" i="11"/>
  <c r="E275" i="11"/>
  <c r="A276" i="11"/>
  <c r="D276" i="11"/>
  <c r="E276" i="11"/>
  <c r="A277" i="11"/>
  <c r="D277" i="11"/>
  <c r="E277" i="11"/>
  <c r="A278" i="11"/>
  <c r="D278" i="11"/>
  <c r="E278" i="11"/>
  <c r="A279" i="11"/>
  <c r="D279" i="11"/>
  <c r="E279" i="11"/>
  <c r="A280" i="11"/>
  <c r="D280" i="11"/>
  <c r="E280" i="11"/>
  <c r="A281" i="11"/>
  <c r="D281" i="11"/>
  <c r="E281" i="11"/>
  <c r="A282" i="11"/>
  <c r="D282" i="11"/>
  <c r="E282" i="11"/>
  <c r="A283" i="11"/>
  <c r="D283" i="11"/>
  <c r="E283" i="11"/>
  <c r="A284" i="11"/>
  <c r="D284" i="11"/>
  <c r="E284" i="11"/>
  <c r="A285" i="11"/>
  <c r="D285" i="11"/>
  <c r="E285" i="11"/>
  <c r="A286" i="11"/>
  <c r="D286" i="11"/>
  <c r="E286" i="11"/>
  <c r="A287" i="11"/>
  <c r="D287" i="11"/>
  <c r="E287" i="11"/>
  <c r="A288" i="11"/>
  <c r="D288" i="11"/>
  <c r="E288" i="11"/>
  <c r="A289" i="11"/>
  <c r="D289" i="11"/>
  <c r="E289" i="11"/>
  <c r="A290" i="11"/>
  <c r="D290" i="11"/>
  <c r="E290" i="11"/>
  <c r="A291" i="11"/>
  <c r="D291" i="11"/>
  <c r="E291" i="11"/>
  <c r="A292" i="11"/>
  <c r="D292" i="11"/>
  <c r="E292" i="11"/>
  <c r="A293" i="11"/>
  <c r="D293" i="11"/>
  <c r="E293" i="11"/>
  <c r="A294" i="11"/>
  <c r="D294" i="11"/>
  <c r="E294" i="11"/>
  <c r="A295" i="11"/>
  <c r="D295" i="11"/>
  <c r="E295" i="11"/>
  <c r="A296" i="11"/>
  <c r="D296" i="11"/>
  <c r="E296" i="11"/>
  <c r="A297" i="11"/>
  <c r="D297" i="11"/>
  <c r="E297" i="11"/>
  <c r="A298" i="11"/>
  <c r="D298" i="11"/>
  <c r="E298" i="11"/>
  <c r="A299" i="11"/>
  <c r="D299" i="11"/>
  <c r="E299" i="11"/>
  <c r="A300" i="11"/>
  <c r="D300" i="11"/>
  <c r="E300" i="11"/>
  <c r="A301" i="11"/>
  <c r="D301" i="11"/>
  <c r="E301" i="11"/>
  <c r="A302" i="11"/>
  <c r="D302" i="11"/>
  <c r="E302" i="11"/>
  <c r="A303" i="11"/>
  <c r="D303" i="11"/>
  <c r="E303" i="11"/>
  <c r="A304" i="11"/>
  <c r="D304" i="11"/>
  <c r="E304" i="11"/>
  <c r="A305" i="11"/>
  <c r="D305" i="11"/>
  <c r="E305" i="11"/>
  <c r="A306" i="11"/>
  <c r="D306" i="11"/>
  <c r="E306" i="11"/>
  <c r="A307" i="11"/>
  <c r="D307" i="11"/>
  <c r="E307" i="11"/>
  <c r="A308" i="11"/>
  <c r="D308" i="11"/>
  <c r="E308" i="11"/>
  <c r="A309" i="11"/>
  <c r="D309" i="11"/>
  <c r="E309" i="11"/>
  <c r="A310" i="11"/>
  <c r="D310" i="11"/>
  <c r="E310" i="11"/>
  <c r="A311" i="11"/>
  <c r="D311" i="11"/>
  <c r="E311" i="11"/>
  <c r="A312" i="11"/>
  <c r="D312" i="11"/>
  <c r="E312" i="11"/>
  <c r="A313" i="11"/>
  <c r="D313" i="11"/>
  <c r="E313" i="11"/>
  <c r="A314" i="11"/>
  <c r="D314" i="11"/>
  <c r="E314" i="11"/>
  <c r="A315" i="11"/>
  <c r="D315" i="11"/>
  <c r="E315" i="11"/>
  <c r="A316" i="11"/>
  <c r="D316" i="11"/>
  <c r="E316" i="11"/>
  <c r="A317" i="11"/>
  <c r="D317" i="11"/>
  <c r="E317" i="11"/>
  <c r="A318" i="11"/>
  <c r="D318" i="11"/>
  <c r="E318" i="11"/>
  <c r="A319" i="11"/>
  <c r="D319" i="11"/>
  <c r="E319" i="11"/>
  <c r="A320" i="11"/>
  <c r="D320" i="11"/>
  <c r="E320" i="11"/>
  <c r="A321" i="11"/>
  <c r="D321" i="11"/>
  <c r="E321" i="11"/>
  <c r="A322" i="11"/>
  <c r="D322" i="11"/>
  <c r="E322" i="11"/>
  <c r="A323" i="11"/>
  <c r="D323" i="11"/>
  <c r="E323" i="11"/>
  <c r="A324" i="11"/>
  <c r="D324" i="11"/>
  <c r="E324" i="11"/>
  <c r="A325" i="11"/>
  <c r="D325" i="11"/>
  <c r="E325" i="11"/>
  <c r="A326" i="11"/>
  <c r="D326" i="11"/>
  <c r="E326" i="11"/>
  <c r="A327" i="11"/>
  <c r="D327" i="11"/>
  <c r="E327" i="11"/>
  <c r="A328" i="11"/>
  <c r="D328" i="11"/>
  <c r="E328" i="11"/>
  <c r="A329" i="11"/>
  <c r="D329" i="11"/>
  <c r="E329" i="11"/>
  <c r="A330" i="11"/>
  <c r="D330" i="11"/>
  <c r="E330" i="11"/>
  <c r="A331" i="11"/>
  <c r="D331" i="11"/>
  <c r="E331" i="11"/>
  <c r="A332" i="11"/>
  <c r="D332" i="11"/>
  <c r="E332" i="11"/>
  <c r="A333" i="11"/>
  <c r="D333" i="11"/>
  <c r="E333" i="11"/>
  <c r="A334" i="11"/>
  <c r="D334" i="11"/>
  <c r="E334" i="11"/>
  <c r="A335" i="11"/>
  <c r="D335" i="11"/>
  <c r="E335" i="11"/>
  <c r="A336" i="11"/>
  <c r="D336" i="11"/>
  <c r="E336" i="11"/>
  <c r="A337" i="11"/>
  <c r="D337" i="11"/>
  <c r="E337" i="11"/>
  <c r="A338" i="11"/>
  <c r="D338" i="11"/>
  <c r="E338" i="11"/>
  <c r="A339" i="11"/>
  <c r="D339" i="11"/>
  <c r="E339" i="11"/>
  <c r="A340" i="11"/>
  <c r="D340" i="11"/>
  <c r="E340" i="11"/>
  <c r="A341" i="11"/>
  <c r="D341" i="11"/>
  <c r="E341" i="11"/>
  <c r="A342" i="11"/>
  <c r="D342" i="11"/>
  <c r="E342" i="11"/>
  <c r="A343" i="11"/>
  <c r="D343" i="11"/>
  <c r="E343" i="11"/>
  <c r="A344" i="11"/>
  <c r="D344" i="11"/>
  <c r="E344" i="11"/>
  <c r="A345" i="11"/>
  <c r="D345" i="11"/>
  <c r="E345" i="11"/>
  <c r="A346" i="11"/>
  <c r="D346" i="11"/>
  <c r="E346" i="11"/>
  <c r="A347" i="11"/>
  <c r="D347" i="11"/>
  <c r="E347" i="11"/>
  <c r="A348" i="11"/>
  <c r="D348" i="11"/>
  <c r="E348" i="11"/>
  <c r="A349" i="11"/>
  <c r="D349" i="11"/>
  <c r="E349" i="11"/>
  <c r="A350" i="11"/>
  <c r="D350" i="11"/>
  <c r="E350" i="11"/>
  <c r="A351" i="11"/>
  <c r="D351" i="11"/>
  <c r="E351" i="11"/>
  <c r="A352" i="11"/>
  <c r="D352" i="11"/>
  <c r="E352" i="11"/>
  <c r="A353" i="11"/>
  <c r="D353" i="11"/>
  <c r="E353" i="11"/>
  <c r="A354" i="11"/>
  <c r="D354" i="11"/>
  <c r="E354" i="11"/>
  <c r="A355" i="11"/>
  <c r="D355" i="11"/>
  <c r="E355" i="11"/>
  <c r="A356" i="11"/>
  <c r="D356" i="11"/>
  <c r="E356" i="11"/>
  <c r="A357" i="11"/>
  <c r="D357" i="11"/>
  <c r="E357" i="11"/>
  <c r="A358" i="11"/>
  <c r="D358" i="11"/>
  <c r="E358" i="11"/>
  <c r="A359" i="11"/>
  <c r="D359" i="11"/>
  <c r="E359" i="11"/>
  <c r="A360" i="11"/>
  <c r="D360" i="11"/>
  <c r="E360" i="11"/>
  <c r="A361" i="11"/>
  <c r="D361" i="11"/>
  <c r="E361" i="11"/>
  <c r="A362" i="11"/>
  <c r="D362" i="11"/>
  <c r="E362" i="11"/>
  <c r="A363" i="11"/>
  <c r="D363" i="11"/>
  <c r="E363" i="11"/>
  <c r="A364" i="11"/>
  <c r="D364" i="11"/>
  <c r="E364" i="11"/>
  <c r="A365" i="11"/>
  <c r="D365" i="11"/>
  <c r="E365" i="11"/>
  <c r="A366" i="11"/>
  <c r="D366" i="11"/>
  <c r="E366" i="11"/>
  <c r="A367" i="11"/>
  <c r="D367" i="11"/>
  <c r="E367" i="11"/>
  <c r="A368" i="11"/>
  <c r="D368" i="11"/>
  <c r="E368" i="11"/>
  <c r="A369" i="11"/>
  <c r="D369" i="11"/>
  <c r="E369" i="11"/>
  <c r="A370" i="11"/>
  <c r="D370" i="11"/>
  <c r="E370" i="11"/>
  <c r="A371" i="11"/>
  <c r="D371" i="11"/>
  <c r="E371" i="11"/>
  <c r="A372" i="11"/>
  <c r="D372" i="11"/>
  <c r="E372" i="11"/>
  <c r="A373" i="11"/>
  <c r="D373" i="11"/>
  <c r="E373" i="11"/>
  <c r="A374" i="11"/>
  <c r="D374" i="11"/>
  <c r="E374" i="11"/>
  <c r="A375" i="11"/>
  <c r="D375" i="11"/>
  <c r="E375" i="11"/>
  <c r="A376" i="11"/>
  <c r="D376" i="11"/>
  <c r="E376" i="11"/>
  <c r="A377" i="11"/>
  <c r="D377" i="11"/>
  <c r="E377" i="11"/>
  <c r="A378" i="11"/>
  <c r="D378" i="11"/>
  <c r="E378" i="11"/>
  <c r="A379" i="11"/>
  <c r="D379" i="11"/>
  <c r="E379" i="11"/>
  <c r="A380" i="11"/>
  <c r="D380" i="11"/>
  <c r="E380" i="11"/>
  <c r="A381" i="11"/>
  <c r="D381" i="11"/>
  <c r="E381" i="11"/>
  <c r="A382" i="11"/>
  <c r="D382" i="11"/>
  <c r="E382" i="11"/>
  <c r="A383" i="11"/>
  <c r="D383" i="11"/>
  <c r="E383" i="11"/>
  <c r="A384" i="11"/>
  <c r="D384" i="11"/>
  <c r="E384" i="11"/>
  <c r="A385" i="11"/>
  <c r="D385" i="11"/>
  <c r="E385" i="11"/>
  <c r="A386" i="11"/>
  <c r="D386" i="11"/>
  <c r="E386" i="11"/>
  <c r="A387" i="11"/>
  <c r="D387" i="11"/>
  <c r="E387" i="11"/>
  <c r="A388" i="11"/>
  <c r="D388" i="11"/>
  <c r="E388" i="11"/>
  <c r="A389" i="11"/>
  <c r="D389" i="11"/>
  <c r="E389" i="11"/>
  <c r="A390" i="11"/>
  <c r="D390" i="11"/>
  <c r="E390" i="11"/>
  <c r="A391" i="11"/>
  <c r="D391" i="11"/>
  <c r="E391" i="11"/>
  <c r="A392" i="11"/>
  <c r="D392" i="11"/>
  <c r="E392" i="11"/>
  <c r="A393" i="11"/>
  <c r="D393" i="11"/>
  <c r="E393" i="11"/>
  <c r="A394" i="11"/>
  <c r="D394" i="11"/>
  <c r="E394" i="11"/>
  <c r="A395" i="11"/>
  <c r="D395" i="11"/>
  <c r="E395" i="11"/>
  <c r="A396" i="11"/>
  <c r="D396" i="11"/>
  <c r="E396" i="11"/>
  <c r="A397" i="11"/>
  <c r="D397" i="11"/>
  <c r="E397" i="11"/>
  <c r="A398" i="11"/>
  <c r="D398" i="11"/>
  <c r="E398" i="11"/>
  <c r="A399" i="11"/>
  <c r="D399" i="11"/>
  <c r="E399" i="11"/>
  <c r="A400" i="11"/>
  <c r="D400" i="11"/>
  <c r="E400" i="11"/>
  <c r="A401" i="11"/>
  <c r="D401" i="11"/>
  <c r="E401" i="11"/>
  <c r="A402" i="11"/>
  <c r="D402" i="11"/>
  <c r="E402" i="11"/>
  <c r="A403" i="11"/>
  <c r="D403" i="11"/>
  <c r="E403" i="11"/>
  <c r="A404" i="11"/>
  <c r="D404" i="11"/>
  <c r="E404" i="11"/>
  <c r="A405" i="11"/>
  <c r="D405" i="11"/>
  <c r="E405" i="11"/>
  <c r="A406" i="11"/>
  <c r="D406" i="11"/>
  <c r="E406" i="11"/>
  <c r="A407" i="11"/>
  <c r="D407" i="11"/>
  <c r="E407" i="11"/>
  <c r="A408" i="11"/>
  <c r="D408" i="11"/>
  <c r="E408" i="11"/>
  <c r="A409" i="11"/>
  <c r="D409" i="11"/>
  <c r="E409" i="11"/>
  <c r="A410" i="11"/>
  <c r="D410" i="11"/>
  <c r="E410" i="11"/>
  <c r="A411" i="11"/>
  <c r="D411" i="11"/>
  <c r="E411" i="11"/>
  <c r="A412" i="11"/>
  <c r="D412" i="11"/>
  <c r="E412" i="11"/>
  <c r="A413" i="11"/>
  <c r="D413" i="11"/>
  <c r="E413" i="11"/>
  <c r="A414" i="11"/>
  <c r="D414" i="11"/>
  <c r="E414" i="11"/>
  <c r="A415" i="11"/>
  <c r="D415" i="11"/>
  <c r="E415" i="11"/>
  <c r="A416" i="11"/>
  <c r="D416" i="11"/>
  <c r="E416" i="11"/>
  <c r="A417" i="11"/>
  <c r="D417" i="11"/>
  <c r="E417" i="11"/>
  <c r="A418" i="11"/>
  <c r="D418" i="11"/>
  <c r="E418" i="11"/>
  <c r="A419" i="11"/>
  <c r="D419" i="11"/>
  <c r="E419" i="11"/>
  <c r="A420" i="11"/>
  <c r="D420" i="11"/>
  <c r="E420" i="11"/>
  <c r="A421" i="11"/>
  <c r="D421" i="11"/>
  <c r="E421" i="11"/>
  <c r="A422" i="11"/>
  <c r="D422" i="11"/>
  <c r="E422" i="11"/>
  <c r="A423" i="11"/>
  <c r="D423" i="11"/>
  <c r="E423" i="11"/>
  <c r="A424" i="11"/>
  <c r="D424" i="11"/>
  <c r="E424" i="11"/>
  <c r="A425" i="11"/>
  <c r="D425" i="11"/>
  <c r="E425" i="11"/>
  <c r="A426" i="11"/>
  <c r="D426" i="11"/>
  <c r="E426" i="11"/>
  <c r="A427" i="11"/>
  <c r="D427" i="11"/>
  <c r="E427" i="11"/>
  <c r="A428" i="11"/>
  <c r="D428" i="11"/>
  <c r="E428" i="11"/>
  <c r="A429" i="11"/>
  <c r="D429" i="11"/>
  <c r="E429" i="11"/>
  <c r="A430" i="11"/>
  <c r="D430" i="11"/>
  <c r="E430" i="11"/>
  <c r="A431" i="11"/>
  <c r="D431" i="11"/>
  <c r="E431" i="11"/>
  <c r="A432" i="11"/>
  <c r="D432" i="11"/>
  <c r="E432" i="11"/>
  <c r="A433" i="11"/>
  <c r="D433" i="11"/>
  <c r="E433" i="11"/>
  <c r="A434" i="11"/>
  <c r="D434" i="11"/>
  <c r="E434" i="11"/>
  <c r="A435" i="11"/>
  <c r="D435" i="11"/>
  <c r="E435" i="11"/>
  <c r="A436" i="11"/>
  <c r="D436" i="11"/>
  <c r="E436" i="11"/>
  <c r="A437" i="11"/>
  <c r="D437" i="11"/>
  <c r="E437" i="11"/>
  <c r="A438" i="11"/>
  <c r="D438" i="11"/>
  <c r="E438" i="11"/>
  <c r="A439" i="11"/>
  <c r="D439" i="11"/>
  <c r="E439" i="11"/>
  <c r="A440" i="11"/>
  <c r="D440" i="11"/>
  <c r="E440" i="11"/>
  <c r="A441" i="11"/>
  <c r="D441" i="11"/>
  <c r="E441" i="11"/>
  <c r="A442" i="11"/>
  <c r="D442" i="11"/>
  <c r="E442" i="11"/>
  <c r="A443" i="11"/>
  <c r="D443" i="11"/>
  <c r="E443" i="11"/>
  <c r="A444" i="11"/>
  <c r="D444" i="11"/>
  <c r="E444" i="11"/>
  <c r="A445" i="11"/>
  <c r="D445" i="11"/>
  <c r="E445" i="11"/>
  <c r="A446" i="11"/>
  <c r="D446" i="11"/>
  <c r="E446" i="11"/>
  <c r="A447" i="11"/>
  <c r="D447" i="11"/>
  <c r="E447" i="11"/>
  <c r="A448" i="11"/>
  <c r="D448" i="11"/>
  <c r="E448" i="11"/>
  <c r="A449" i="11"/>
  <c r="D449" i="11"/>
  <c r="E449" i="11"/>
  <c r="A450" i="11"/>
  <c r="D450" i="11"/>
  <c r="E450" i="11"/>
  <c r="A451" i="11"/>
  <c r="D451" i="11"/>
  <c r="E451" i="11"/>
  <c r="A452" i="11"/>
  <c r="D452" i="11"/>
  <c r="E452" i="11"/>
  <c r="A453" i="11"/>
  <c r="D453" i="11"/>
  <c r="E453" i="11"/>
  <c r="A454" i="11"/>
  <c r="D454" i="11"/>
  <c r="E454" i="11"/>
  <c r="A455" i="11"/>
  <c r="D455" i="11"/>
  <c r="E455" i="11"/>
  <c r="A456" i="11"/>
  <c r="D456" i="11"/>
  <c r="E456" i="11"/>
  <c r="A457" i="11"/>
  <c r="D457" i="11"/>
  <c r="E457" i="11"/>
  <c r="A458" i="11"/>
  <c r="D458" i="11"/>
  <c r="E458" i="11"/>
  <c r="A459" i="11"/>
  <c r="D459" i="11"/>
  <c r="E459" i="11"/>
  <c r="A460" i="11"/>
  <c r="D460" i="11"/>
  <c r="E460" i="11"/>
  <c r="A461" i="11"/>
  <c r="D461" i="11"/>
  <c r="E461" i="11"/>
  <c r="A462" i="11"/>
  <c r="D462" i="11"/>
  <c r="E462" i="11"/>
  <c r="A463" i="11"/>
  <c r="D463" i="11"/>
  <c r="E463" i="11"/>
  <c r="A464" i="11"/>
  <c r="D464" i="11"/>
  <c r="E464" i="11"/>
  <c r="A465" i="11"/>
  <c r="D465" i="11"/>
  <c r="E465" i="11"/>
  <c r="A466" i="11"/>
  <c r="D466" i="11"/>
  <c r="E466" i="11"/>
  <c r="A467" i="11"/>
  <c r="D467" i="11"/>
  <c r="E467" i="11"/>
  <c r="A468" i="11"/>
  <c r="D468" i="11"/>
  <c r="E468" i="11"/>
  <c r="A469" i="11"/>
  <c r="D469" i="11"/>
  <c r="E469" i="11"/>
  <c r="A470" i="11"/>
  <c r="D470" i="11"/>
  <c r="E470" i="11"/>
  <c r="A471" i="11"/>
  <c r="D471" i="11"/>
  <c r="E471" i="11"/>
  <c r="A472" i="11"/>
  <c r="D472" i="11"/>
  <c r="E472" i="11"/>
  <c r="A473" i="11"/>
  <c r="D473" i="11"/>
  <c r="E473" i="11"/>
  <c r="A474" i="11"/>
  <c r="D474" i="11"/>
  <c r="E474" i="11"/>
  <c r="A475" i="11"/>
  <c r="D475" i="11"/>
  <c r="E475" i="11"/>
  <c r="A476" i="11"/>
  <c r="D476" i="11"/>
  <c r="E476" i="11"/>
  <c r="A477" i="11"/>
  <c r="D477" i="11"/>
  <c r="E477" i="11"/>
  <c r="A478" i="11"/>
  <c r="D478" i="11"/>
  <c r="E478" i="11"/>
  <c r="A479" i="11"/>
  <c r="D479" i="11"/>
  <c r="E479" i="11"/>
  <c r="A480" i="11"/>
  <c r="D480" i="11"/>
  <c r="E480" i="11"/>
  <c r="A481" i="11"/>
  <c r="D481" i="11"/>
  <c r="E481" i="11"/>
  <c r="A482" i="11"/>
  <c r="D482" i="11"/>
  <c r="E482" i="11"/>
  <c r="A483" i="11"/>
  <c r="D483" i="11"/>
  <c r="E483" i="11"/>
  <c r="A484" i="11"/>
  <c r="D484" i="11"/>
  <c r="E484" i="11"/>
  <c r="A485" i="11"/>
  <c r="D485" i="11"/>
  <c r="E485" i="11"/>
  <c r="A486" i="11"/>
  <c r="D486" i="11"/>
  <c r="E486" i="11"/>
  <c r="A487" i="11"/>
  <c r="D487" i="11"/>
  <c r="E487" i="11"/>
  <c r="A488" i="11"/>
  <c r="D488" i="11"/>
  <c r="E488" i="11"/>
  <c r="A489" i="11"/>
  <c r="D489" i="11"/>
  <c r="E489" i="11"/>
  <c r="A490" i="11"/>
  <c r="D490" i="11"/>
  <c r="E490" i="11"/>
  <c r="A491" i="11"/>
  <c r="D491" i="11"/>
  <c r="E491" i="11"/>
  <c r="A492" i="11"/>
  <c r="D492" i="11"/>
  <c r="E492" i="11"/>
  <c r="A493" i="11"/>
  <c r="D493" i="11"/>
  <c r="E493" i="11"/>
  <c r="A494" i="11"/>
  <c r="D494" i="11"/>
  <c r="E494" i="11"/>
  <c r="A495" i="11"/>
  <c r="D495" i="11"/>
  <c r="E495" i="11"/>
  <c r="A496" i="11"/>
  <c r="D496" i="11"/>
  <c r="E496" i="11"/>
  <c r="A497" i="11"/>
  <c r="D497" i="11"/>
  <c r="E497" i="11"/>
  <c r="A498" i="11"/>
  <c r="D498" i="11"/>
  <c r="E498" i="11"/>
  <c r="A499" i="11"/>
  <c r="D499" i="11"/>
  <c r="E499" i="11"/>
  <c r="A500" i="11"/>
  <c r="D500" i="11"/>
  <c r="E500" i="11"/>
  <c r="A501" i="11"/>
  <c r="D501" i="11"/>
  <c r="E501" i="11"/>
  <c r="A502" i="11"/>
  <c r="D502" i="11"/>
  <c r="E50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E2" i="11"/>
  <c r="B2" i="11"/>
  <c r="A2" i="11"/>
  <c r="J12" i="4"/>
  <c r="G27" i="10"/>
  <c r="G27" i="9"/>
  <c r="R240" i="11" l="1"/>
  <c r="S240" i="11"/>
  <c r="R164" i="11"/>
  <c r="S164" i="11"/>
  <c r="R132" i="11"/>
  <c r="U132" i="11" s="1"/>
  <c r="T132" i="11" s="1"/>
  <c r="S132" i="11"/>
  <c r="R100" i="11"/>
  <c r="S100" i="11"/>
  <c r="R68" i="11"/>
  <c r="S68" i="11"/>
  <c r="R56" i="11"/>
  <c r="S56" i="11"/>
  <c r="H302" i="11"/>
  <c r="I302" i="11" s="1"/>
  <c r="H300" i="11"/>
  <c r="I300" i="11" s="1"/>
  <c r="H298" i="11"/>
  <c r="I298" i="11" s="1"/>
  <c r="H296" i="11"/>
  <c r="I296" i="11" s="1"/>
  <c r="H294" i="11"/>
  <c r="I294" i="11" s="1"/>
  <c r="H292" i="11"/>
  <c r="I292" i="11" s="1"/>
  <c r="H290" i="11"/>
  <c r="I290" i="11" s="1"/>
  <c r="H288" i="11"/>
  <c r="I288" i="11" s="1"/>
  <c r="H286" i="11"/>
  <c r="I286" i="11" s="1"/>
  <c r="H284" i="11"/>
  <c r="I284" i="11" s="1"/>
  <c r="H282" i="11"/>
  <c r="I282" i="11" s="1"/>
  <c r="H280" i="11"/>
  <c r="I280" i="11" s="1"/>
  <c r="H278" i="11"/>
  <c r="I278" i="11" s="1"/>
  <c r="H276" i="11"/>
  <c r="I276" i="11" s="1"/>
  <c r="H274" i="11"/>
  <c r="I274" i="11" s="1"/>
  <c r="H272" i="11"/>
  <c r="I272" i="11" s="1"/>
  <c r="H270" i="11"/>
  <c r="I270" i="11" s="1"/>
  <c r="H268" i="11"/>
  <c r="I268" i="11" s="1"/>
  <c r="H266" i="11"/>
  <c r="I266" i="11" s="1"/>
  <c r="H264" i="11"/>
  <c r="I264" i="11" s="1"/>
  <c r="H262" i="11"/>
  <c r="I262" i="11" s="1"/>
  <c r="H260" i="11"/>
  <c r="I260" i="11" s="1"/>
  <c r="H258" i="11"/>
  <c r="I258" i="11" s="1"/>
  <c r="H256" i="11"/>
  <c r="I256" i="11" s="1"/>
  <c r="H254" i="11"/>
  <c r="I254" i="11" s="1"/>
  <c r="H252" i="11"/>
  <c r="I252" i="11" s="1"/>
  <c r="H250" i="11"/>
  <c r="I250" i="11" s="1"/>
  <c r="H248" i="11"/>
  <c r="I248" i="11" s="1"/>
  <c r="H246" i="11"/>
  <c r="I246" i="11" s="1"/>
  <c r="H244" i="11"/>
  <c r="I244" i="11" s="1"/>
  <c r="H242" i="11"/>
  <c r="I242" i="11" s="1"/>
  <c r="I240" i="11"/>
  <c r="H238" i="11"/>
  <c r="I238" i="11" s="1"/>
  <c r="H236" i="11"/>
  <c r="I236" i="11" s="1"/>
  <c r="H234" i="11"/>
  <c r="I234" i="11" s="1"/>
  <c r="H232" i="11"/>
  <c r="I232" i="11" s="1"/>
  <c r="H230" i="11"/>
  <c r="I230" i="11" s="1"/>
  <c r="H228" i="11"/>
  <c r="I228" i="11" s="1"/>
  <c r="H226" i="11"/>
  <c r="I226" i="11" s="1"/>
  <c r="H224" i="11"/>
  <c r="I224" i="11" s="1"/>
  <c r="H222" i="11"/>
  <c r="I222" i="11" s="1"/>
  <c r="H220" i="11"/>
  <c r="I220" i="11" s="1"/>
  <c r="H218" i="11"/>
  <c r="I218" i="11" s="1"/>
  <c r="H216" i="11"/>
  <c r="I216" i="11" s="1"/>
  <c r="H214" i="11"/>
  <c r="I214" i="11" s="1"/>
  <c r="H212" i="11"/>
  <c r="I212" i="11" s="1"/>
  <c r="H210" i="11"/>
  <c r="I210" i="11" s="1"/>
  <c r="H208" i="11"/>
  <c r="I208" i="11" s="1"/>
  <c r="H206" i="11"/>
  <c r="I206" i="11" s="1"/>
  <c r="H204" i="11"/>
  <c r="I204" i="11" s="1"/>
  <c r="H202" i="11"/>
  <c r="I202" i="11" s="1"/>
  <c r="H200" i="11"/>
  <c r="I200" i="11" s="1"/>
  <c r="H198" i="11"/>
  <c r="I198" i="11" s="1"/>
  <c r="H196" i="11"/>
  <c r="I196" i="11" s="1"/>
  <c r="H194" i="11"/>
  <c r="I194" i="11" s="1"/>
  <c r="H192" i="11"/>
  <c r="I192" i="11" s="1"/>
  <c r="H190" i="11"/>
  <c r="I190" i="11" s="1"/>
  <c r="H188" i="11"/>
  <c r="I188" i="11" s="1"/>
  <c r="H186" i="11"/>
  <c r="I186" i="11" s="1"/>
  <c r="H184" i="11"/>
  <c r="I184" i="11" s="1"/>
  <c r="H182" i="11"/>
  <c r="I182" i="11" s="1"/>
  <c r="H178" i="11"/>
  <c r="I178" i="11" s="1"/>
  <c r="H176" i="11"/>
  <c r="I176" i="11" s="1"/>
  <c r="H174" i="11"/>
  <c r="I174" i="11" s="1"/>
  <c r="H172" i="11"/>
  <c r="I172" i="11" s="1"/>
  <c r="H170" i="11"/>
  <c r="I170" i="11" s="1"/>
  <c r="H168" i="11"/>
  <c r="I168" i="11" s="1"/>
  <c r="H166" i="11"/>
  <c r="I166" i="11" s="1"/>
  <c r="I164" i="11"/>
  <c r="H162" i="11"/>
  <c r="I162" i="11" s="1"/>
  <c r="H160" i="11"/>
  <c r="I160" i="11" s="1"/>
  <c r="H158" i="11"/>
  <c r="I158" i="11" s="1"/>
  <c r="H156" i="11"/>
  <c r="I156" i="11" s="1"/>
  <c r="H154" i="11"/>
  <c r="I154" i="11" s="1"/>
  <c r="H152" i="11"/>
  <c r="I152" i="11" s="1"/>
  <c r="H150" i="11"/>
  <c r="I150" i="11" s="1"/>
  <c r="H146" i="11"/>
  <c r="I146" i="11" s="1"/>
  <c r="H144" i="11"/>
  <c r="I144" i="11" s="1"/>
  <c r="H142" i="11"/>
  <c r="I142" i="11" s="1"/>
  <c r="H140" i="11"/>
  <c r="I140" i="11" s="1"/>
  <c r="H138" i="11"/>
  <c r="I138" i="11" s="1"/>
  <c r="H136" i="11"/>
  <c r="I136" i="11" s="1"/>
  <c r="H134" i="11"/>
  <c r="I134" i="11" s="1"/>
  <c r="I132" i="11"/>
  <c r="H130" i="11"/>
  <c r="I130" i="11" s="1"/>
  <c r="H128" i="11"/>
  <c r="I128" i="11" s="1"/>
  <c r="H126" i="11"/>
  <c r="I126" i="11" s="1"/>
  <c r="H124" i="11"/>
  <c r="I124" i="11" s="1"/>
  <c r="H122" i="11"/>
  <c r="I122" i="11" s="1"/>
  <c r="H120" i="11"/>
  <c r="I120" i="11" s="1"/>
  <c r="H118" i="11"/>
  <c r="I118" i="11" s="1"/>
  <c r="H114" i="11"/>
  <c r="I114" i="11" s="1"/>
  <c r="H112" i="11"/>
  <c r="I112" i="11" s="1"/>
  <c r="H110" i="11"/>
  <c r="I110" i="11" s="1"/>
  <c r="H108" i="11"/>
  <c r="I108" i="11" s="1"/>
  <c r="H106" i="11"/>
  <c r="I106" i="11" s="1"/>
  <c r="H104" i="11"/>
  <c r="I104" i="11" s="1"/>
  <c r="H102" i="11"/>
  <c r="I102" i="11" s="1"/>
  <c r="I100" i="11"/>
  <c r="H98" i="11"/>
  <c r="I98" i="11" s="1"/>
  <c r="H96" i="11"/>
  <c r="I96" i="11" s="1"/>
  <c r="H94" i="11"/>
  <c r="I94" i="11" s="1"/>
  <c r="H92" i="11"/>
  <c r="I92" i="11" s="1"/>
  <c r="H90" i="11"/>
  <c r="I90" i="11" s="1"/>
  <c r="H88" i="11"/>
  <c r="I88" i="11" s="1"/>
  <c r="H86" i="11"/>
  <c r="I86" i="11" s="1"/>
  <c r="H82" i="11"/>
  <c r="S82" i="11" s="1"/>
  <c r="H80" i="11"/>
  <c r="I80" i="11" s="1"/>
  <c r="H78" i="11"/>
  <c r="S78" i="11" s="1"/>
  <c r="H76" i="11"/>
  <c r="I76" i="11" s="1"/>
  <c r="H74" i="11"/>
  <c r="S74" i="11" s="1"/>
  <c r="H72" i="11"/>
  <c r="I72" i="11" s="1"/>
  <c r="H70" i="11"/>
  <c r="S70" i="11" s="1"/>
  <c r="I68" i="11"/>
  <c r="H66" i="11"/>
  <c r="S66" i="11" s="1"/>
  <c r="H64" i="11"/>
  <c r="I64" i="11" s="1"/>
  <c r="H62" i="11"/>
  <c r="I62" i="11" s="1"/>
  <c r="H60" i="11"/>
  <c r="I60" i="11" s="1"/>
  <c r="H58" i="11"/>
  <c r="I58" i="11" s="1"/>
  <c r="I56" i="11"/>
  <c r="H54" i="11"/>
  <c r="I54" i="11" s="1"/>
  <c r="H52" i="11"/>
  <c r="I52" i="11" s="1"/>
  <c r="H50" i="11"/>
  <c r="S50" i="11" s="1"/>
  <c r="H48" i="11"/>
  <c r="I48" i="11" s="1"/>
  <c r="H46" i="11"/>
  <c r="I46" i="11" s="1"/>
  <c r="H44" i="11"/>
  <c r="I44" i="11" s="1"/>
  <c r="H42" i="11"/>
  <c r="S42" i="11" s="1"/>
  <c r="H38" i="11"/>
  <c r="I38" i="11" s="1"/>
  <c r="H36" i="11"/>
  <c r="I36" i="11" s="1"/>
  <c r="H34" i="11"/>
  <c r="S34" i="11" s="1"/>
  <c r="H32" i="11"/>
  <c r="I32" i="11" s="1"/>
  <c r="H30" i="11"/>
  <c r="I30" i="11" s="1"/>
  <c r="H28" i="11"/>
  <c r="I28" i="11" s="1"/>
  <c r="H26" i="11"/>
  <c r="S26" i="11" s="1"/>
  <c r="H20" i="11"/>
  <c r="S20" i="11" s="1"/>
  <c r="H18" i="11"/>
  <c r="I18" i="11" s="1"/>
  <c r="H14" i="11"/>
  <c r="S14" i="11" s="1"/>
  <c r="H304" i="11"/>
  <c r="H180" i="11"/>
  <c r="I180" i="11" s="1"/>
  <c r="H148" i="11"/>
  <c r="H116" i="11"/>
  <c r="I116" i="11" s="1"/>
  <c r="H84" i="11"/>
  <c r="H40" i="11"/>
  <c r="H21" i="11"/>
  <c r="I21" i="11" s="1"/>
  <c r="H19" i="11"/>
  <c r="S19" i="11" s="1"/>
  <c r="H10" i="11"/>
  <c r="S10" i="11" s="1"/>
  <c r="I12" i="4"/>
  <c r="H6" i="11"/>
  <c r="S6" i="11" s="1"/>
  <c r="E19" i="14"/>
  <c r="J12" i="14"/>
  <c r="E15" i="14"/>
  <c r="E17" i="14"/>
  <c r="G10" i="14"/>
  <c r="M5" i="14"/>
  <c r="R26" i="11"/>
  <c r="H2" i="11"/>
  <c r="S2" i="11" s="1"/>
  <c r="R78" i="11"/>
  <c r="Y78" i="11" s="1"/>
  <c r="X78" i="11" s="1"/>
  <c r="R74" i="11"/>
  <c r="R70" i="11"/>
  <c r="H502" i="11"/>
  <c r="H501" i="11"/>
  <c r="I501" i="11" s="1"/>
  <c r="H500" i="11"/>
  <c r="S500" i="11" s="1"/>
  <c r="H499" i="11"/>
  <c r="H498" i="11"/>
  <c r="S498" i="11" s="1"/>
  <c r="H497" i="11"/>
  <c r="I497" i="11" s="1"/>
  <c r="H496" i="11"/>
  <c r="S496" i="11" s="1"/>
  <c r="H495" i="11"/>
  <c r="H494" i="11"/>
  <c r="S494" i="11" s="1"/>
  <c r="H493" i="11"/>
  <c r="I493" i="11" s="1"/>
  <c r="H492" i="11"/>
  <c r="S492" i="11" s="1"/>
  <c r="H491" i="11"/>
  <c r="H490" i="11"/>
  <c r="S490" i="11" s="1"/>
  <c r="H489" i="11"/>
  <c r="I489" i="11" s="1"/>
  <c r="H488" i="11"/>
  <c r="S488" i="11" s="1"/>
  <c r="H487" i="11"/>
  <c r="H486" i="11"/>
  <c r="S486" i="11" s="1"/>
  <c r="H485" i="11"/>
  <c r="I485" i="11" s="1"/>
  <c r="H484" i="11"/>
  <c r="S484" i="11" s="1"/>
  <c r="H483" i="11"/>
  <c r="H482" i="11"/>
  <c r="S482" i="11" s="1"/>
  <c r="H481" i="11"/>
  <c r="I481" i="11" s="1"/>
  <c r="H480" i="11"/>
  <c r="S480" i="11" s="1"/>
  <c r="H479" i="11"/>
  <c r="H478" i="11"/>
  <c r="S478" i="11" s="1"/>
  <c r="H477" i="11"/>
  <c r="I477" i="11" s="1"/>
  <c r="H476" i="11"/>
  <c r="S476" i="11" s="1"/>
  <c r="H475" i="11"/>
  <c r="H474" i="11"/>
  <c r="S474" i="11" s="1"/>
  <c r="H473" i="11"/>
  <c r="I473" i="11" s="1"/>
  <c r="H472" i="11"/>
  <c r="S472" i="11" s="1"/>
  <c r="H471" i="11"/>
  <c r="H470" i="11"/>
  <c r="S470" i="11" s="1"/>
  <c r="H469" i="11"/>
  <c r="I469" i="11" s="1"/>
  <c r="H468" i="11"/>
  <c r="S468" i="11" s="1"/>
  <c r="H467" i="11"/>
  <c r="H466" i="11"/>
  <c r="S466" i="11" s="1"/>
  <c r="H465" i="11"/>
  <c r="I465" i="11" s="1"/>
  <c r="H464" i="11"/>
  <c r="S464" i="11" s="1"/>
  <c r="H463" i="11"/>
  <c r="H462" i="11"/>
  <c r="S462" i="11" s="1"/>
  <c r="H461" i="11"/>
  <c r="I461" i="11" s="1"/>
  <c r="H460" i="11"/>
  <c r="S460" i="11" s="1"/>
  <c r="H459" i="11"/>
  <c r="H458" i="11"/>
  <c r="S458" i="11" s="1"/>
  <c r="H457" i="11"/>
  <c r="I457" i="11" s="1"/>
  <c r="H456" i="11"/>
  <c r="S456" i="11" s="1"/>
  <c r="H455" i="11"/>
  <c r="H454" i="11"/>
  <c r="S454" i="11" s="1"/>
  <c r="H453" i="11"/>
  <c r="I453" i="11" s="1"/>
  <c r="H452" i="11"/>
  <c r="S452" i="11" s="1"/>
  <c r="H451" i="11"/>
  <c r="H450" i="11"/>
  <c r="S450" i="11" s="1"/>
  <c r="H449" i="11"/>
  <c r="I449" i="11" s="1"/>
  <c r="H448" i="11"/>
  <c r="S448" i="11" s="1"/>
  <c r="H447" i="11"/>
  <c r="H446" i="11"/>
  <c r="S446" i="11" s="1"/>
  <c r="H445" i="11"/>
  <c r="I445" i="11" s="1"/>
  <c r="H444" i="11"/>
  <c r="S444" i="11" s="1"/>
  <c r="H443" i="11"/>
  <c r="H442" i="11"/>
  <c r="S442" i="11" s="1"/>
  <c r="H441" i="11"/>
  <c r="I441" i="11" s="1"/>
  <c r="H440" i="11"/>
  <c r="S440" i="11" s="1"/>
  <c r="H439" i="11"/>
  <c r="H438" i="11"/>
  <c r="S438" i="11" s="1"/>
  <c r="H437" i="11"/>
  <c r="I437" i="11" s="1"/>
  <c r="H436" i="11"/>
  <c r="S436" i="11" s="1"/>
  <c r="H435" i="11"/>
  <c r="H434" i="11"/>
  <c r="S434" i="11" s="1"/>
  <c r="H433" i="11"/>
  <c r="I433" i="11" s="1"/>
  <c r="H432" i="11"/>
  <c r="S432" i="11" s="1"/>
  <c r="H431" i="11"/>
  <c r="H430" i="11"/>
  <c r="S430" i="11" s="1"/>
  <c r="H429" i="11"/>
  <c r="I429" i="11" s="1"/>
  <c r="H428" i="11"/>
  <c r="S428" i="11" s="1"/>
  <c r="H427" i="11"/>
  <c r="H426" i="11"/>
  <c r="S426" i="11" s="1"/>
  <c r="H425" i="11"/>
  <c r="I425" i="11" s="1"/>
  <c r="H424" i="11"/>
  <c r="S424" i="11" s="1"/>
  <c r="H423" i="11"/>
  <c r="H422" i="11"/>
  <c r="S422" i="11" s="1"/>
  <c r="H421" i="11"/>
  <c r="I421" i="11" s="1"/>
  <c r="H420" i="11"/>
  <c r="S420" i="11" s="1"/>
  <c r="H419" i="11"/>
  <c r="H418" i="11"/>
  <c r="S418" i="11" s="1"/>
  <c r="H417" i="11"/>
  <c r="I417" i="11" s="1"/>
  <c r="H416" i="11"/>
  <c r="S416" i="11" s="1"/>
  <c r="H415" i="11"/>
  <c r="H414" i="11"/>
  <c r="S414" i="11" s="1"/>
  <c r="H413" i="11"/>
  <c r="I413" i="11" s="1"/>
  <c r="H412" i="11"/>
  <c r="S412" i="11" s="1"/>
  <c r="H411" i="11"/>
  <c r="H410" i="11"/>
  <c r="S410" i="11" s="1"/>
  <c r="H409" i="11"/>
  <c r="I409" i="11" s="1"/>
  <c r="H408" i="11"/>
  <c r="S408" i="11" s="1"/>
  <c r="H407" i="11"/>
  <c r="H406" i="11"/>
  <c r="S406" i="11" s="1"/>
  <c r="H405" i="11"/>
  <c r="I405" i="11" s="1"/>
  <c r="H404" i="11"/>
  <c r="S404" i="11" s="1"/>
  <c r="H403" i="11"/>
  <c r="H402" i="11"/>
  <c r="S402" i="11" s="1"/>
  <c r="H401" i="11"/>
  <c r="I401" i="11" s="1"/>
  <c r="H400" i="11"/>
  <c r="S400" i="11" s="1"/>
  <c r="H399" i="11"/>
  <c r="H398" i="11"/>
  <c r="S398" i="11" s="1"/>
  <c r="H397" i="11"/>
  <c r="I397" i="11" s="1"/>
  <c r="H396" i="11"/>
  <c r="S396" i="11" s="1"/>
  <c r="H395" i="11"/>
  <c r="H394" i="11"/>
  <c r="S394" i="11" s="1"/>
  <c r="H393" i="11"/>
  <c r="I393" i="11" s="1"/>
  <c r="H392" i="11"/>
  <c r="S392" i="11" s="1"/>
  <c r="H391" i="11"/>
  <c r="H390" i="11"/>
  <c r="S390" i="11" s="1"/>
  <c r="H389" i="11"/>
  <c r="I389" i="11" s="1"/>
  <c r="H388" i="11"/>
  <c r="S388" i="11" s="1"/>
  <c r="H387" i="11"/>
  <c r="H386" i="11"/>
  <c r="S386" i="11" s="1"/>
  <c r="H385" i="11"/>
  <c r="I385" i="11" s="1"/>
  <c r="H384" i="11"/>
  <c r="S384" i="11" s="1"/>
  <c r="H383" i="11"/>
  <c r="H382" i="11"/>
  <c r="S382" i="11" s="1"/>
  <c r="H381" i="11"/>
  <c r="I381" i="11" s="1"/>
  <c r="H380" i="11"/>
  <c r="S380" i="11" s="1"/>
  <c r="H379" i="11"/>
  <c r="H378" i="11"/>
  <c r="S378" i="11" s="1"/>
  <c r="H377" i="11"/>
  <c r="I377" i="11" s="1"/>
  <c r="H376" i="11"/>
  <c r="S376" i="11" s="1"/>
  <c r="H375" i="11"/>
  <c r="H374" i="11"/>
  <c r="S374" i="11" s="1"/>
  <c r="H373" i="11"/>
  <c r="I373" i="11" s="1"/>
  <c r="H372" i="11"/>
  <c r="S372" i="11" s="1"/>
  <c r="H371" i="11"/>
  <c r="H370" i="11"/>
  <c r="S370" i="11" s="1"/>
  <c r="H369" i="11"/>
  <c r="I369" i="11" s="1"/>
  <c r="H368" i="11"/>
  <c r="S368" i="11" s="1"/>
  <c r="H367" i="11"/>
  <c r="H366" i="11"/>
  <c r="S366" i="11" s="1"/>
  <c r="H365" i="11"/>
  <c r="I365" i="11" s="1"/>
  <c r="H364" i="11"/>
  <c r="S364" i="11" s="1"/>
  <c r="H363" i="11"/>
  <c r="H362" i="11"/>
  <c r="S362" i="11" s="1"/>
  <c r="H361" i="11"/>
  <c r="I361" i="11" s="1"/>
  <c r="H360" i="11"/>
  <c r="S360" i="11" s="1"/>
  <c r="H359" i="11"/>
  <c r="H358" i="11"/>
  <c r="S358" i="11" s="1"/>
  <c r="H357" i="11"/>
  <c r="I357" i="11" s="1"/>
  <c r="H356" i="11"/>
  <c r="S356" i="11" s="1"/>
  <c r="H355" i="11"/>
  <c r="H354" i="11"/>
  <c r="S354" i="11" s="1"/>
  <c r="H353" i="11"/>
  <c r="I353" i="11" s="1"/>
  <c r="H352" i="11"/>
  <c r="S352" i="11" s="1"/>
  <c r="H351" i="11"/>
  <c r="H350" i="11"/>
  <c r="S350" i="11" s="1"/>
  <c r="H349" i="11"/>
  <c r="I349" i="11" s="1"/>
  <c r="H348" i="11"/>
  <c r="S348" i="11" s="1"/>
  <c r="H347" i="11"/>
  <c r="H346" i="11"/>
  <c r="S346" i="11" s="1"/>
  <c r="H345" i="11"/>
  <c r="I345" i="11" s="1"/>
  <c r="H344" i="11"/>
  <c r="S344" i="11" s="1"/>
  <c r="H343" i="11"/>
  <c r="H342" i="11"/>
  <c r="S342" i="11" s="1"/>
  <c r="H341" i="11"/>
  <c r="I341" i="11" s="1"/>
  <c r="H340" i="11"/>
  <c r="S340" i="11" s="1"/>
  <c r="H339" i="11"/>
  <c r="H338" i="11"/>
  <c r="S338" i="11" s="1"/>
  <c r="H337" i="11"/>
  <c r="I337" i="11" s="1"/>
  <c r="H336" i="11"/>
  <c r="S336" i="11" s="1"/>
  <c r="H335" i="11"/>
  <c r="H334" i="11"/>
  <c r="S334" i="11" s="1"/>
  <c r="H333" i="11"/>
  <c r="I333" i="11" s="1"/>
  <c r="H332" i="11"/>
  <c r="S332" i="11" s="1"/>
  <c r="H331" i="11"/>
  <c r="H330" i="11"/>
  <c r="S330" i="11" s="1"/>
  <c r="H329" i="11"/>
  <c r="I329" i="11" s="1"/>
  <c r="H328" i="11"/>
  <c r="S328" i="11" s="1"/>
  <c r="H327" i="11"/>
  <c r="H326" i="11"/>
  <c r="S326" i="11" s="1"/>
  <c r="H325" i="11"/>
  <c r="I325" i="11" s="1"/>
  <c r="H324" i="11"/>
  <c r="S324" i="11" s="1"/>
  <c r="H323" i="11"/>
  <c r="H322" i="11"/>
  <c r="S322" i="11" s="1"/>
  <c r="H321" i="11"/>
  <c r="I321" i="11" s="1"/>
  <c r="H320" i="11"/>
  <c r="S320" i="11" s="1"/>
  <c r="H319" i="11"/>
  <c r="H318" i="11"/>
  <c r="S318" i="11" s="1"/>
  <c r="H317" i="11"/>
  <c r="I317" i="11" s="1"/>
  <c r="H316" i="11"/>
  <c r="S316" i="11" s="1"/>
  <c r="H315" i="11"/>
  <c r="H314" i="11"/>
  <c r="S314" i="11" s="1"/>
  <c r="H313" i="11"/>
  <c r="I313" i="11" s="1"/>
  <c r="H312" i="11"/>
  <c r="S312" i="11" s="1"/>
  <c r="H311" i="11"/>
  <c r="H310" i="11"/>
  <c r="S310" i="11" s="1"/>
  <c r="H309" i="11"/>
  <c r="I309" i="11" s="1"/>
  <c r="H308" i="11"/>
  <c r="S308" i="11" s="1"/>
  <c r="H307" i="11"/>
  <c r="H306" i="11"/>
  <c r="S306" i="11" s="1"/>
  <c r="H305" i="11"/>
  <c r="I305" i="11" s="1"/>
  <c r="H17" i="11"/>
  <c r="H15" i="11"/>
  <c r="H13" i="11"/>
  <c r="H11" i="11"/>
  <c r="H9" i="11"/>
  <c r="H7" i="11"/>
  <c r="H5" i="11"/>
  <c r="H3" i="11"/>
  <c r="H23" i="11"/>
  <c r="S23" i="11" s="1"/>
  <c r="H4" i="11"/>
  <c r="S4" i="11" s="1"/>
  <c r="H24" i="11"/>
  <c r="S24" i="11" s="1"/>
  <c r="H22" i="11"/>
  <c r="S22" i="11" s="1"/>
  <c r="H303" i="11"/>
  <c r="S303" i="11" s="1"/>
  <c r="H301" i="11"/>
  <c r="H299" i="11"/>
  <c r="S299" i="11" s="1"/>
  <c r="H297" i="11"/>
  <c r="H295" i="11"/>
  <c r="S295" i="11" s="1"/>
  <c r="H293" i="11"/>
  <c r="H291" i="11"/>
  <c r="S291" i="11" s="1"/>
  <c r="H289" i="11"/>
  <c r="H287" i="11"/>
  <c r="S287" i="11" s="1"/>
  <c r="H285" i="11"/>
  <c r="H283" i="11"/>
  <c r="S283" i="11" s="1"/>
  <c r="H281" i="11"/>
  <c r="H279" i="11"/>
  <c r="S279" i="11" s="1"/>
  <c r="H277" i="11"/>
  <c r="H275" i="11"/>
  <c r="S275" i="11" s="1"/>
  <c r="H273" i="11"/>
  <c r="H271" i="11"/>
  <c r="S271" i="11" s="1"/>
  <c r="H269" i="11"/>
  <c r="H267" i="11"/>
  <c r="S267" i="11" s="1"/>
  <c r="H265" i="11"/>
  <c r="H263" i="11"/>
  <c r="S263" i="11" s="1"/>
  <c r="H261" i="11"/>
  <c r="H259" i="11"/>
  <c r="S259" i="11" s="1"/>
  <c r="H257" i="11"/>
  <c r="H255" i="11"/>
  <c r="S255" i="11" s="1"/>
  <c r="H253" i="11"/>
  <c r="H251" i="11"/>
  <c r="S251" i="11" s="1"/>
  <c r="H249" i="11"/>
  <c r="H247" i="11"/>
  <c r="S247" i="11" s="1"/>
  <c r="H245" i="11"/>
  <c r="H243" i="11"/>
  <c r="S243" i="11" s="1"/>
  <c r="H241" i="11"/>
  <c r="H239" i="11"/>
  <c r="S239" i="11" s="1"/>
  <c r="H237" i="11"/>
  <c r="H235" i="11"/>
  <c r="S235" i="11" s="1"/>
  <c r="H233" i="11"/>
  <c r="H231" i="11"/>
  <c r="S231" i="11" s="1"/>
  <c r="H229" i="11"/>
  <c r="H227" i="11"/>
  <c r="S227" i="11" s="1"/>
  <c r="H225" i="11"/>
  <c r="H223" i="11"/>
  <c r="S223" i="11" s="1"/>
  <c r="H221" i="11"/>
  <c r="H219" i="11"/>
  <c r="S219" i="11" s="1"/>
  <c r="H217" i="11"/>
  <c r="H215" i="11"/>
  <c r="S215" i="11" s="1"/>
  <c r="H213" i="11"/>
  <c r="H211" i="11"/>
  <c r="S211" i="11" s="1"/>
  <c r="H209" i="11"/>
  <c r="H207" i="11"/>
  <c r="S207" i="11" s="1"/>
  <c r="H205" i="11"/>
  <c r="H203" i="11"/>
  <c r="S203" i="11" s="1"/>
  <c r="H201" i="11"/>
  <c r="H199" i="11"/>
  <c r="S199" i="11" s="1"/>
  <c r="H197" i="11"/>
  <c r="H195" i="11"/>
  <c r="S195" i="11" s="1"/>
  <c r="H193" i="11"/>
  <c r="H191" i="11"/>
  <c r="S191" i="11" s="1"/>
  <c r="H189" i="11"/>
  <c r="H187" i="11"/>
  <c r="S187" i="11" s="1"/>
  <c r="H185" i="11"/>
  <c r="H183" i="11"/>
  <c r="S183" i="11" s="1"/>
  <c r="H181" i="11"/>
  <c r="H179" i="11"/>
  <c r="S179" i="11" s="1"/>
  <c r="H177" i="11"/>
  <c r="H175" i="11"/>
  <c r="S175" i="11" s="1"/>
  <c r="H173" i="11"/>
  <c r="H171" i="11"/>
  <c r="S171" i="11" s="1"/>
  <c r="H169" i="11"/>
  <c r="H167" i="11"/>
  <c r="S167" i="11" s="1"/>
  <c r="H165" i="11"/>
  <c r="H163" i="11"/>
  <c r="S163" i="11" s="1"/>
  <c r="H161" i="11"/>
  <c r="H159" i="11"/>
  <c r="S159" i="11" s="1"/>
  <c r="H157" i="11"/>
  <c r="H155" i="11"/>
  <c r="S155" i="11" s="1"/>
  <c r="H153" i="11"/>
  <c r="H151" i="11"/>
  <c r="S151" i="11" s="1"/>
  <c r="H149" i="11"/>
  <c r="H147" i="11"/>
  <c r="S147" i="11" s="1"/>
  <c r="H145" i="11"/>
  <c r="H143" i="11"/>
  <c r="S143" i="11" s="1"/>
  <c r="H141" i="11"/>
  <c r="H139" i="11"/>
  <c r="S139" i="11" s="1"/>
  <c r="H137" i="11"/>
  <c r="H135" i="11"/>
  <c r="S135" i="11" s="1"/>
  <c r="H133" i="11"/>
  <c r="H131" i="11"/>
  <c r="S131" i="11" s="1"/>
  <c r="H129" i="11"/>
  <c r="H127" i="11"/>
  <c r="S127" i="11" s="1"/>
  <c r="H125" i="11"/>
  <c r="H123" i="11"/>
  <c r="S123" i="11" s="1"/>
  <c r="H121" i="11"/>
  <c r="H119" i="11"/>
  <c r="S119" i="11" s="1"/>
  <c r="H117" i="11"/>
  <c r="H115" i="11"/>
  <c r="S115" i="11" s="1"/>
  <c r="H113" i="11"/>
  <c r="H111" i="11"/>
  <c r="S111" i="11" s="1"/>
  <c r="H109" i="11"/>
  <c r="H107" i="11"/>
  <c r="S107" i="11" s="1"/>
  <c r="H105" i="11"/>
  <c r="H103" i="11"/>
  <c r="S103" i="11" s="1"/>
  <c r="H101" i="11"/>
  <c r="H99" i="11"/>
  <c r="S99" i="11" s="1"/>
  <c r="H97" i="11"/>
  <c r="H95" i="11"/>
  <c r="S95" i="11" s="1"/>
  <c r="H93" i="11"/>
  <c r="H91" i="11"/>
  <c r="S91" i="11" s="1"/>
  <c r="H89" i="11"/>
  <c r="H87" i="11"/>
  <c r="S87" i="11" s="1"/>
  <c r="H85" i="11"/>
  <c r="H83" i="11"/>
  <c r="S83" i="11" s="1"/>
  <c r="H81" i="11"/>
  <c r="H79" i="11"/>
  <c r="S79" i="11" s="1"/>
  <c r="H77" i="11"/>
  <c r="H75" i="11"/>
  <c r="S75" i="11" s="1"/>
  <c r="H73" i="11"/>
  <c r="H71" i="11"/>
  <c r="S71" i="11" s="1"/>
  <c r="H69" i="11"/>
  <c r="H67" i="11"/>
  <c r="S67" i="11" s="1"/>
  <c r="H65" i="11"/>
  <c r="S65" i="11" s="1"/>
  <c r="H63" i="11"/>
  <c r="S63" i="11" s="1"/>
  <c r="H61" i="11"/>
  <c r="H59" i="11"/>
  <c r="S59" i="11" s="1"/>
  <c r="H57" i="11"/>
  <c r="H55" i="11"/>
  <c r="S55" i="11" s="1"/>
  <c r="H53" i="11"/>
  <c r="H51" i="11"/>
  <c r="S51" i="11" s="1"/>
  <c r="H49" i="11"/>
  <c r="H47" i="11"/>
  <c r="S47" i="11" s="1"/>
  <c r="H45" i="11"/>
  <c r="H43" i="11"/>
  <c r="S43" i="11" s="1"/>
  <c r="H41" i="11"/>
  <c r="H39" i="11"/>
  <c r="S39" i="11" s="1"/>
  <c r="H37" i="11"/>
  <c r="H35" i="11"/>
  <c r="S35" i="11" s="1"/>
  <c r="H33" i="11"/>
  <c r="H31" i="11"/>
  <c r="S31" i="11" s="1"/>
  <c r="H29" i="11"/>
  <c r="H27" i="11"/>
  <c r="S27" i="11" s="1"/>
  <c r="H25" i="11"/>
  <c r="H16" i="11"/>
  <c r="S16" i="11" s="1"/>
  <c r="H12" i="11"/>
  <c r="S12" i="11" s="1"/>
  <c r="H8" i="11"/>
  <c r="Y100" i="11"/>
  <c r="X100" i="11" s="1"/>
  <c r="AC100" i="11"/>
  <c r="AG100" i="11"/>
  <c r="AF100" i="11" s="1"/>
  <c r="W100" i="11"/>
  <c r="V100" i="11" s="1"/>
  <c r="AA100" i="11"/>
  <c r="AE100" i="11"/>
  <c r="Y68" i="11"/>
  <c r="X68" i="11" s="1"/>
  <c r="AC68" i="11"/>
  <c r="AG68" i="11"/>
  <c r="AF68" i="11" s="1"/>
  <c r="W68" i="11"/>
  <c r="V68" i="11" s="1"/>
  <c r="AA68" i="11"/>
  <c r="AE68" i="11"/>
  <c r="U164" i="11"/>
  <c r="T164" i="11" s="1"/>
  <c r="U100" i="11"/>
  <c r="U68" i="11"/>
  <c r="J23" i="4"/>
  <c r="J18" i="4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3" i="7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" i="8"/>
  <c r="K23" i="8"/>
  <c r="K24" i="8"/>
  <c r="K25" i="8"/>
  <c r="K26" i="8"/>
  <c r="K27" i="8"/>
  <c r="K28" i="8"/>
  <c r="K29" i="8"/>
  <c r="K30" i="8"/>
  <c r="K31" i="8"/>
  <c r="K32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3" i="7"/>
  <c r="F34" i="8"/>
  <c r="E24" i="7"/>
  <c r="G6" i="4"/>
  <c r="E26" i="7" l="1"/>
  <c r="I17" i="4" s="1"/>
  <c r="I20" i="11"/>
  <c r="R66" i="11"/>
  <c r="R82" i="11"/>
  <c r="I66" i="11"/>
  <c r="R50" i="11"/>
  <c r="I26" i="11"/>
  <c r="I34" i="11"/>
  <c r="L34" i="11" s="1"/>
  <c r="Q34" i="11" s="1"/>
  <c r="P34" i="11" s="1"/>
  <c r="R34" i="11"/>
  <c r="R19" i="11"/>
  <c r="R6" i="11"/>
  <c r="I19" i="11"/>
  <c r="L313" i="11"/>
  <c r="Q313" i="11" s="1"/>
  <c r="P313" i="11" s="1"/>
  <c r="M313" i="11"/>
  <c r="L317" i="11"/>
  <c r="O317" i="11" s="1"/>
  <c r="N317" i="11" s="1"/>
  <c r="M317" i="11"/>
  <c r="L329" i="11"/>
  <c r="Q329" i="11" s="1"/>
  <c r="P329" i="11" s="1"/>
  <c r="M329" i="11"/>
  <c r="L337" i="11"/>
  <c r="Q337" i="11" s="1"/>
  <c r="P337" i="11" s="1"/>
  <c r="M337" i="11"/>
  <c r="O337" i="11"/>
  <c r="N337" i="11" s="1"/>
  <c r="M341" i="11"/>
  <c r="L341" i="11"/>
  <c r="O341" i="11" s="1"/>
  <c r="N341" i="11" s="1"/>
  <c r="M353" i="11"/>
  <c r="L353" i="11"/>
  <c r="O353" i="11" s="1"/>
  <c r="N353" i="11" s="1"/>
  <c r="M361" i="11"/>
  <c r="L361" i="11"/>
  <c r="O361" i="11" s="1"/>
  <c r="N361" i="11" s="1"/>
  <c r="M365" i="11"/>
  <c r="L365" i="11"/>
  <c r="O365" i="11" s="1"/>
  <c r="N365" i="11" s="1"/>
  <c r="M377" i="11"/>
  <c r="L377" i="11"/>
  <c r="O377" i="11" s="1"/>
  <c r="N377" i="11" s="1"/>
  <c r="M381" i="11"/>
  <c r="L381" i="11"/>
  <c r="O381" i="11" s="1"/>
  <c r="N381" i="11" s="1"/>
  <c r="M389" i="11"/>
  <c r="L389" i="11"/>
  <c r="O389" i="11" s="1"/>
  <c r="N389" i="11" s="1"/>
  <c r="M401" i="11"/>
  <c r="L401" i="11"/>
  <c r="O401" i="11" s="1"/>
  <c r="N401" i="11" s="1"/>
  <c r="M405" i="11"/>
  <c r="L405" i="11"/>
  <c r="O405" i="11" s="1"/>
  <c r="N405" i="11" s="1"/>
  <c r="M417" i="11"/>
  <c r="L417" i="11"/>
  <c r="O417" i="11" s="1"/>
  <c r="N417" i="11" s="1"/>
  <c r="M425" i="11"/>
  <c r="L425" i="11"/>
  <c r="O425" i="11" s="1"/>
  <c r="N425" i="11" s="1"/>
  <c r="M429" i="11"/>
  <c r="L429" i="11"/>
  <c r="O429" i="11" s="1"/>
  <c r="N429" i="11" s="1"/>
  <c r="M437" i="11"/>
  <c r="L437" i="11"/>
  <c r="O437" i="11" s="1"/>
  <c r="N437" i="11" s="1"/>
  <c r="M445" i="11"/>
  <c r="L445" i="11"/>
  <c r="O445" i="11" s="1"/>
  <c r="N445" i="11" s="1"/>
  <c r="M457" i="11"/>
  <c r="L457" i="11"/>
  <c r="O457" i="11" s="1"/>
  <c r="N457" i="11" s="1"/>
  <c r="M461" i="11"/>
  <c r="L461" i="11"/>
  <c r="O461" i="11" s="1"/>
  <c r="N461" i="11" s="1"/>
  <c r="M473" i="11"/>
  <c r="L473" i="11"/>
  <c r="O473" i="11" s="1"/>
  <c r="N473" i="11" s="1"/>
  <c r="M477" i="11"/>
  <c r="L477" i="11"/>
  <c r="O477" i="11" s="1"/>
  <c r="N477" i="11" s="1"/>
  <c r="M485" i="11"/>
  <c r="L485" i="11"/>
  <c r="O485" i="11" s="1"/>
  <c r="N485" i="11" s="1"/>
  <c r="M493" i="11"/>
  <c r="L493" i="11"/>
  <c r="O493" i="11" s="1"/>
  <c r="N493" i="11" s="1"/>
  <c r="L46" i="11"/>
  <c r="Q46" i="11" s="1"/>
  <c r="P46" i="11" s="1"/>
  <c r="M46" i="11"/>
  <c r="M54" i="11"/>
  <c r="L54" i="11"/>
  <c r="O54" i="11" s="1"/>
  <c r="M72" i="11"/>
  <c r="L72" i="11"/>
  <c r="O72" i="11" s="1"/>
  <c r="L76" i="11"/>
  <c r="O76" i="11" s="1"/>
  <c r="N76" i="11" s="1"/>
  <c r="M76" i="11"/>
  <c r="L80" i="11"/>
  <c r="Q80" i="11" s="1"/>
  <c r="P80" i="11" s="1"/>
  <c r="M80" i="11"/>
  <c r="M104" i="11"/>
  <c r="L104" i="11"/>
  <c r="O104" i="11" s="1"/>
  <c r="N104" i="11" s="1"/>
  <c r="L108" i="11"/>
  <c r="O108" i="11" s="1"/>
  <c r="N108" i="11" s="1"/>
  <c r="M108" i="11"/>
  <c r="L112" i="11"/>
  <c r="Q112" i="11" s="1"/>
  <c r="P112" i="11" s="1"/>
  <c r="M112" i="11"/>
  <c r="L136" i="11"/>
  <c r="O136" i="11" s="1"/>
  <c r="N136" i="11" s="1"/>
  <c r="M136" i="11"/>
  <c r="M140" i="11"/>
  <c r="L140" i="11"/>
  <c r="O140" i="11" s="1"/>
  <c r="N140" i="11" s="1"/>
  <c r="M144" i="11"/>
  <c r="L144" i="11"/>
  <c r="Q144" i="11" s="1"/>
  <c r="P144" i="11" s="1"/>
  <c r="M168" i="11"/>
  <c r="L168" i="11"/>
  <c r="O168" i="11" s="1"/>
  <c r="N168" i="11" s="1"/>
  <c r="L172" i="11"/>
  <c r="O172" i="11" s="1"/>
  <c r="N172" i="11" s="1"/>
  <c r="M172" i="11"/>
  <c r="L176" i="11"/>
  <c r="O176" i="11" s="1"/>
  <c r="N176" i="11" s="1"/>
  <c r="M176" i="11"/>
  <c r="L244" i="11"/>
  <c r="O244" i="11" s="1"/>
  <c r="N244" i="11" s="1"/>
  <c r="M244" i="11"/>
  <c r="L248" i="11"/>
  <c r="O248" i="11" s="1"/>
  <c r="N248" i="11" s="1"/>
  <c r="M248" i="11"/>
  <c r="L252" i="11"/>
  <c r="O252" i="11" s="1"/>
  <c r="N252" i="11" s="1"/>
  <c r="M252" i="11"/>
  <c r="L256" i="11"/>
  <c r="O256" i="11" s="1"/>
  <c r="N256" i="11" s="1"/>
  <c r="M256" i="11"/>
  <c r="L260" i="11"/>
  <c r="O260" i="11" s="1"/>
  <c r="N260" i="11" s="1"/>
  <c r="M260" i="11"/>
  <c r="L264" i="11"/>
  <c r="O264" i="11" s="1"/>
  <c r="N264" i="11" s="1"/>
  <c r="M264" i="11"/>
  <c r="L268" i="11"/>
  <c r="O268" i="11" s="1"/>
  <c r="N268" i="11" s="1"/>
  <c r="M268" i="11"/>
  <c r="L272" i="11"/>
  <c r="O272" i="11" s="1"/>
  <c r="N272" i="11" s="1"/>
  <c r="M272" i="11"/>
  <c r="L276" i="11"/>
  <c r="O276" i="11" s="1"/>
  <c r="N276" i="11" s="1"/>
  <c r="M276" i="11"/>
  <c r="L280" i="11"/>
  <c r="O280" i="11" s="1"/>
  <c r="N280" i="11" s="1"/>
  <c r="M280" i="11"/>
  <c r="L284" i="11"/>
  <c r="O284" i="11" s="1"/>
  <c r="N284" i="11" s="1"/>
  <c r="M284" i="11"/>
  <c r="L288" i="11"/>
  <c r="O288" i="11" s="1"/>
  <c r="N288" i="11" s="1"/>
  <c r="M288" i="11"/>
  <c r="L292" i="11"/>
  <c r="O292" i="11" s="1"/>
  <c r="N292" i="11" s="1"/>
  <c r="M292" i="11"/>
  <c r="L296" i="11"/>
  <c r="O296" i="11" s="1"/>
  <c r="N296" i="11" s="1"/>
  <c r="M296" i="11"/>
  <c r="L300" i="11"/>
  <c r="O300" i="11" s="1"/>
  <c r="N300" i="11" s="1"/>
  <c r="M300" i="11"/>
  <c r="L305" i="11"/>
  <c r="Q305" i="11" s="1"/>
  <c r="P305" i="11" s="1"/>
  <c r="M305" i="11"/>
  <c r="L309" i="11"/>
  <c r="O309" i="11" s="1"/>
  <c r="N309" i="11" s="1"/>
  <c r="M309" i="11"/>
  <c r="L321" i="11"/>
  <c r="Q321" i="11" s="1"/>
  <c r="P321" i="11" s="1"/>
  <c r="M321" i="11"/>
  <c r="L325" i="11"/>
  <c r="O325" i="11" s="1"/>
  <c r="N325" i="11" s="1"/>
  <c r="M325" i="11"/>
  <c r="L333" i="11"/>
  <c r="O333" i="11" s="1"/>
  <c r="N333" i="11" s="1"/>
  <c r="M333" i="11"/>
  <c r="M345" i="11"/>
  <c r="L345" i="11"/>
  <c r="O345" i="11" s="1"/>
  <c r="N345" i="11" s="1"/>
  <c r="M349" i="11"/>
  <c r="L349" i="11"/>
  <c r="O349" i="11" s="1"/>
  <c r="N349" i="11" s="1"/>
  <c r="M357" i="11"/>
  <c r="L357" i="11"/>
  <c r="O357" i="11" s="1"/>
  <c r="N357" i="11" s="1"/>
  <c r="M369" i="11"/>
  <c r="L369" i="11"/>
  <c r="O369" i="11" s="1"/>
  <c r="N369" i="11" s="1"/>
  <c r="M373" i="11"/>
  <c r="L373" i="11"/>
  <c r="O373" i="11" s="1"/>
  <c r="N373" i="11" s="1"/>
  <c r="M385" i="11"/>
  <c r="L385" i="11"/>
  <c r="O385" i="11" s="1"/>
  <c r="N385" i="11" s="1"/>
  <c r="M393" i="11"/>
  <c r="L393" i="11"/>
  <c r="O393" i="11" s="1"/>
  <c r="N393" i="11" s="1"/>
  <c r="M397" i="11"/>
  <c r="L397" i="11"/>
  <c r="O397" i="11" s="1"/>
  <c r="N397" i="11" s="1"/>
  <c r="M409" i="11"/>
  <c r="L409" i="11"/>
  <c r="O409" i="11" s="1"/>
  <c r="N409" i="11" s="1"/>
  <c r="M413" i="11"/>
  <c r="L413" i="11"/>
  <c r="O413" i="11" s="1"/>
  <c r="N413" i="11" s="1"/>
  <c r="M421" i="11"/>
  <c r="L421" i="11"/>
  <c r="O421" i="11" s="1"/>
  <c r="N421" i="11" s="1"/>
  <c r="M433" i="11"/>
  <c r="L433" i="11"/>
  <c r="O433" i="11" s="1"/>
  <c r="N433" i="11" s="1"/>
  <c r="M441" i="11"/>
  <c r="L441" i="11"/>
  <c r="O441" i="11" s="1"/>
  <c r="N441" i="11" s="1"/>
  <c r="M449" i="11"/>
  <c r="L449" i="11"/>
  <c r="O449" i="11" s="1"/>
  <c r="N449" i="11" s="1"/>
  <c r="M453" i="11"/>
  <c r="L453" i="11"/>
  <c r="O453" i="11" s="1"/>
  <c r="N453" i="11" s="1"/>
  <c r="M465" i="11"/>
  <c r="L465" i="11"/>
  <c r="O465" i="11" s="1"/>
  <c r="N465" i="11" s="1"/>
  <c r="M469" i="11"/>
  <c r="L469" i="11"/>
  <c r="O469" i="11" s="1"/>
  <c r="N469" i="11" s="1"/>
  <c r="M481" i="11"/>
  <c r="L481" i="11"/>
  <c r="O481" i="11" s="1"/>
  <c r="N481" i="11" s="1"/>
  <c r="M489" i="11"/>
  <c r="L489" i="11"/>
  <c r="O489" i="11" s="1"/>
  <c r="N489" i="11" s="1"/>
  <c r="M497" i="11"/>
  <c r="L497" i="11"/>
  <c r="O497" i="11" s="1"/>
  <c r="N497" i="11" s="1"/>
  <c r="M501" i="11"/>
  <c r="L501" i="11"/>
  <c r="O501" i="11" s="1"/>
  <c r="N501" i="11" s="1"/>
  <c r="M116" i="11"/>
  <c r="L116" i="11"/>
  <c r="Q116" i="11" s="1"/>
  <c r="P116" i="11" s="1"/>
  <c r="L180" i="11"/>
  <c r="O180" i="11" s="1"/>
  <c r="N180" i="11" s="1"/>
  <c r="M180" i="11"/>
  <c r="M44" i="11"/>
  <c r="L44" i="11"/>
  <c r="O44" i="11" s="1"/>
  <c r="N44" i="11" s="1"/>
  <c r="L48" i="11"/>
  <c r="O48" i="11" s="1"/>
  <c r="N48" i="11" s="1"/>
  <c r="M48" i="11"/>
  <c r="M52" i="11"/>
  <c r="L52" i="11"/>
  <c r="O52" i="11" s="1"/>
  <c r="N52" i="11" s="1"/>
  <c r="L102" i="11"/>
  <c r="O102" i="11" s="1"/>
  <c r="N102" i="11" s="1"/>
  <c r="M102" i="11"/>
  <c r="M106" i="11"/>
  <c r="L106" i="11"/>
  <c r="Q106" i="11" s="1"/>
  <c r="P106" i="11" s="1"/>
  <c r="M110" i="11"/>
  <c r="L110" i="11"/>
  <c r="O110" i="11" s="1"/>
  <c r="N110" i="11" s="1"/>
  <c r="L114" i="11"/>
  <c r="M114" i="11"/>
  <c r="O114" i="11"/>
  <c r="N114" i="11" s="1"/>
  <c r="L134" i="11"/>
  <c r="O134" i="11" s="1"/>
  <c r="N134" i="11" s="1"/>
  <c r="M134" i="11"/>
  <c r="M138" i="11"/>
  <c r="L138" i="11"/>
  <c r="M142" i="11"/>
  <c r="L142" i="11"/>
  <c r="O142" i="11" s="1"/>
  <c r="N142" i="11" s="1"/>
  <c r="L146" i="11"/>
  <c r="O146" i="11" s="1"/>
  <c r="N146" i="11" s="1"/>
  <c r="M146" i="11"/>
  <c r="L166" i="11"/>
  <c r="O166" i="11" s="1"/>
  <c r="N166" i="11" s="1"/>
  <c r="M166" i="11"/>
  <c r="M170" i="11"/>
  <c r="L170" i="11"/>
  <c r="Q170" i="11" s="1"/>
  <c r="P170" i="11" s="1"/>
  <c r="M174" i="11"/>
  <c r="L174" i="11"/>
  <c r="Q174" i="11" s="1"/>
  <c r="P174" i="11" s="1"/>
  <c r="M178" i="11"/>
  <c r="L178" i="11"/>
  <c r="M242" i="11"/>
  <c r="L242" i="11"/>
  <c r="Q242" i="11" s="1"/>
  <c r="P242" i="11" s="1"/>
  <c r="M246" i="11"/>
  <c r="L246" i="11"/>
  <c r="Q246" i="11" s="1"/>
  <c r="P246" i="11" s="1"/>
  <c r="M250" i="11"/>
  <c r="L250" i="11"/>
  <c r="Q250" i="11" s="1"/>
  <c r="P250" i="11" s="1"/>
  <c r="M254" i="11"/>
  <c r="L254" i="11"/>
  <c r="M258" i="11"/>
  <c r="L258" i="11"/>
  <c r="Q258" i="11" s="1"/>
  <c r="P258" i="11" s="1"/>
  <c r="M262" i="11"/>
  <c r="L262" i="11"/>
  <c r="Q262" i="11" s="1"/>
  <c r="P262" i="11" s="1"/>
  <c r="M266" i="11"/>
  <c r="L266" i="11"/>
  <c r="Q266" i="11" s="1"/>
  <c r="P266" i="11" s="1"/>
  <c r="M270" i="11"/>
  <c r="L270" i="11"/>
  <c r="M274" i="11"/>
  <c r="L274" i="11"/>
  <c r="Q274" i="11" s="1"/>
  <c r="P274" i="11" s="1"/>
  <c r="M278" i="11"/>
  <c r="L278" i="11"/>
  <c r="Q278" i="11" s="1"/>
  <c r="P278" i="11" s="1"/>
  <c r="M282" i="11"/>
  <c r="L282" i="11"/>
  <c r="Q282" i="11" s="1"/>
  <c r="P282" i="11" s="1"/>
  <c r="M286" i="11"/>
  <c r="L286" i="11"/>
  <c r="M290" i="11"/>
  <c r="L290" i="11"/>
  <c r="Q290" i="11" s="1"/>
  <c r="P290" i="11" s="1"/>
  <c r="M294" i="11"/>
  <c r="L294" i="11"/>
  <c r="Q294" i="11" s="1"/>
  <c r="P294" i="11" s="1"/>
  <c r="M298" i="11"/>
  <c r="L298" i="11"/>
  <c r="Q298" i="11" s="1"/>
  <c r="P298" i="11" s="1"/>
  <c r="M302" i="11"/>
  <c r="L302" i="11"/>
  <c r="R25" i="11"/>
  <c r="U25" i="11" s="1"/>
  <c r="T25" i="11" s="1"/>
  <c r="S25" i="11"/>
  <c r="R29" i="11"/>
  <c r="S29" i="11"/>
  <c r="R33" i="11"/>
  <c r="S33" i="11"/>
  <c r="R37" i="11"/>
  <c r="U37" i="11" s="1"/>
  <c r="S37" i="11"/>
  <c r="R41" i="11"/>
  <c r="S41" i="11"/>
  <c r="R45" i="11"/>
  <c r="U45" i="11" s="1"/>
  <c r="T45" i="11" s="1"/>
  <c r="S45" i="11"/>
  <c r="R49" i="11"/>
  <c r="S49" i="11"/>
  <c r="R53" i="11"/>
  <c r="U53" i="11" s="1"/>
  <c r="S53" i="11"/>
  <c r="R57" i="11"/>
  <c r="S57" i="11"/>
  <c r="R61" i="11"/>
  <c r="U61" i="11" s="1"/>
  <c r="S61" i="11"/>
  <c r="R69" i="11"/>
  <c r="S69" i="11"/>
  <c r="R73" i="11"/>
  <c r="S73" i="11"/>
  <c r="R77" i="11"/>
  <c r="U77" i="11" s="1"/>
  <c r="T77" i="11" s="1"/>
  <c r="S77" i="11"/>
  <c r="R81" i="11"/>
  <c r="S81" i="11"/>
  <c r="R85" i="11"/>
  <c r="U85" i="11" s="1"/>
  <c r="S85" i="11"/>
  <c r="R89" i="11"/>
  <c r="S89" i="11"/>
  <c r="R93" i="11"/>
  <c r="U93" i="11" s="1"/>
  <c r="T93" i="11" s="1"/>
  <c r="S93" i="11"/>
  <c r="R97" i="11"/>
  <c r="S97" i="11"/>
  <c r="R101" i="11"/>
  <c r="U101" i="11" s="1"/>
  <c r="T101" i="11" s="1"/>
  <c r="S101" i="11"/>
  <c r="R105" i="11"/>
  <c r="S105" i="11"/>
  <c r="R109" i="11"/>
  <c r="U109" i="11" s="1"/>
  <c r="T109" i="11" s="1"/>
  <c r="S109" i="11"/>
  <c r="R113" i="11"/>
  <c r="S113" i="11"/>
  <c r="R117" i="11"/>
  <c r="S117" i="11"/>
  <c r="R125" i="11"/>
  <c r="S125" i="11"/>
  <c r="R129" i="11"/>
  <c r="S129" i="11"/>
  <c r="R133" i="11"/>
  <c r="S133" i="11"/>
  <c r="R137" i="11"/>
  <c r="S137" i="11"/>
  <c r="R141" i="11"/>
  <c r="S141" i="11"/>
  <c r="R145" i="11"/>
  <c r="S145" i="11"/>
  <c r="R149" i="11"/>
  <c r="U149" i="11" s="1"/>
  <c r="T149" i="11" s="1"/>
  <c r="S149" i="11"/>
  <c r="R153" i="11"/>
  <c r="S153" i="11"/>
  <c r="R157" i="11"/>
  <c r="U157" i="11" s="1"/>
  <c r="T157" i="11" s="1"/>
  <c r="S157" i="11"/>
  <c r="R161" i="11"/>
  <c r="S161" i="11"/>
  <c r="R165" i="11"/>
  <c r="U165" i="11" s="1"/>
  <c r="T165" i="11" s="1"/>
  <c r="S165" i="11"/>
  <c r="R169" i="11"/>
  <c r="S169" i="11"/>
  <c r="R173" i="11"/>
  <c r="U173" i="11" s="1"/>
  <c r="T173" i="11" s="1"/>
  <c r="S173" i="11"/>
  <c r="R177" i="11"/>
  <c r="S177" i="11"/>
  <c r="R181" i="11"/>
  <c r="U181" i="11" s="1"/>
  <c r="S181" i="11"/>
  <c r="R185" i="11"/>
  <c r="S185" i="11"/>
  <c r="R189" i="11"/>
  <c r="U189" i="11" s="1"/>
  <c r="T189" i="11" s="1"/>
  <c r="S189" i="11"/>
  <c r="R193" i="11"/>
  <c r="S193" i="11"/>
  <c r="R197" i="11"/>
  <c r="U197" i="11" s="1"/>
  <c r="T197" i="11" s="1"/>
  <c r="S197" i="11"/>
  <c r="R201" i="11"/>
  <c r="S201" i="11"/>
  <c r="R205" i="11"/>
  <c r="U205" i="11" s="1"/>
  <c r="T205" i="11" s="1"/>
  <c r="S205" i="11"/>
  <c r="R209" i="11"/>
  <c r="S209" i="11"/>
  <c r="R213" i="11"/>
  <c r="U213" i="11" s="1"/>
  <c r="T213" i="11" s="1"/>
  <c r="S213" i="11"/>
  <c r="R217" i="11"/>
  <c r="S217" i="11"/>
  <c r="R221" i="11"/>
  <c r="U221" i="11" s="1"/>
  <c r="T221" i="11" s="1"/>
  <c r="S221" i="11"/>
  <c r="R225" i="11"/>
  <c r="S225" i="11"/>
  <c r="R229" i="11"/>
  <c r="W229" i="11" s="1"/>
  <c r="V229" i="11" s="1"/>
  <c r="S229" i="11"/>
  <c r="R233" i="11"/>
  <c r="S233" i="11"/>
  <c r="R237" i="11"/>
  <c r="S237" i="11"/>
  <c r="R241" i="11"/>
  <c r="S241" i="11"/>
  <c r="R245" i="11"/>
  <c r="Y245" i="11" s="1"/>
  <c r="X245" i="11" s="1"/>
  <c r="S245" i="11"/>
  <c r="R249" i="11"/>
  <c r="S249" i="11"/>
  <c r="R253" i="11"/>
  <c r="S253" i="11"/>
  <c r="R257" i="11"/>
  <c r="S257" i="11"/>
  <c r="R261" i="11"/>
  <c r="S261" i="11"/>
  <c r="R265" i="11"/>
  <c r="S265" i="11"/>
  <c r="R269" i="11"/>
  <c r="S269" i="11"/>
  <c r="R273" i="11"/>
  <c r="S273" i="11"/>
  <c r="R277" i="11"/>
  <c r="S277" i="11"/>
  <c r="R281" i="11"/>
  <c r="S281" i="11"/>
  <c r="R285" i="11"/>
  <c r="S285" i="11"/>
  <c r="R289" i="11"/>
  <c r="S289" i="11"/>
  <c r="R293" i="11"/>
  <c r="S293" i="11"/>
  <c r="R297" i="11"/>
  <c r="S297" i="11"/>
  <c r="R301" i="11"/>
  <c r="S301" i="11"/>
  <c r="R13" i="11"/>
  <c r="AA13" i="11" s="1"/>
  <c r="S13" i="11"/>
  <c r="R17" i="11"/>
  <c r="S17" i="11"/>
  <c r="S502" i="11"/>
  <c r="R502" i="11"/>
  <c r="R14" i="11"/>
  <c r="AA78" i="11"/>
  <c r="R10" i="11"/>
  <c r="R42" i="11"/>
  <c r="I13" i="11"/>
  <c r="I17" i="11"/>
  <c r="R21" i="11"/>
  <c r="S21" i="11"/>
  <c r="I25" i="11"/>
  <c r="I29" i="11"/>
  <c r="I33" i="11"/>
  <c r="I37" i="11"/>
  <c r="I41" i="11"/>
  <c r="I45" i="11"/>
  <c r="I49" i="11"/>
  <c r="I53" i="11"/>
  <c r="I57" i="11"/>
  <c r="I61" i="11"/>
  <c r="I67" i="11"/>
  <c r="I71" i="11"/>
  <c r="I75" i="11"/>
  <c r="I79" i="11"/>
  <c r="I83" i="11"/>
  <c r="I87" i="11"/>
  <c r="I91" i="11"/>
  <c r="I95" i="11"/>
  <c r="I99" i="11"/>
  <c r="I103" i="11"/>
  <c r="I107" i="11"/>
  <c r="I111" i="11"/>
  <c r="I115" i="11"/>
  <c r="I119" i="11"/>
  <c r="I125" i="11"/>
  <c r="I129" i="11"/>
  <c r="I133" i="11"/>
  <c r="I137" i="11"/>
  <c r="I141" i="11"/>
  <c r="I145" i="11"/>
  <c r="I149" i="11"/>
  <c r="I153" i="11"/>
  <c r="I157" i="11"/>
  <c r="I161" i="11"/>
  <c r="I165" i="11"/>
  <c r="I169" i="11"/>
  <c r="I173" i="11"/>
  <c r="I177" i="11"/>
  <c r="I181" i="11"/>
  <c r="I185" i="11"/>
  <c r="I189" i="11"/>
  <c r="I193" i="11"/>
  <c r="I197" i="11"/>
  <c r="I201" i="11"/>
  <c r="I205" i="11"/>
  <c r="I209" i="11"/>
  <c r="I213" i="11"/>
  <c r="I217" i="11"/>
  <c r="I221" i="11"/>
  <c r="I225" i="11"/>
  <c r="I229" i="11"/>
  <c r="I233" i="11"/>
  <c r="I237" i="11"/>
  <c r="I241" i="11"/>
  <c r="I245" i="11"/>
  <c r="I249" i="11"/>
  <c r="I253" i="11"/>
  <c r="I257" i="11"/>
  <c r="I261" i="11"/>
  <c r="I265" i="11"/>
  <c r="I269" i="11"/>
  <c r="I273" i="11"/>
  <c r="I277" i="11"/>
  <c r="I281" i="11"/>
  <c r="I285" i="11"/>
  <c r="I289" i="11"/>
  <c r="I293" i="11"/>
  <c r="I297" i="11"/>
  <c r="I301" i="11"/>
  <c r="R84" i="11"/>
  <c r="S84" i="11"/>
  <c r="R148" i="11"/>
  <c r="S148" i="11"/>
  <c r="R304" i="11"/>
  <c r="S304" i="11"/>
  <c r="I14" i="11"/>
  <c r="I16" i="11"/>
  <c r="R18" i="11"/>
  <c r="S18" i="11"/>
  <c r="I24" i="11"/>
  <c r="R28" i="11"/>
  <c r="S28" i="11"/>
  <c r="R30" i="11"/>
  <c r="S30" i="11"/>
  <c r="R32" i="11"/>
  <c r="S32" i="11"/>
  <c r="R36" i="11"/>
  <c r="S36" i="11"/>
  <c r="R38" i="11"/>
  <c r="S38" i="11"/>
  <c r="I42" i="11"/>
  <c r="I50" i="11"/>
  <c r="M56" i="11"/>
  <c r="L56" i="11"/>
  <c r="O56" i="11" s="1"/>
  <c r="N56" i="11" s="1"/>
  <c r="R58" i="11"/>
  <c r="S58" i="11"/>
  <c r="R60" i="11"/>
  <c r="S60" i="11"/>
  <c r="R62" i="11"/>
  <c r="S62" i="11"/>
  <c r="R64" i="11"/>
  <c r="S64" i="11"/>
  <c r="I70" i="11"/>
  <c r="I74" i="11"/>
  <c r="I78" i="11"/>
  <c r="I82" i="11"/>
  <c r="I84" i="11"/>
  <c r="R86" i="11"/>
  <c r="S86" i="11"/>
  <c r="R88" i="11"/>
  <c r="S88" i="11"/>
  <c r="R90" i="11"/>
  <c r="S90" i="11"/>
  <c r="R92" i="11"/>
  <c r="S92" i="11"/>
  <c r="R94" i="11"/>
  <c r="S94" i="11"/>
  <c r="R96" i="11"/>
  <c r="S96" i="11"/>
  <c r="R98" i="11"/>
  <c r="S98" i="11"/>
  <c r="R118" i="11"/>
  <c r="S118" i="11"/>
  <c r="R120" i="11"/>
  <c r="S120" i="11"/>
  <c r="R122" i="11"/>
  <c r="S122" i="11"/>
  <c r="R124" i="11"/>
  <c r="S124" i="11"/>
  <c r="R126" i="11"/>
  <c r="S126" i="11"/>
  <c r="R128" i="11"/>
  <c r="S128" i="11"/>
  <c r="R130" i="11"/>
  <c r="S130" i="11"/>
  <c r="I148" i="11"/>
  <c r="R150" i="11"/>
  <c r="S150" i="11"/>
  <c r="R152" i="11"/>
  <c r="S152" i="11"/>
  <c r="R154" i="11"/>
  <c r="S154" i="11"/>
  <c r="R156" i="11"/>
  <c r="S156" i="11"/>
  <c r="R158" i="11"/>
  <c r="S158" i="11"/>
  <c r="R160" i="11"/>
  <c r="S160" i="11"/>
  <c r="R162" i="11"/>
  <c r="S162" i="11"/>
  <c r="R182" i="11"/>
  <c r="S182" i="11"/>
  <c r="R184" i="11"/>
  <c r="S184" i="11"/>
  <c r="R186" i="11"/>
  <c r="S186" i="11"/>
  <c r="R188" i="11"/>
  <c r="S188" i="11"/>
  <c r="R190" i="11"/>
  <c r="S190" i="11"/>
  <c r="R192" i="11"/>
  <c r="S192" i="11"/>
  <c r="R194" i="11"/>
  <c r="S194" i="11"/>
  <c r="R196" i="11"/>
  <c r="S196" i="11"/>
  <c r="R198" i="11"/>
  <c r="S198" i="11"/>
  <c r="R200" i="11"/>
  <c r="S200" i="11"/>
  <c r="R202" i="11"/>
  <c r="S202" i="11"/>
  <c r="R204" i="11"/>
  <c r="S204" i="11"/>
  <c r="R206" i="11"/>
  <c r="S206" i="11"/>
  <c r="R208" i="11"/>
  <c r="S208" i="11"/>
  <c r="R210" i="11"/>
  <c r="S210" i="11"/>
  <c r="R212" i="11"/>
  <c r="S212" i="11"/>
  <c r="R214" i="11"/>
  <c r="S214" i="11"/>
  <c r="R216" i="11"/>
  <c r="S216" i="11"/>
  <c r="R218" i="11"/>
  <c r="S218" i="11"/>
  <c r="R220" i="11"/>
  <c r="S220" i="11"/>
  <c r="R222" i="11"/>
  <c r="S222" i="11"/>
  <c r="R224" i="11"/>
  <c r="S224" i="11"/>
  <c r="R226" i="11"/>
  <c r="S226" i="11"/>
  <c r="R228" i="11"/>
  <c r="S228" i="11"/>
  <c r="R230" i="11"/>
  <c r="S230" i="11"/>
  <c r="R232" i="11"/>
  <c r="S232" i="11"/>
  <c r="R234" i="11"/>
  <c r="S234" i="11"/>
  <c r="R236" i="11"/>
  <c r="S236" i="11"/>
  <c r="R238" i="11"/>
  <c r="S238" i="11"/>
  <c r="I304" i="11"/>
  <c r="I308" i="11"/>
  <c r="I312" i="11"/>
  <c r="I316" i="11"/>
  <c r="I320" i="11"/>
  <c r="I324" i="11"/>
  <c r="I328" i="11"/>
  <c r="I332" i="11"/>
  <c r="I336" i="11"/>
  <c r="I340" i="11"/>
  <c r="I344" i="11"/>
  <c r="I348" i="11"/>
  <c r="I352" i="11"/>
  <c r="I356" i="11"/>
  <c r="I360" i="11"/>
  <c r="I364" i="11"/>
  <c r="I368" i="11"/>
  <c r="I372" i="11"/>
  <c r="I376" i="11"/>
  <c r="I380" i="11"/>
  <c r="I384" i="11"/>
  <c r="I388" i="11"/>
  <c r="I392" i="11"/>
  <c r="I396" i="11"/>
  <c r="I400" i="11"/>
  <c r="I404" i="11"/>
  <c r="I408" i="11"/>
  <c r="I412" i="11"/>
  <c r="I416" i="11"/>
  <c r="I420" i="11"/>
  <c r="I424" i="11"/>
  <c r="I428" i="11"/>
  <c r="I432" i="11"/>
  <c r="I436" i="11"/>
  <c r="I440" i="11"/>
  <c r="I444" i="11"/>
  <c r="I448" i="11"/>
  <c r="I452" i="11"/>
  <c r="I456" i="11"/>
  <c r="I460" i="11"/>
  <c r="I464" i="11"/>
  <c r="I468" i="11"/>
  <c r="I472" i="11"/>
  <c r="I476" i="11"/>
  <c r="I480" i="11"/>
  <c r="I484" i="11"/>
  <c r="I488" i="11"/>
  <c r="I492" i="11"/>
  <c r="I496" i="11"/>
  <c r="I500" i="11"/>
  <c r="R15" i="11"/>
  <c r="S15" i="11"/>
  <c r="R305" i="11"/>
  <c r="S305" i="11"/>
  <c r="R307" i="11"/>
  <c r="S307" i="11"/>
  <c r="R309" i="11"/>
  <c r="S309" i="11"/>
  <c r="R311" i="11"/>
  <c r="AA311" i="11" s="1"/>
  <c r="S311" i="11"/>
  <c r="R313" i="11"/>
  <c r="S313" i="11"/>
  <c r="R315" i="11"/>
  <c r="S315" i="11"/>
  <c r="R317" i="11"/>
  <c r="S317" i="11"/>
  <c r="R319" i="11"/>
  <c r="AG319" i="11" s="1"/>
  <c r="AF319" i="11" s="1"/>
  <c r="S319" i="11"/>
  <c r="R321" i="11"/>
  <c r="S321" i="11"/>
  <c r="R323" i="11"/>
  <c r="S323" i="11"/>
  <c r="R325" i="11"/>
  <c r="S325" i="11"/>
  <c r="R327" i="11"/>
  <c r="AC327" i="11" s="1"/>
  <c r="S327" i="11"/>
  <c r="R329" i="11"/>
  <c r="S329" i="11"/>
  <c r="R331" i="11"/>
  <c r="S331" i="11"/>
  <c r="R333" i="11"/>
  <c r="S333" i="11"/>
  <c r="R335" i="11"/>
  <c r="Y335" i="11" s="1"/>
  <c r="X335" i="11" s="1"/>
  <c r="S335" i="11"/>
  <c r="R337" i="11"/>
  <c r="S337" i="11"/>
  <c r="R339" i="11"/>
  <c r="S339" i="11"/>
  <c r="R341" i="11"/>
  <c r="S341" i="11"/>
  <c r="R343" i="11"/>
  <c r="AC343" i="11" s="1"/>
  <c r="AB343" i="11" s="1"/>
  <c r="S343" i="11"/>
  <c r="R345" i="11"/>
  <c r="S345" i="11"/>
  <c r="R347" i="11"/>
  <c r="S347" i="11"/>
  <c r="R349" i="11"/>
  <c r="S349" i="11"/>
  <c r="R351" i="11"/>
  <c r="S351" i="11"/>
  <c r="R353" i="11"/>
  <c r="S353" i="11"/>
  <c r="R355" i="11"/>
  <c r="S355" i="11"/>
  <c r="R357" i="11"/>
  <c r="S357" i="11"/>
  <c r="R359" i="11"/>
  <c r="S359" i="11"/>
  <c r="R361" i="11"/>
  <c r="S361" i="11"/>
  <c r="R363" i="11"/>
  <c r="S363" i="11"/>
  <c r="R365" i="11"/>
  <c r="S365" i="11"/>
  <c r="R367" i="11"/>
  <c r="Y367" i="11" s="1"/>
  <c r="X367" i="11" s="1"/>
  <c r="S367" i="11"/>
  <c r="R369" i="11"/>
  <c r="S369" i="11"/>
  <c r="R371" i="11"/>
  <c r="S371" i="11"/>
  <c r="R373" i="11"/>
  <c r="S373" i="11"/>
  <c r="R375" i="11"/>
  <c r="S375" i="11"/>
  <c r="R377" i="11"/>
  <c r="S377" i="11"/>
  <c r="R379" i="11"/>
  <c r="S379" i="11"/>
  <c r="R381" i="11"/>
  <c r="S381" i="11"/>
  <c r="R383" i="11"/>
  <c r="W383" i="11" s="1"/>
  <c r="V383" i="11" s="1"/>
  <c r="S383" i="11"/>
  <c r="R385" i="11"/>
  <c r="S385" i="11"/>
  <c r="R387" i="11"/>
  <c r="S387" i="11"/>
  <c r="R389" i="11"/>
  <c r="S389" i="11"/>
  <c r="R391" i="11"/>
  <c r="S391" i="11"/>
  <c r="R393" i="11"/>
  <c r="S393" i="11"/>
  <c r="R395" i="11"/>
  <c r="S395" i="11"/>
  <c r="R397" i="11"/>
  <c r="S397" i="11"/>
  <c r="R399" i="11"/>
  <c r="S399" i="11"/>
  <c r="R401" i="11"/>
  <c r="S401" i="11"/>
  <c r="R403" i="11"/>
  <c r="S403" i="11"/>
  <c r="R405" i="11"/>
  <c r="S405" i="11"/>
  <c r="R407" i="11"/>
  <c r="W407" i="11" s="1"/>
  <c r="V407" i="11" s="1"/>
  <c r="S407" i="11"/>
  <c r="R409" i="11"/>
  <c r="S409" i="11"/>
  <c r="R411" i="11"/>
  <c r="S411" i="11"/>
  <c r="R413" i="11"/>
  <c r="S413" i="11"/>
  <c r="R415" i="11"/>
  <c r="S415" i="11"/>
  <c r="R417" i="11"/>
  <c r="S417" i="11"/>
  <c r="R419" i="11"/>
  <c r="S419" i="11"/>
  <c r="R421" i="11"/>
  <c r="S421" i="11"/>
  <c r="R423" i="11"/>
  <c r="AE423" i="11" s="1"/>
  <c r="S423" i="11"/>
  <c r="R425" i="11"/>
  <c r="S425" i="11"/>
  <c r="R427" i="11"/>
  <c r="S427" i="11"/>
  <c r="R429" i="11"/>
  <c r="S429" i="11"/>
  <c r="R431" i="11"/>
  <c r="AE431" i="11" s="1"/>
  <c r="S431" i="11"/>
  <c r="R433" i="11"/>
  <c r="S433" i="11"/>
  <c r="R435" i="11"/>
  <c r="S435" i="11"/>
  <c r="R437" i="11"/>
  <c r="S437" i="11"/>
  <c r="R439" i="11"/>
  <c r="AG439" i="11" s="1"/>
  <c r="AF439" i="11" s="1"/>
  <c r="S439" i="11"/>
  <c r="R441" i="11"/>
  <c r="S441" i="11"/>
  <c r="R443" i="11"/>
  <c r="S443" i="11"/>
  <c r="R445" i="11"/>
  <c r="S445" i="11"/>
  <c r="R447" i="11"/>
  <c r="S447" i="11"/>
  <c r="R449" i="11"/>
  <c r="S449" i="11"/>
  <c r="R451" i="11"/>
  <c r="S451" i="11"/>
  <c r="R453" i="11"/>
  <c r="S453" i="11"/>
  <c r="R455" i="11"/>
  <c r="S455" i="11"/>
  <c r="R457" i="11"/>
  <c r="S457" i="11"/>
  <c r="R459" i="11"/>
  <c r="S459" i="11"/>
  <c r="R461" i="11"/>
  <c r="S461" i="11"/>
  <c r="R463" i="11"/>
  <c r="S463" i="11"/>
  <c r="R465" i="11"/>
  <c r="S465" i="11"/>
  <c r="R467" i="11"/>
  <c r="AG467" i="11" s="1"/>
  <c r="AF467" i="11" s="1"/>
  <c r="S467" i="11"/>
  <c r="R469" i="11"/>
  <c r="S469" i="11"/>
  <c r="R471" i="11"/>
  <c r="Y471" i="11" s="1"/>
  <c r="X471" i="11" s="1"/>
  <c r="S471" i="11"/>
  <c r="R473" i="11"/>
  <c r="S473" i="11"/>
  <c r="R475" i="11"/>
  <c r="S475" i="11"/>
  <c r="R477" i="11"/>
  <c r="S477" i="11"/>
  <c r="R479" i="11"/>
  <c r="AG479" i="11" s="1"/>
  <c r="AF479" i="11" s="1"/>
  <c r="S479" i="11"/>
  <c r="R481" i="11"/>
  <c r="S481" i="11"/>
  <c r="R483" i="11"/>
  <c r="AE483" i="11" s="1"/>
  <c r="S483" i="11"/>
  <c r="R485" i="11"/>
  <c r="S485" i="11"/>
  <c r="R487" i="11"/>
  <c r="AG487" i="11" s="1"/>
  <c r="AF487" i="11" s="1"/>
  <c r="S487" i="11"/>
  <c r="R489" i="11"/>
  <c r="S489" i="11"/>
  <c r="R491" i="11"/>
  <c r="S491" i="11"/>
  <c r="R493" i="11"/>
  <c r="S493" i="11"/>
  <c r="R495" i="11"/>
  <c r="S495" i="11"/>
  <c r="R497" i="11"/>
  <c r="S497" i="11"/>
  <c r="R499" i="11"/>
  <c r="S499" i="11"/>
  <c r="R501" i="11"/>
  <c r="S501" i="11"/>
  <c r="AG82" i="11"/>
  <c r="AF82" i="11" s="1"/>
  <c r="I15" i="11"/>
  <c r="M19" i="11"/>
  <c r="L19" i="11"/>
  <c r="Q19" i="11" s="1"/>
  <c r="P19" i="11" s="1"/>
  <c r="L21" i="11"/>
  <c r="Q21" i="11" s="1"/>
  <c r="P21" i="11" s="1"/>
  <c r="M21" i="11"/>
  <c r="I23" i="11"/>
  <c r="I27" i="11"/>
  <c r="I31" i="11"/>
  <c r="I35" i="11"/>
  <c r="I39" i="11"/>
  <c r="I43" i="11"/>
  <c r="I47" i="11"/>
  <c r="I51" i="11"/>
  <c r="I55" i="11"/>
  <c r="I59" i="11"/>
  <c r="I63" i="11"/>
  <c r="I69" i="11"/>
  <c r="I73" i="11"/>
  <c r="I77" i="11"/>
  <c r="I81" i="11"/>
  <c r="I85" i="11"/>
  <c r="I89" i="11"/>
  <c r="I93" i="11"/>
  <c r="I97" i="11"/>
  <c r="I101" i="11"/>
  <c r="I105" i="11"/>
  <c r="I109" i="11"/>
  <c r="I113" i="11"/>
  <c r="I117" i="11"/>
  <c r="I123" i="11"/>
  <c r="I127" i="11"/>
  <c r="I131" i="11"/>
  <c r="I135" i="11"/>
  <c r="I139" i="11"/>
  <c r="I143" i="11"/>
  <c r="I147" i="11"/>
  <c r="I151" i="11"/>
  <c r="I155" i="11"/>
  <c r="I159" i="11"/>
  <c r="I163" i="11"/>
  <c r="I167" i="11"/>
  <c r="I171" i="11"/>
  <c r="I175" i="11"/>
  <c r="I179" i="11"/>
  <c r="I183" i="11"/>
  <c r="I187" i="11"/>
  <c r="I191" i="11"/>
  <c r="I195" i="11"/>
  <c r="I199" i="11"/>
  <c r="I203" i="11"/>
  <c r="I207" i="11"/>
  <c r="I211" i="11"/>
  <c r="I215" i="11"/>
  <c r="I219" i="11"/>
  <c r="I223" i="11"/>
  <c r="I227" i="11"/>
  <c r="I231" i="11"/>
  <c r="I235" i="11"/>
  <c r="I239" i="11"/>
  <c r="I243" i="11"/>
  <c r="I247" i="11"/>
  <c r="I251" i="11"/>
  <c r="I255" i="11"/>
  <c r="I259" i="11"/>
  <c r="I263" i="11"/>
  <c r="I267" i="11"/>
  <c r="I271" i="11"/>
  <c r="I275" i="11"/>
  <c r="I279" i="11"/>
  <c r="I283" i="11"/>
  <c r="I287" i="11"/>
  <c r="I291" i="11"/>
  <c r="I295" i="11"/>
  <c r="I299" i="11"/>
  <c r="I303" i="11"/>
  <c r="I307" i="11"/>
  <c r="I311" i="11"/>
  <c r="I315" i="11"/>
  <c r="I319" i="11"/>
  <c r="I323" i="11"/>
  <c r="I327" i="11"/>
  <c r="I331" i="11"/>
  <c r="I335" i="11"/>
  <c r="I339" i="11"/>
  <c r="I343" i="11"/>
  <c r="I347" i="11"/>
  <c r="I351" i="11"/>
  <c r="I355" i="11"/>
  <c r="I359" i="11"/>
  <c r="I363" i="11"/>
  <c r="I367" i="11"/>
  <c r="I371" i="11"/>
  <c r="I375" i="11"/>
  <c r="I379" i="11"/>
  <c r="I383" i="11"/>
  <c r="I387" i="11"/>
  <c r="I391" i="11"/>
  <c r="I395" i="11"/>
  <c r="I399" i="11"/>
  <c r="I403" i="11"/>
  <c r="I407" i="11"/>
  <c r="I411" i="11"/>
  <c r="I415" i="11"/>
  <c r="I419" i="11"/>
  <c r="I423" i="11"/>
  <c r="I427" i="11"/>
  <c r="I431" i="11"/>
  <c r="I435" i="11"/>
  <c r="I439" i="11"/>
  <c r="I443" i="11"/>
  <c r="I447" i="11"/>
  <c r="I451" i="11"/>
  <c r="I455" i="11"/>
  <c r="I459" i="11"/>
  <c r="I463" i="11"/>
  <c r="I467" i="11"/>
  <c r="I471" i="11"/>
  <c r="I475" i="11"/>
  <c r="I479" i="11"/>
  <c r="I483" i="11"/>
  <c r="I487" i="11"/>
  <c r="I491" i="11"/>
  <c r="I495" i="11"/>
  <c r="I499" i="11"/>
  <c r="R40" i="11"/>
  <c r="S40" i="11"/>
  <c r="R116" i="11"/>
  <c r="S116" i="11"/>
  <c r="R180" i="11"/>
  <c r="AE180" i="11" s="1"/>
  <c r="S180" i="11"/>
  <c r="I12" i="11"/>
  <c r="L18" i="11"/>
  <c r="Q18" i="11" s="1"/>
  <c r="P18" i="11" s="1"/>
  <c r="M18" i="11"/>
  <c r="M20" i="11"/>
  <c r="L20" i="11"/>
  <c r="O20" i="11" s="1"/>
  <c r="N20" i="11" s="1"/>
  <c r="I22" i="11"/>
  <c r="L26" i="11"/>
  <c r="Q26" i="11" s="1"/>
  <c r="P26" i="11" s="1"/>
  <c r="M26" i="11"/>
  <c r="M28" i="11"/>
  <c r="L28" i="11"/>
  <c r="O28" i="11" s="1"/>
  <c r="N28" i="11" s="1"/>
  <c r="M30" i="11"/>
  <c r="L30" i="11"/>
  <c r="Q30" i="11" s="1"/>
  <c r="P30" i="11" s="1"/>
  <c r="L32" i="11"/>
  <c r="O32" i="11" s="1"/>
  <c r="N32" i="11" s="1"/>
  <c r="M32" i="11"/>
  <c r="M36" i="11"/>
  <c r="L36" i="11"/>
  <c r="O36" i="11" s="1"/>
  <c r="N36" i="11" s="1"/>
  <c r="M38" i="11"/>
  <c r="L38" i="11"/>
  <c r="I40" i="11"/>
  <c r="R44" i="11"/>
  <c r="S44" i="11"/>
  <c r="R46" i="11"/>
  <c r="S46" i="11"/>
  <c r="R48" i="11"/>
  <c r="S48" i="11"/>
  <c r="R52" i="11"/>
  <c r="S52" i="11"/>
  <c r="R54" i="11"/>
  <c r="AG54" i="11" s="1"/>
  <c r="AF54" i="11" s="1"/>
  <c r="S54" i="11"/>
  <c r="M58" i="11"/>
  <c r="L58" i="11"/>
  <c r="M60" i="11"/>
  <c r="L60" i="11"/>
  <c r="O60" i="11" s="1"/>
  <c r="N60" i="11" s="1"/>
  <c r="L62" i="11"/>
  <c r="Q62" i="11" s="1"/>
  <c r="P62" i="11" s="1"/>
  <c r="M62" i="11"/>
  <c r="L64" i="11"/>
  <c r="O64" i="11" s="1"/>
  <c r="M64" i="11"/>
  <c r="L66" i="11"/>
  <c r="Q66" i="11" s="1"/>
  <c r="P66" i="11" s="1"/>
  <c r="M66" i="11"/>
  <c r="L68" i="11"/>
  <c r="O68" i="11" s="1"/>
  <c r="N68" i="11" s="1"/>
  <c r="M68" i="11"/>
  <c r="R72" i="11"/>
  <c r="S72" i="11"/>
  <c r="R76" i="11"/>
  <c r="S76" i="11"/>
  <c r="R80" i="11"/>
  <c r="S80" i="11"/>
  <c r="L86" i="11"/>
  <c r="O86" i="11" s="1"/>
  <c r="N86" i="11" s="1"/>
  <c r="M86" i="11"/>
  <c r="M88" i="11"/>
  <c r="L88" i="11"/>
  <c r="M90" i="11"/>
  <c r="L90" i="11"/>
  <c r="Q90" i="11" s="1"/>
  <c r="P90" i="11" s="1"/>
  <c r="L92" i="11"/>
  <c r="M92" i="11"/>
  <c r="M94" i="11"/>
  <c r="L94" i="11"/>
  <c r="O94" i="11" s="1"/>
  <c r="N94" i="11" s="1"/>
  <c r="L96" i="11"/>
  <c r="M96" i="11"/>
  <c r="L98" i="11"/>
  <c r="O98" i="11" s="1"/>
  <c r="N98" i="11" s="1"/>
  <c r="M98" i="11"/>
  <c r="M100" i="11"/>
  <c r="L100" i="11"/>
  <c r="Q100" i="11" s="1"/>
  <c r="P100" i="11" s="1"/>
  <c r="R102" i="11"/>
  <c r="S102" i="11"/>
  <c r="R104" i="11"/>
  <c r="S104" i="11"/>
  <c r="R106" i="11"/>
  <c r="S106" i="11"/>
  <c r="R108" i="11"/>
  <c r="S108" i="11"/>
  <c r="R110" i="11"/>
  <c r="S110" i="11"/>
  <c r="R112" i="11"/>
  <c r="S112" i="11"/>
  <c r="R114" i="11"/>
  <c r="S114" i="11"/>
  <c r="L118" i="11"/>
  <c r="O118" i="11" s="1"/>
  <c r="N118" i="11" s="1"/>
  <c r="M118" i="11"/>
  <c r="M120" i="11"/>
  <c r="L120" i="11"/>
  <c r="M122" i="11"/>
  <c r="L122" i="11"/>
  <c r="Q122" i="11" s="1"/>
  <c r="P122" i="11" s="1"/>
  <c r="M124" i="11"/>
  <c r="L124" i="11"/>
  <c r="M126" i="11"/>
  <c r="L126" i="11"/>
  <c r="O126" i="11" s="1"/>
  <c r="N126" i="11" s="1"/>
  <c r="M128" i="11"/>
  <c r="L128" i="11"/>
  <c r="L130" i="11"/>
  <c r="O130" i="11" s="1"/>
  <c r="N130" i="11" s="1"/>
  <c r="M130" i="11"/>
  <c r="L132" i="11"/>
  <c r="Q132" i="11" s="1"/>
  <c r="P132" i="11" s="1"/>
  <c r="M132" i="11"/>
  <c r="R134" i="11"/>
  <c r="S134" i="11"/>
  <c r="R136" i="11"/>
  <c r="S136" i="11"/>
  <c r="R138" i="11"/>
  <c r="S138" i="11"/>
  <c r="R140" i="11"/>
  <c r="S140" i="11"/>
  <c r="R142" i="11"/>
  <c r="S142" i="11"/>
  <c r="R144" i="11"/>
  <c r="S144" i="11"/>
  <c r="R146" i="11"/>
  <c r="S146" i="11"/>
  <c r="L150" i="11"/>
  <c r="O150" i="11" s="1"/>
  <c r="N150" i="11" s="1"/>
  <c r="M150" i="11"/>
  <c r="L152" i="11"/>
  <c r="M152" i="11"/>
  <c r="M154" i="11"/>
  <c r="L154" i="11"/>
  <c r="Q154" i="11" s="1"/>
  <c r="P154" i="11" s="1"/>
  <c r="M156" i="11"/>
  <c r="L156" i="11"/>
  <c r="M158" i="11"/>
  <c r="L158" i="11"/>
  <c r="O158" i="11" s="1"/>
  <c r="N158" i="11" s="1"/>
  <c r="M160" i="11"/>
  <c r="L160" i="11"/>
  <c r="L162" i="11"/>
  <c r="O162" i="11" s="1"/>
  <c r="N162" i="11" s="1"/>
  <c r="M162" i="11"/>
  <c r="L164" i="11"/>
  <c r="M164" i="11"/>
  <c r="R166" i="11"/>
  <c r="AC166" i="11" s="1"/>
  <c r="S166" i="11"/>
  <c r="R168" i="11"/>
  <c r="S168" i="11"/>
  <c r="R170" i="11"/>
  <c r="S170" i="11"/>
  <c r="R172" i="11"/>
  <c r="S172" i="11"/>
  <c r="R174" i="11"/>
  <c r="AE174" i="11" s="1"/>
  <c r="S174" i="11"/>
  <c r="R176" i="11"/>
  <c r="S176" i="11"/>
  <c r="R178" i="11"/>
  <c r="S178" i="11"/>
  <c r="M182" i="11"/>
  <c r="L182" i="11"/>
  <c r="L184" i="11"/>
  <c r="O184" i="11" s="1"/>
  <c r="N184" i="11" s="1"/>
  <c r="M184" i="11"/>
  <c r="M186" i="11"/>
  <c r="L186" i="11"/>
  <c r="L188" i="11"/>
  <c r="O188" i="11" s="1"/>
  <c r="N188" i="11" s="1"/>
  <c r="M188" i="11"/>
  <c r="M190" i="11"/>
  <c r="L190" i="11"/>
  <c r="L192" i="11"/>
  <c r="O192" i="11" s="1"/>
  <c r="N192" i="11" s="1"/>
  <c r="M192" i="11"/>
  <c r="M194" i="11"/>
  <c r="L194" i="11"/>
  <c r="L196" i="11"/>
  <c r="O196" i="11" s="1"/>
  <c r="N196" i="11" s="1"/>
  <c r="M196" i="11"/>
  <c r="M198" i="11"/>
  <c r="L198" i="11"/>
  <c r="L200" i="11"/>
  <c r="O200" i="11" s="1"/>
  <c r="N200" i="11" s="1"/>
  <c r="M200" i="11"/>
  <c r="M202" i="11"/>
  <c r="L202" i="11"/>
  <c r="L204" i="11"/>
  <c r="O204" i="11" s="1"/>
  <c r="N204" i="11" s="1"/>
  <c r="M204" i="11"/>
  <c r="M206" i="11"/>
  <c r="L206" i="11"/>
  <c r="L208" i="11"/>
  <c r="M208" i="11"/>
  <c r="O208" i="11"/>
  <c r="N208" i="11" s="1"/>
  <c r="M210" i="11"/>
  <c r="L210" i="11"/>
  <c r="L212" i="11"/>
  <c r="O212" i="11" s="1"/>
  <c r="N212" i="11" s="1"/>
  <c r="M212" i="11"/>
  <c r="M214" i="11"/>
  <c r="L214" i="11"/>
  <c r="L216" i="11"/>
  <c r="O216" i="11" s="1"/>
  <c r="N216" i="11" s="1"/>
  <c r="M216" i="11"/>
  <c r="M218" i="11"/>
  <c r="L218" i="11"/>
  <c r="L220" i="11"/>
  <c r="O220" i="11" s="1"/>
  <c r="N220" i="11" s="1"/>
  <c r="M220" i="11"/>
  <c r="M222" i="11"/>
  <c r="L222" i="11"/>
  <c r="L224" i="11"/>
  <c r="O224" i="11" s="1"/>
  <c r="N224" i="11" s="1"/>
  <c r="M224" i="11"/>
  <c r="M226" i="11"/>
  <c r="L226" i="11"/>
  <c r="L228" i="11"/>
  <c r="M228" i="11"/>
  <c r="O228" i="11"/>
  <c r="N228" i="11" s="1"/>
  <c r="M230" i="11"/>
  <c r="L230" i="11"/>
  <c r="L232" i="11"/>
  <c r="O232" i="11" s="1"/>
  <c r="N232" i="11" s="1"/>
  <c r="M232" i="11"/>
  <c r="M234" i="11"/>
  <c r="L234" i="11"/>
  <c r="L236" i="11"/>
  <c r="O236" i="11" s="1"/>
  <c r="N236" i="11" s="1"/>
  <c r="M236" i="11"/>
  <c r="M238" i="11"/>
  <c r="L238" i="11"/>
  <c r="L240" i="11"/>
  <c r="O240" i="11" s="1"/>
  <c r="N240" i="11" s="1"/>
  <c r="M240" i="11"/>
  <c r="R242" i="11"/>
  <c r="S242" i="11"/>
  <c r="R244" i="11"/>
  <c r="AG244" i="11" s="1"/>
  <c r="AF244" i="11" s="1"/>
  <c r="S244" i="11"/>
  <c r="R246" i="11"/>
  <c r="S246" i="11"/>
  <c r="R248" i="11"/>
  <c r="S248" i="11"/>
  <c r="R250" i="11"/>
  <c r="S250" i="11"/>
  <c r="R252" i="11"/>
  <c r="S252" i="11"/>
  <c r="R254" i="11"/>
  <c r="S254" i="11"/>
  <c r="R256" i="11"/>
  <c r="S256" i="11"/>
  <c r="R258" i="11"/>
  <c r="S258" i="11"/>
  <c r="R260" i="11"/>
  <c r="S260" i="11"/>
  <c r="R262" i="11"/>
  <c r="S262" i="11"/>
  <c r="R264" i="11"/>
  <c r="S264" i="11"/>
  <c r="R266" i="11"/>
  <c r="S266" i="11"/>
  <c r="R268" i="11"/>
  <c r="S268" i="11"/>
  <c r="R270" i="11"/>
  <c r="S270" i="11"/>
  <c r="R272" i="11"/>
  <c r="S272" i="11"/>
  <c r="R274" i="11"/>
  <c r="S274" i="11"/>
  <c r="R276" i="11"/>
  <c r="S276" i="11"/>
  <c r="R278" i="11"/>
  <c r="S278" i="11"/>
  <c r="R280" i="11"/>
  <c r="S280" i="11"/>
  <c r="R282" i="11"/>
  <c r="S282" i="11"/>
  <c r="R284" i="11"/>
  <c r="S284" i="11"/>
  <c r="R286" i="11"/>
  <c r="S286" i="11"/>
  <c r="R288" i="11"/>
  <c r="S288" i="11"/>
  <c r="R290" i="11"/>
  <c r="S290" i="11"/>
  <c r="R292" i="11"/>
  <c r="S292" i="11"/>
  <c r="R294" i="11"/>
  <c r="S294" i="11"/>
  <c r="R296" i="11"/>
  <c r="S296" i="11"/>
  <c r="R298" i="11"/>
  <c r="S298" i="11"/>
  <c r="R300" i="11"/>
  <c r="S300" i="11"/>
  <c r="R302" i="11"/>
  <c r="S302" i="11"/>
  <c r="I306" i="11"/>
  <c r="I310" i="11"/>
  <c r="I314" i="11"/>
  <c r="I318" i="11"/>
  <c r="I322" i="11"/>
  <c r="I326" i="11"/>
  <c r="I330" i="11"/>
  <c r="I334" i="11"/>
  <c r="I338" i="11"/>
  <c r="I342" i="11"/>
  <c r="I346" i="11"/>
  <c r="I350" i="11"/>
  <c r="I354" i="11"/>
  <c r="I358" i="11"/>
  <c r="I362" i="11"/>
  <c r="I366" i="11"/>
  <c r="I370" i="11"/>
  <c r="I374" i="11"/>
  <c r="I378" i="11"/>
  <c r="I382" i="11"/>
  <c r="I386" i="11"/>
  <c r="I390" i="11"/>
  <c r="I394" i="11"/>
  <c r="I398" i="11"/>
  <c r="I402" i="11"/>
  <c r="I406" i="11"/>
  <c r="I410" i="11"/>
  <c r="I414" i="11"/>
  <c r="I418" i="11"/>
  <c r="I422" i="11"/>
  <c r="I426" i="11"/>
  <c r="I430" i="11"/>
  <c r="I434" i="11"/>
  <c r="I438" i="11"/>
  <c r="I442" i="11"/>
  <c r="I446" i="11"/>
  <c r="I450" i="11"/>
  <c r="I454" i="11"/>
  <c r="I458" i="11"/>
  <c r="I462" i="11"/>
  <c r="I466" i="11"/>
  <c r="I470" i="11"/>
  <c r="I474" i="11"/>
  <c r="I478" i="11"/>
  <c r="I482" i="11"/>
  <c r="I486" i="11"/>
  <c r="I490" i="11"/>
  <c r="I494" i="11"/>
  <c r="I498" i="11"/>
  <c r="I502" i="11"/>
  <c r="J132" i="11"/>
  <c r="J164" i="11"/>
  <c r="I5" i="11"/>
  <c r="L5" i="11" s="1"/>
  <c r="S5" i="11"/>
  <c r="R9" i="11"/>
  <c r="U9" i="11" s="1"/>
  <c r="T9" i="11" s="1"/>
  <c r="S9" i="11"/>
  <c r="I8" i="11"/>
  <c r="L8" i="11" s="1"/>
  <c r="O8" i="11" s="1"/>
  <c r="N8" i="11" s="1"/>
  <c r="S8" i="11"/>
  <c r="I3" i="11"/>
  <c r="L3" i="11" s="1"/>
  <c r="O3" i="11" s="1"/>
  <c r="N3" i="11" s="1"/>
  <c r="S3" i="11"/>
  <c r="I7" i="11"/>
  <c r="L7" i="11" s="1"/>
  <c r="S7" i="11"/>
  <c r="R11" i="11"/>
  <c r="U11" i="11" s="1"/>
  <c r="T11" i="11" s="1"/>
  <c r="S11" i="11"/>
  <c r="I10" i="11"/>
  <c r="I11" i="11"/>
  <c r="R121" i="11"/>
  <c r="S121" i="11"/>
  <c r="I121" i="11"/>
  <c r="R65" i="11"/>
  <c r="AA65" i="11" s="1"/>
  <c r="I65" i="11"/>
  <c r="I9" i="11"/>
  <c r="M8" i="11"/>
  <c r="R2" i="11"/>
  <c r="AE2" i="11" s="1"/>
  <c r="I4" i="11"/>
  <c r="AE475" i="11"/>
  <c r="AE491" i="11"/>
  <c r="I6" i="11"/>
  <c r="R5" i="11"/>
  <c r="AC5" i="11" s="1"/>
  <c r="AB5" i="11" s="1"/>
  <c r="R3" i="11"/>
  <c r="W3" i="11" s="1"/>
  <c r="V3" i="11" s="1"/>
  <c r="R7" i="11"/>
  <c r="Y7" i="11" s="1"/>
  <c r="X7" i="11" s="1"/>
  <c r="I2" i="11"/>
  <c r="U33" i="11"/>
  <c r="T33" i="11" s="1"/>
  <c r="U41" i="11"/>
  <c r="U49" i="11"/>
  <c r="T49" i="11" s="1"/>
  <c r="U57" i="11"/>
  <c r="T57" i="11" s="1"/>
  <c r="W73" i="11"/>
  <c r="V73" i="11" s="1"/>
  <c r="U81" i="11"/>
  <c r="T81" i="11" s="1"/>
  <c r="U89" i="11"/>
  <c r="T89" i="11" s="1"/>
  <c r="U97" i="11"/>
  <c r="T97" i="11" s="1"/>
  <c r="U105" i="11"/>
  <c r="T105" i="11" s="1"/>
  <c r="U113" i="11"/>
  <c r="T113" i="11" s="1"/>
  <c r="U153" i="11"/>
  <c r="T153" i="11" s="1"/>
  <c r="U161" i="11"/>
  <c r="T161" i="11" s="1"/>
  <c r="U169" i="11"/>
  <c r="T169" i="11" s="1"/>
  <c r="U177" i="11"/>
  <c r="T177" i="11" s="1"/>
  <c r="U185" i="11"/>
  <c r="T185" i="11" s="1"/>
  <c r="U193" i="11"/>
  <c r="T193" i="11" s="1"/>
  <c r="U201" i="11"/>
  <c r="T201" i="11" s="1"/>
  <c r="U209" i="11"/>
  <c r="T209" i="11" s="1"/>
  <c r="U217" i="11"/>
  <c r="T217" i="11" s="1"/>
  <c r="AA229" i="11"/>
  <c r="AC245" i="11"/>
  <c r="AB245" i="11" s="1"/>
  <c r="AA289" i="11"/>
  <c r="U17" i="11"/>
  <c r="T17" i="11" s="1"/>
  <c r="Y26" i="11"/>
  <c r="X26" i="11" s="1"/>
  <c r="Y34" i="11"/>
  <c r="X34" i="11" s="1"/>
  <c r="U19" i="11"/>
  <c r="T19" i="11" s="1"/>
  <c r="Y307" i="11"/>
  <c r="X307" i="11" s="1"/>
  <c r="AG313" i="11"/>
  <c r="AF313" i="11" s="1"/>
  <c r="AG315" i="11"/>
  <c r="AF315" i="11" s="1"/>
  <c r="AG317" i="11"/>
  <c r="AF317" i="11" s="1"/>
  <c r="W321" i="11"/>
  <c r="V321" i="11" s="1"/>
  <c r="AE323" i="11"/>
  <c r="AA325" i="11"/>
  <c r="W329" i="11"/>
  <c r="V329" i="11" s="1"/>
  <c r="U331" i="11"/>
  <c r="T331" i="11" s="1"/>
  <c r="AA333" i="11"/>
  <c r="U339" i="11"/>
  <c r="T339" i="11" s="1"/>
  <c r="U341" i="11"/>
  <c r="T341" i="11" s="1"/>
  <c r="Y345" i="11"/>
  <c r="X345" i="11" s="1"/>
  <c r="Y347" i="11"/>
  <c r="X347" i="11" s="1"/>
  <c r="U349" i="11"/>
  <c r="T349" i="11" s="1"/>
  <c r="U353" i="11"/>
  <c r="T353" i="11" s="1"/>
  <c r="U361" i="11"/>
  <c r="U363" i="11"/>
  <c r="T363" i="11" s="1"/>
  <c r="AC365" i="11"/>
  <c r="Y369" i="11"/>
  <c r="X369" i="11" s="1"/>
  <c r="AE371" i="11"/>
  <c r="W373" i="11"/>
  <c r="V373" i="11" s="1"/>
  <c r="AE375" i="11"/>
  <c r="AA377" i="11"/>
  <c r="U379" i="11"/>
  <c r="T379" i="11" s="1"/>
  <c r="W385" i="11"/>
  <c r="V385" i="11" s="1"/>
  <c r="AE387" i="11"/>
  <c r="AA389" i="11"/>
  <c r="AG391" i="11"/>
  <c r="AF391" i="11" s="1"/>
  <c r="AE393" i="11"/>
  <c r="Y395" i="11"/>
  <c r="X395" i="11" s="1"/>
  <c r="U399" i="11"/>
  <c r="T399" i="11" s="1"/>
  <c r="W401" i="11"/>
  <c r="V401" i="11" s="1"/>
  <c r="W403" i="11"/>
  <c r="V403" i="11" s="1"/>
  <c r="AA405" i="11"/>
  <c r="W409" i="11"/>
  <c r="V409" i="11" s="1"/>
  <c r="W411" i="11"/>
  <c r="V411" i="11" s="1"/>
  <c r="U413" i="11"/>
  <c r="T413" i="11" s="1"/>
  <c r="W415" i="11"/>
  <c r="V415" i="11" s="1"/>
  <c r="W417" i="11"/>
  <c r="V417" i="11" s="1"/>
  <c r="W419" i="11"/>
  <c r="V419" i="11" s="1"/>
  <c r="AA421" i="11"/>
  <c r="W425" i="11"/>
  <c r="V425" i="11" s="1"/>
  <c r="W427" i="11"/>
  <c r="V427" i="11" s="1"/>
  <c r="U429" i="11"/>
  <c r="T429" i="11" s="1"/>
  <c r="W431" i="11"/>
  <c r="V431" i="11" s="1"/>
  <c r="U435" i="11"/>
  <c r="T435" i="11" s="1"/>
  <c r="U437" i="11"/>
  <c r="T437" i="11" s="1"/>
  <c r="U441" i="11"/>
  <c r="T441" i="11" s="1"/>
  <c r="Y443" i="11"/>
  <c r="X443" i="11" s="1"/>
  <c r="U449" i="11"/>
  <c r="T449" i="11" s="1"/>
  <c r="AE467" i="11"/>
  <c r="AG471" i="11"/>
  <c r="AF471" i="11" s="1"/>
  <c r="U475" i="11"/>
  <c r="T475" i="11" s="1"/>
  <c r="AA485" i="11"/>
  <c r="AA489" i="11"/>
  <c r="U491" i="11"/>
  <c r="T491" i="11" s="1"/>
  <c r="AG495" i="11"/>
  <c r="AF495" i="11" s="1"/>
  <c r="AA497" i="11"/>
  <c r="AG499" i="11"/>
  <c r="AF499" i="11" s="1"/>
  <c r="AA501" i="11"/>
  <c r="U70" i="11"/>
  <c r="T70" i="11" s="1"/>
  <c r="AG78" i="11"/>
  <c r="AF78" i="11" s="1"/>
  <c r="AG19" i="11"/>
  <c r="AF19" i="11" s="1"/>
  <c r="AC307" i="11"/>
  <c r="AB307" i="11" s="1"/>
  <c r="Y313" i="11"/>
  <c r="X313" i="11" s="1"/>
  <c r="AA321" i="11"/>
  <c r="AE331" i="11"/>
  <c r="U10" i="11"/>
  <c r="T10" i="11" s="1"/>
  <c r="AG289" i="11"/>
  <c r="AF289" i="11" s="1"/>
  <c r="U315" i="11"/>
  <c r="T315" i="11" s="1"/>
  <c r="U323" i="11"/>
  <c r="T323" i="11" s="1"/>
  <c r="U371" i="11"/>
  <c r="T371" i="11" s="1"/>
  <c r="U387" i="11"/>
  <c r="T387" i="11" s="1"/>
  <c r="U395" i="11"/>
  <c r="T395" i="11" s="1"/>
  <c r="AC339" i="11"/>
  <c r="Y339" i="11"/>
  <c r="X339" i="11" s="1"/>
  <c r="AG341" i="11"/>
  <c r="AF341" i="11" s="1"/>
  <c r="AG345" i="11"/>
  <c r="AF345" i="11" s="1"/>
  <c r="AG367" i="11"/>
  <c r="AF367" i="11" s="1"/>
  <c r="AE407" i="11"/>
  <c r="AA413" i="11"/>
  <c r="AE415" i="11"/>
  <c r="AA429" i="11"/>
  <c r="W435" i="11"/>
  <c r="V435" i="11" s="1"/>
  <c r="U367" i="11"/>
  <c r="T367" i="11" s="1"/>
  <c r="AC313" i="11"/>
  <c r="W317" i="11"/>
  <c r="V317" i="11" s="1"/>
  <c r="AA329" i="11"/>
  <c r="W333" i="11"/>
  <c r="V333" i="11" s="1"/>
  <c r="AC395" i="11"/>
  <c r="AB395" i="11" s="1"/>
  <c r="AC26" i="11"/>
  <c r="AB26" i="11" s="1"/>
  <c r="Y73" i="11"/>
  <c r="X73" i="11" s="1"/>
  <c r="W19" i="11"/>
  <c r="V19" i="11" s="1"/>
  <c r="AC19" i="11"/>
  <c r="W307" i="11"/>
  <c r="V307" i="11" s="1"/>
  <c r="AE307" i="11"/>
  <c r="AA307" i="11"/>
  <c r="W311" i="11"/>
  <c r="V311" i="11" s="1"/>
  <c r="AE311" i="11"/>
  <c r="W315" i="11"/>
  <c r="V315" i="11" s="1"/>
  <c r="AE315" i="11"/>
  <c r="AA315" i="11"/>
  <c r="Y319" i="11"/>
  <c r="X319" i="11" s="1"/>
  <c r="AC319" i="11"/>
  <c r="W319" i="11"/>
  <c r="V319" i="11" s="1"/>
  <c r="Y323" i="11"/>
  <c r="X323" i="11" s="1"/>
  <c r="AG323" i="11"/>
  <c r="AF323" i="11" s="1"/>
  <c r="AC323" i="11"/>
  <c r="W323" i="11"/>
  <c r="V323" i="11" s="1"/>
  <c r="AA323" i="11"/>
  <c r="Y327" i="11"/>
  <c r="X327" i="11" s="1"/>
  <c r="AG327" i="11"/>
  <c r="AF327" i="11" s="1"/>
  <c r="W327" i="11"/>
  <c r="V327" i="11" s="1"/>
  <c r="AA327" i="11"/>
  <c r="Y331" i="11"/>
  <c r="X331" i="11" s="1"/>
  <c r="AG331" i="11"/>
  <c r="AF331" i="11" s="1"/>
  <c r="AC331" i="11"/>
  <c r="W331" i="11"/>
  <c r="V331" i="11" s="1"/>
  <c r="AA331" i="11"/>
  <c r="AG335" i="11"/>
  <c r="AF335" i="11" s="1"/>
  <c r="AC335" i="11"/>
  <c r="AB335" i="11" s="1"/>
  <c r="W335" i="11"/>
  <c r="V335" i="11" s="1"/>
  <c r="AA335" i="11"/>
  <c r="Y337" i="11"/>
  <c r="X337" i="11" s="1"/>
  <c r="AG337" i="11"/>
  <c r="AF337" i="11" s="1"/>
  <c r="AC337" i="11"/>
  <c r="AE337" i="11"/>
  <c r="U343" i="11"/>
  <c r="T343" i="11" s="1"/>
  <c r="W343" i="11"/>
  <c r="V343" i="11" s="1"/>
  <c r="AE343" i="11"/>
  <c r="AA343" i="11"/>
  <c r="U347" i="11"/>
  <c r="T347" i="11" s="1"/>
  <c r="W347" i="11"/>
  <c r="V347" i="11" s="1"/>
  <c r="AE347" i="11"/>
  <c r="AA347" i="11"/>
  <c r="U365" i="11"/>
  <c r="T365" i="11" s="1"/>
  <c r="W365" i="11"/>
  <c r="V365" i="11" s="1"/>
  <c r="AE365" i="11"/>
  <c r="AA365" i="11"/>
  <c r="U369" i="11"/>
  <c r="T369" i="11" s="1"/>
  <c r="W369" i="11"/>
  <c r="V369" i="11" s="1"/>
  <c r="AE369" i="11"/>
  <c r="AA369" i="11"/>
  <c r="Y373" i="11"/>
  <c r="X373" i="11" s="1"/>
  <c r="AG373" i="11"/>
  <c r="AF373" i="11" s="1"/>
  <c r="AC373" i="11"/>
  <c r="AE373" i="11"/>
  <c r="Y377" i="11"/>
  <c r="X377" i="11" s="1"/>
  <c r="AG377" i="11"/>
  <c r="AF377" i="11" s="1"/>
  <c r="AC377" i="11"/>
  <c r="AE377" i="11"/>
  <c r="W381" i="11"/>
  <c r="V381" i="11" s="1"/>
  <c r="AE381" i="11"/>
  <c r="AA381" i="11"/>
  <c r="AG381" i="11"/>
  <c r="AF381" i="11" s="1"/>
  <c r="Y385" i="11"/>
  <c r="X385" i="11" s="1"/>
  <c r="AG385" i="11"/>
  <c r="AF385" i="11" s="1"/>
  <c r="AC385" i="11"/>
  <c r="AE385" i="11"/>
  <c r="Y389" i="11"/>
  <c r="X389" i="11" s="1"/>
  <c r="AG389" i="11"/>
  <c r="AF389" i="11" s="1"/>
  <c r="AC389" i="11"/>
  <c r="AE389" i="11"/>
  <c r="AD389" i="11" s="1"/>
  <c r="Y393" i="11"/>
  <c r="X393" i="11" s="1"/>
  <c r="AG393" i="11"/>
  <c r="AF393" i="11" s="1"/>
  <c r="AC393" i="11"/>
  <c r="W393" i="11"/>
  <c r="V393" i="11" s="1"/>
  <c r="AA393" i="11"/>
  <c r="Y397" i="11"/>
  <c r="X397" i="11" s="1"/>
  <c r="AG397" i="11"/>
  <c r="AF397" i="11" s="1"/>
  <c r="AC397" i="11"/>
  <c r="AB397" i="11" s="1"/>
  <c r="AE397" i="11"/>
  <c r="Y401" i="11"/>
  <c r="X401" i="11" s="1"/>
  <c r="AG401" i="11"/>
  <c r="AF401" i="11" s="1"/>
  <c r="AC401" i="11"/>
  <c r="Y405" i="11"/>
  <c r="X405" i="11" s="1"/>
  <c r="AG405" i="11"/>
  <c r="AF405" i="11" s="1"/>
  <c r="AC405" i="11"/>
  <c r="Y409" i="11"/>
  <c r="X409" i="11" s="1"/>
  <c r="AG409" i="11"/>
  <c r="AF409" i="11" s="1"/>
  <c r="AC409" i="11"/>
  <c r="Y413" i="11"/>
  <c r="X413" i="11" s="1"/>
  <c r="AG413" i="11"/>
  <c r="AF413" i="11" s="1"/>
  <c r="AC413" i="11"/>
  <c r="Z413" i="11" s="1"/>
  <c r="Y417" i="11"/>
  <c r="X417" i="11" s="1"/>
  <c r="AG417" i="11"/>
  <c r="AF417" i="11" s="1"/>
  <c r="AC417" i="11"/>
  <c r="Y421" i="11"/>
  <c r="X421" i="11" s="1"/>
  <c r="AG421" i="11"/>
  <c r="AF421" i="11" s="1"/>
  <c r="AC421" i="11"/>
  <c r="Y425" i="11"/>
  <c r="X425" i="11" s="1"/>
  <c r="AG425" i="11"/>
  <c r="AF425" i="11" s="1"/>
  <c r="AC425" i="11"/>
  <c r="Y429" i="11"/>
  <c r="X429" i="11" s="1"/>
  <c r="AG429" i="11"/>
  <c r="AF429" i="11" s="1"/>
  <c r="AC429" i="11"/>
  <c r="W439" i="11"/>
  <c r="V439" i="11" s="1"/>
  <c r="AE439" i="11"/>
  <c r="Y439" i="11"/>
  <c r="X439" i="11" s="1"/>
  <c r="AC439" i="11"/>
  <c r="W445" i="11"/>
  <c r="V445" i="11" s="1"/>
  <c r="U445" i="11"/>
  <c r="T445" i="11" s="1"/>
  <c r="AC445" i="11"/>
  <c r="W465" i="11"/>
  <c r="V465" i="11" s="1"/>
  <c r="AC465" i="11"/>
  <c r="W469" i="11"/>
  <c r="V469" i="11" s="1"/>
  <c r="AC469" i="11"/>
  <c r="W473" i="11"/>
  <c r="V473" i="11" s="1"/>
  <c r="AC473" i="11"/>
  <c r="W477" i="11"/>
  <c r="V477" i="11" s="1"/>
  <c r="AC477" i="11"/>
  <c r="W481" i="11"/>
  <c r="V481" i="11" s="1"/>
  <c r="AC481" i="11"/>
  <c r="W483" i="11"/>
  <c r="V483" i="11" s="1"/>
  <c r="AC483" i="11"/>
  <c r="AB483" i="11" s="1"/>
  <c r="W487" i="11"/>
  <c r="V487" i="11" s="1"/>
  <c r="U487" i="11"/>
  <c r="T487" i="11" s="1"/>
  <c r="AC487" i="11"/>
  <c r="W493" i="11"/>
  <c r="V493" i="11" s="1"/>
  <c r="AC493" i="11"/>
  <c r="AB493" i="11" s="1"/>
  <c r="AE445" i="11"/>
  <c r="U465" i="11"/>
  <c r="T465" i="11" s="1"/>
  <c r="AE465" i="11"/>
  <c r="U467" i="11"/>
  <c r="T467" i="11" s="1"/>
  <c r="U469" i="11"/>
  <c r="AE469" i="11"/>
  <c r="AE473" i="11"/>
  <c r="Y475" i="11"/>
  <c r="X475" i="11" s="1"/>
  <c r="AG475" i="11"/>
  <c r="AF475" i="11" s="1"/>
  <c r="AE477" i="11"/>
  <c r="Y479" i="11"/>
  <c r="X479" i="11" s="1"/>
  <c r="AE481" i="11"/>
  <c r="AD481" i="11" s="1"/>
  <c r="Y483" i="11"/>
  <c r="X483" i="11" s="1"/>
  <c r="AG483" i="11"/>
  <c r="AF483" i="11" s="1"/>
  <c r="AE485" i="11"/>
  <c r="Y487" i="11"/>
  <c r="X487" i="11" s="1"/>
  <c r="AE489" i="11"/>
  <c r="Y491" i="11"/>
  <c r="X491" i="11" s="1"/>
  <c r="AG491" i="11"/>
  <c r="AF491" i="11" s="1"/>
  <c r="Y493" i="11"/>
  <c r="X493" i="11" s="1"/>
  <c r="AG493" i="11"/>
  <c r="AF493" i="11" s="1"/>
  <c r="Y495" i="11"/>
  <c r="X495" i="11" s="1"/>
  <c r="AE497" i="11"/>
  <c r="Y499" i="11"/>
  <c r="X499" i="11" s="1"/>
  <c r="AE501" i="11"/>
  <c r="AD501" i="11" s="1"/>
  <c r="U307" i="11"/>
  <c r="T307" i="11" s="1"/>
  <c r="U313" i="11"/>
  <c r="T313" i="11" s="1"/>
  <c r="U317" i="11"/>
  <c r="T317" i="11" s="1"/>
  <c r="U321" i="11"/>
  <c r="U325" i="11"/>
  <c r="T325" i="11" s="1"/>
  <c r="U329" i="11"/>
  <c r="T329" i="11" s="1"/>
  <c r="U333" i="11"/>
  <c r="T333" i="11" s="1"/>
  <c r="U337" i="11"/>
  <c r="T337" i="11" s="1"/>
  <c r="U373" i="11"/>
  <c r="T373" i="11" s="1"/>
  <c r="U377" i="11"/>
  <c r="T377" i="11" s="1"/>
  <c r="U381" i="11"/>
  <c r="T381" i="11" s="1"/>
  <c r="U385" i="11"/>
  <c r="T385" i="11" s="1"/>
  <c r="U389" i="11"/>
  <c r="T389" i="11" s="1"/>
  <c r="U393" i="11"/>
  <c r="U397" i="11"/>
  <c r="T397" i="11" s="1"/>
  <c r="AA339" i="11"/>
  <c r="Z339" i="11" s="1"/>
  <c r="AE339" i="11"/>
  <c r="W339" i="11"/>
  <c r="V339" i="11" s="1"/>
  <c r="AA341" i="11"/>
  <c r="AE341" i="11"/>
  <c r="W341" i="11"/>
  <c r="V341" i="11" s="1"/>
  <c r="AG343" i="11"/>
  <c r="AF343" i="11" s="1"/>
  <c r="AC345" i="11"/>
  <c r="AB345" i="11" s="1"/>
  <c r="AG347" i="11"/>
  <c r="AF347" i="11" s="1"/>
  <c r="AC363" i="11"/>
  <c r="AB363" i="11" s="1"/>
  <c r="Y363" i="11"/>
  <c r="X363" i="11" s="1"/>
  <c r="AG365" i="11"/>
  <c r="AF365" i="11" s="1"/>
  <c r="AC367" i="11"/>
  <c r="AG369" i="11"/>
  <c r="AF369" i="11" s="1"/>
  <c r="AE401" i="11"/>
  <c r="AA403" i="11"/>
  <c r="AE405" i="11"/>
  <c r="AA407" i="11"/>
  <c r="AE409" i="11"/>
  <c r="AA411" i="11"/>
  <c r="AE413" i="11"/>
  <c r="AA415" i="11"/>
  <c r="AE417" i="11"/>
  <c r="AA419" i="11"/>
  <c r="AE421" i="11"/>
  <c r="AA423" i="11"/>
  <c r="AE425" i="11"/>
  <c r="AA427" i="11"/>
  <c r="AE429" i="11"/>
  <c r="AA431" i="11"/>
  <c r="AE435" i="11"/>
  <c r="AC443" i="11"/>
  <c r="AB443" i="11" s="1"/>
  <c r="AA465" i="11"/>
  <c r="AA469" i="11"/>
  <c r="AA473" i="11"/>
  <c r="AA477" i="11"/>
  <c r="AA481" i="11"/>
  <c r="AA493" i="11"/>
  <c r="U401" i="11"/>
  <c r="U409" i="11"/>
  <c r="T409" i="11" s="1"/>
  <c r="U417" i="11"/>
  <c r="T417" i="11" s="1"/>
  <c r="U425" i="11"/>
  <c r="T425" i="11" s="1"/>
  <c r="AA19" i="11"/>
  <c r="AG307" i="11"/>
  <c r="AF307" i="11" s="1"/>
  <c r="AC311" i="11"/>
  <c r="Y311" i="11"/>
  <c r="X311" i="11" s="1"/>
  <c r="AC315" i="11"/>
  <c r="Y315" i="11"/>
  <c r="X315" i="11" s="1"/>
  <c r="AE319" i="11"/>
  <c r="AE327" i="11"/>
  <c r="AE335" i="11"/>
  <c r="W337" i="11"/>
  <c r="V337" i="11" s="1"/>
  <c r="AA373" i="11"/>
  <c r="W377" i="11"/>
  <c r="V377" i="11" s="1"/>
  <c r="AA385" i="11"/>
  <c r="W389" i="11"/>
  <c r="V389" i="11" s="1"/>
  <c r="AC381" i="11"/>
  <c r="Z381" i="11" s="1"/>
  <c r="AA397" i="11"/>
  <c r="W313" i="11"/>
  <c r="V313" i="11" s="1"/>
  <c r="AE313" i="11"/>
  <c r="AA313" i="11"/>
  <c r="Y317" i="11"/>
  <c r="X317" i="11" s="1"/>
  <c r="AE317" i="11"/>
  <c r="AA317" i="11"/>
  <c r="Y321" i="11"/>
  <c r="X321" i="11" s="1"/>
  <c r="AG321" i="11"/>
  <c r="AF321" i="11" s="1"/>
  <c r="AC321" i="11"/>
  <c r="AE321" i="11"/>
  <c r="Y325" i="11"/>
  <c r="X325" i="11" s="1"/>
  <c r="AG325" i="11"/>
  <c r="AF325" i="11" s="1"/>
  <c r="AC325" i="11"/>
  <c r="AE325" i="11"/>
  <c r="Y329" i="11"/>
  <c r="X329" i="11" s="1"/>
  <c r="AG329" i="11"/>
  <c r="AF329" i="11" s="1"/>
  <c r="AC329" i="11"/>
  <c r="AB329" i="11" s="1"/>
  <c r="AE329" i="11"/>
  <c r="Y333" i="11"/>
  <c r="X333" i="11" s="1"/>
  <c r="AG333" i="11"/>
  <c r="AF333" i="11" s="1"/>
  <c r="AC333" i="11"/>
  <c r="AE333" i="11"/>
  <c r="W345" i="11"/>
  <c r="V345" i="11" s="1"/>
  <c r="AE345" i="11"/>
  <c r="AA345" i="11"/>
  <c r="W363" i="11"/>
  <c r="V363" i="11" s="1"/>
  <c r="AE363" i="11"/>
  <c r="AA363" i="11"/>
  <c r="W367" i="11"/>
  <c r="V367" i="11" s="1"/>
  <c r="AE367" i="11"/>
  <c r="AA367" i="11"/>
  <c r="Z367" i="11" s="1"/>
  <c r="Y371" i="11"/>
  <c r="X371" i="11" s="1"/>
  <c r="AG371" i="11"/>
  <c r="AF371" i="11" s="1"/>
  <c r="AC371" i="11"/>
  <c r="AB371" i="11" s="1"/>
  <c r="W371" i="11"/>
  <c r="V371" i="11" s="1"/>
  <c r="AA371" i="11"/>
  <c r="Y375" i="11"/>
  <c r="X375" i="11" s="1"/>
  <c r="AG375" i="11"/>
  <c r="AF375" i="11" s="1"/>
  <c r="AC375" i="11"/>
  <c r="AB375" i="11" s="1"/>
  <c r="W375" i="11"/>
  <c r="V375" i="11" s="1"/>
  <c r="AA375" i="11"/>
  <c r="Y379" i="11"/>
  <c r="X379" i="11" s="1"/>
  <c r="AG379" i="11"/>
  <c r="AF379" i="11" s="1"/>
  <c r="AC379" i="11"/>
  <c r="AB379" i="11" s="1"/>
  <c r="W379" i="11"/>
  <c r="V379" i="11" s="1"/>
  <c r="AA379" i="11"/>
  <c r="Y383" i="11"/>
  <c r="X383" i="11" s="1"/>
  <c r="AG383" i="11"/>
  <c r="AF383" i="11" s="1"/>
  <c r="AC383" i="11"/>
  <c r="AE383" i="11"/>
  <c r="Y387" i="11"/>
  <c r="X387" i="11" s="1"/>
  <c r="AG387" i="11"/>
  <c r="AF387" i="11" s="1"/>
  <c r="AC387" i="11"/>
  <c r="W387" i="11"/>
  <c r="V387" i="11" s="1"/>
  <c r="AA387" i="11"/>
  <c r="W391" i="11"/>
  <c r="V391" i="11" s="1"/>
  <c r="AE391" i="11"/>
  <c r="AA391" i="11"/>
  <c r="Y391" i="11"/>
  <c r="X391" i="11" s="1"/>
  <c r="AC391" i="11"/>
  <c r="W395" i="11"/>
  <c r="V395" i="11" s="1"/>
  <c r="AE395" i="11"/>
  <c r="AA395" i="11"/>
  <c r="AG395" i="11"/>
  <c r="AF395" i="11" s="1"/>
  <c r="U403" i="11"/>
  <c r="T403" i="11" s="1"/>
  <c r="Y403" i="11"/>
  <c r="X403" i="11" s="1"/>
  <c r="AG403" i="11"/>
  <c r="AF403" i="11" s="1"/>
  <c r="AC403" i="11"/>
  <c r="U407" i="11"/>
  <c r="T407" i="11" s="1"/>
  <c r="Y407" i="11"/>
  <c r="X407" i="11" s="1"/>
  <c r="AG407" i="11"/>
  <c r="AF407" i="11" s="1"/>
  <c r="AC407" i="11"/>
  <c r="U411" i="11"/>
  <c r="T411" i="11" s="1"/>
  <c r="Y411" i="11"/>
  <c r="X411" i="11" s="1"/>
  <c r="AG411" i="11"/>
  <c r="AF411" i="11" s="1"/>
  <c r="AC411" i="11"/>
  <c r="U415" i="11"/>
  <c r="T415" i="11" s="1"/>
  <c r="Y415" i="11"/>
  <c r="X415" i="11" s="1"/>
  <c r="AG415" i="11"/>
  <c r="AF415" i="11" s="1"/>
  <c r="AC415" i="11"/>
  <c r="U419" i="11"/>
  <c r="T419" i="11" s="1"/>
  <c r="Y419" i="11"/>
  <c r="X419" i="11" s="1"/>
  <c r="AG419" i="11"/>
  <c r="AF419" i="11" s="1"/>
  <c r="AC419" i="11"/>
  <c r="U423" i="11"/>
  <c r="T423" i="11" s="1"/>
  <c r="Y423" i="11"/>
  <c r="X423" i="11" s="1"/>
  <c r="AG423" i="11"/>
  <c r="AF423" i="11" s="1"/>
  <c r="AC423" i="11"/>
  <c r="U427" i="11"/>
  <c r="T427" i="11" s="1"/>
  <c r="Y427" i="11"/>
  <c r="X427" i="11" s="1"/>
  <c r="AG427" i="11"/>
  <c r="AF427" i="11" s="1"/>
  <c r="AC427" i="11"/>
  <c r="U431" i="11"/>
  <c r="T431" i="11" s="1"/>
  <c r="Y431" i="11"/>
  <c r="X431" i="11" s="1"/>
  <c r="AG431" i="11"/>
  <c r="AF431" i="11" s="1"/>
  <c r="AC431" i="11"/>
  <c r="Y435" i="11"/>
  <c r="X435" i="11" s="1"/>
  <c r="AG435" i="11"/>
  <c r="AF435" i="11" s="1"/>
  <c r="AC435" i="11"/>
  <c r="U443" i="11"/>
  <c r="T443" i="11" s="1"/>
  <c r="W443" i="11"/>
  <c r="V443" i="11" s="1"/>
  <c r="AE443" i="11"/>
  <c r="AA443" i="11"/>
  <c r="W467" i="11"/>
  <c r="V467" i="11" s="1"/>
  <c r="AC467" i="11"/>
  <c r="W471" i="11"/>
  <c r="V471" i="11" s="1"/>
  <c r="U471" i="11"/>
  <c r="T471" i="11" s="1"/>
  <c r="AC471" i="11"/>
  <c r="W475" i="11"/>
  <c r="V475" i="11" s="1"/>
  <c r="AC475" i="11"/>
  <c r="W479" i="11"/>
  <c r="V479" i="11" s="1"/>
  <c r="U479" i="11"/>
  <c r="T479" i="11" s="1"/>
  <c r="AC479" i="11"/>
  <c r="AB479" i="11" s="1"/>
  <c r="W485" i="11"/>
  <c r="V485" i="11" s="1"/>
  <c r="AC485" i="11"/>
  <c r="W489" i="11"/>
  <c r="V489" i="11" s="1"/>
  <c r="AC489" i="11"/>
  <c r="AB489" i="11" s="1"/>
  <c r="W491" i="11"/>
  <c r="V491" i="11" s="1"/>
  <c r="AC491" i="11"/>
  <c r="AB491" i="11" s="1"/>
  <c r="W495" i="11"/>
  <c r="V495" i="11" s="1"/>
  <c r="AC495" i="11"/>
  <c r="AB495" i="11" s="1"/>
  <c r="W497" i="11"/>
  <c r="V497" i="11" s="1"/>
  <c r="U497" i="11"/>
  <c r="T497" i="11" s="1"/>
  <c r="AC497" i="11"/>
  <c r="W499" i="11"/>
  <c r="V499" i="11" s="1"/>
  <c r="AC499" i="11"/>
  <c r="W501" i="11"/>
  <c r="V501" i="11" s="1"/>
  <c r="U501" i="11"/>
  <c r="T501" i="11" s="1"/>
  <c r="AC501" i="11"/>
  <c r="Y82" i="11"/>
  <c r="X82" i="11" s="1"/>
  <c r="AA82" i="11"/>
  <c r="AC229" i="11"/>
  <c r="Y19" i="11"/>
  <c r="X19" i="11" s="1"/>
  <c r="AE19" i="11"/>
  <c r="T469" i="11"/>
  <c r="T321" i="11"/>
  <c r="T361" i="11"/>
  <c r="T393" i="11"/>
  <c r="T68" i="11"/>
  <c r="J68" i="11" s="1"/>
  <c r="T100" i="11"/>
  <c r="J100" i="11" s="1"/>
  <c r="T401" i="11"/>
  <c r="T85" i="11"/>
  <c r="T181" i="11"/>
  <c r="U245" i="11"/>
  <c r="AC289" i="11"/>
  <c r="AB289" i="11" s="1"/>
  <c r="AE26" i="11"/>
  <c r="W34" i="11"/>
  <c r="V34" i="11" s="1"/>
  <c r="AA69" i="11"/>
  <c r="AE245" i="11"/>
  <c r="AE13" i="11"/>
  <c r="AD13" i="11" s="1"/>
  <c r="U26" i="11"/>
  <c r="Y285" i="11"/>
  <c r="X285" i="11" s="1"/>
  <c r="AA26" i="11"/>
  <c r="AE34" i="11"/>
  <c r="AC34" i="11"/>
  <c r="AB34" i="11" s="1"/>
  <c r="AG73" i="11"/>
  <c r="AF73" i="11" s="1"/>
  <c r="AA73" i="11"/>
  <c r="AE229" i="11"/>
  <c r="AE241" i="11"/>
  <c r="Y241" i="11"/>
  <c r="X241" i="11" s="1"/>
  <c r="AG245" i="11"/>
  <c r="AF245" i="11" s="1"/>
  <c r="Z68" i="11"/>
  <c r="Z100" i="11"/>
  <c r="AB68" i="11"/>
  <c r="AB100" i="11"/>
  <c r="AC10" i="11"/>
  <c r="W10" i="11"/>
  <c r="V10" i="11" s="1"/>
  <c r="U13" i="11"/>
  <c r="T13" i="11" s="1"/>
  <c r="U34" i="11"/>
  <c r="U69" i="11"/>
  <c r="U73" i="11"/>
  <c r="U229" i="11"/>
  <c r="U241" i="11"/>
  <c r="AG285" i="11"/>
  <c r="AF285" i="11" s="1"/>
  <c r="AE285" i="11"/>
  <c r="AC285" i="11"/>
  <c r="W289" i="11"/>
  <c r="V289" i="11" s="1"/>
  <c r="Y289" i="11"/>
  <c r="X289" i="11" s="1"/>
  <c r="W26" i="11"/>
  <c r="V26" i="11" s="1"/>
  <c r="AG26" i="11"/>
  <c r="AF26" i="11" s="1"/>
  <c r="AA34" i="11"/>
  <c r="AG34" i="11"/>
  <c r="AF34" i="11" s="1"/>
  <c r="AC69" i="11"/>
  <c r="AE69" i="11"/>
  <c r="AC73" i="11"/>
  <c r="AE73" i="11"/>
  <c r="AG229" i="11"/>
  <c r="AF229" i="11" s="1"/>
  <c r="Y229" i="11"/>
  <c r="X229" i="11" s="1"/>
  <c r="AA241" i="11"/>
  <c r="W241" i="11"/>
  <c r="V241" i="11" s="1"/>
  <c r="AA245" i="11"/>
  <c r="W245" i="11"/>
  <c r="V245" i="11" s="1"/>
  <c r="Z315" i="11"/>
  <c r="Z323" i="11"/>
  <c r="Z331" i="11"/>
  <c r="AC6" i="11"/>
  <c r="AE6" i="11"/>
  <c r="AG10" i="11"/>
  <c r="AF10" i="11" s="1"/>
  <c r="Y10" i="11"/>
  <c r="X10" i="11" s="1"/>
  <c r="AC13" i="11"/>
  <c r="Z13" i="11" s="1"/>
  <c r="W13" i="11"/>
  <c r="V13" i="11" s="1"/>
  <c r="R8" i="11"/>
  <c r="R16" i="11"/>
  <c r="R27" i="11"/>
  <c r="R31" i="11"/>
  <c r="R35" i="11"/>
  <c r="R39" i="11"/>
  <c r="R43" i="11"/>
  <c r="R47" i="11"/>
  <c r="AA47" i="11" s="1"/>
  <c r="R51" i="11"/>
  <c r="AA51" i="11" s="1"/>
  <c r="R55" i="11"/>
  <c r="AA55" i="11" s="1"/>
  <c r="R59" i="11"/>
  <c r="Y59" i="11" s="1"/>
  <c r="X59" i="11" s="1"/>
  <c r="R63" i="11"/>
  <c r="AA63" i="11" s="1"/>
  <c r="R67" i="11"/>
  <c r="R71" i="11"/>
  <c r="U71" i="11" s="1"/>
  <c r="R75" i="11"/>
  <c r="R79" i="11"/>
  <c r="AA79" i="11" s="1"/>
  <c r="R83" i="11"/>
  <c r="Y83" i="11" s="1"/>
  <c r="X83" i="11" s="1"/>
  <c r="R87" i="11"/>
  <c r="AG87" i="11" s="1"/>
  <c r="AF87" i="11" s="1"/>
  <c r="R91" i="11"/>
  <c r="R95" i="11"/>
  <c r="Y95" i="11" s="1"/>
  <c r="X95" i="11" s="1"/>
  <c r="R99" i="11"/>
  <c r="R103" i="11"/>
  <c r="Y103" i="11" s="1"/>
  <c r="X103" i="11" s="1"/>
  <c r="R107" i="11"/>
  <c r="R111" i="11"/>
  <c r="Y111" i="11" s="1"/>
  <c r="X111" i="11" s="1"/>
  <c r="R115" i="11"/>
  <c r="R119" i="11"/>
  <c r="R123" i="11"/>
  <c r="R127" i="11"/>
  <c r="R131" i="11"/>
  <c r="R135" i="11"/>
  <c r="R139" i="11"/>
  <c r="R143" i="11"/>
  <c r="R147" i="11"/>
  <c r="R151" i="11"/>
  <c r="AA151" i="11" s="1"/>
  <c r="R155" i="11"/>
  <c r="W155" i="11" s="1"/>
  <c r="V155" i="11" s="1"/>
  <c r="R159" i="11"/>
  <c r="AA159" i="11" s="1"/>
  <c r="R163" i="11"/>
  <c r="R167" i="11"/>
  <c r="AA167" i="11" s="1"/>
  <c r="R171" i="11"/>
  <c r="R175" i="11"/>
  <c r="AA175" i="11" s="1"/>
  <c r="R179" i="11"/>
  <c r="AC179" i="11" s="1"/>
  <c r="R183" i="11"/>
  <c r="AA183" i="11" s="1"/>
  <c r="R187" i="11"/>
  <c r="W187" i="11" s="1"/>
  <c r="V187" i="11" s="1"/>
  <c r="R191" i="11"/>
  <c r="AA191" i="11" s="1"/>
  <c r="R195" i="11"/>
  <c r="R199" i="11"/>
  <c r="Y199" i="11" s="1"/>
  <c r="X199" i="11" s="1"/>
  <c r="R203" i="11"/>
  <c r="R207" i="11"/>
  <c r="Y207" i="11" s="1"/>
  <c r="X207" i="11" s="1"/>
  <c r="R211" i="11"/>
  <c r="AG211" i="11" s="1"/>
  <c r="AF211" i="11" s="1"/>
  <c r="R215" i="11"/>
  <c r="Y215" i="11" s="1"/>
  <c r="X215" i="11" s="1"/>
  <c r="R219" i="11"/>
  <c r="AG219" i="11" s="1"/>
  <c r="AF219" i="11" s="1"/>
  <c r="R223" i="11"/>
  <c r="R227" i="11"/>
  <c r="R231" i="11"/>
  <c r="R235" i="11"/>
  <c r="R239" i="11"/>
  <c r="Y239" i="11" s="1"/>
  <c r="X239" i="11" s="1"/>
  <c r="R243" i="11"/>
  <c r="R247" i="11"/>
  <c r="R251" i="11"/>
  <c r="R255" i="11"/>
  <c r="R259" i="11"/>
  <c r="R263" i="11"/>
  <c r="R267" i="11"/>
  <c r="R271" i="11"/>
  <c r="R275" i="11"/>
  <c r="R279" i="11"/>
  <c r="R283" i="11"/>
  <c r="R287" i="11"/>
  <c r="R291" i="11"/>
  <c r="R295" i="11"/>
  <c r="R299" i="11"/>
  <c r="R303" i="11"/>
  <c r="R22" i="11"/>
  <c r="R4" i="11"/>
  <c r="R23" i="11"/>
  <c r="R306" i="11"/>
  <c r="AG306" i="11" s="1"/>
  <c r="AF306" i="11" s="1"/>
  <c r="R308" i="11"/>
  <c r="R310" i="11"/>
  <c r="AC310" i="11" s="1"/>
  <c r="R312" i="11"/>
  <c r="R314" i="11"/>
  <c r="R316" i="11"/>
  <c r="R318" i="11"/>
  <c r="R320" i="11"/>
  <c r="R322" i="11"/>
  <c r="R324" i="11"/>
  <c r="R326" i="11"/>
  <c r="R328" i="11"/>
  <c r="R330" i="11"/>
  <c r="R332" i="11"/>
  <c r="R334" i="11"/>
  <c r="R336" i="11"/>
  <c r="R338" i="11"/>
  <c r="R340" i="11"/>
  <c r="R342" i="11"/>
  <c r="R344" i="11"/>
  <c r="R346" i="11"/>
  <c r="R348" i="11"/>
  <c r="R350" i="11"/>
  <c r="R352" i="11"/>
  <c r="R354" i="11"/>
  <c r="R356" i="11"/>
  <c r="R358" i="11"/>
  <c r="R360" i="11"/>
  <c r="R362" i="11"/>
  <c r="R364" i="11"/>
  <c r="R366" i="11"/>
  <c r="R368" i="11"/>
  <c r="R370" i="11"/>
  <c r="R372" i="11"/>
  <c r="R374" i="11"/>
  <c r="R376" i="11"/>
  <c r="R378" i="11"/>
  <c r="R380" i="11"/>
  <c r="R382" i="11"/>
  <c r="R384" i="11"/>
  <c r="R386" i="11"/>
  <c r="R388" i="11"/>
  <c r="R390" i="11"/>
  <c r="R392" i="11"/>
  <c r="R394" i="11"/>
  <c r="R396" i="11"/>
  <c r="R398" i="11"/>
  <c r="R400" i="11"/>
  <c r="R402" i="11"/>
  <c r="R404" i="11"/>
  <c r="R406" i="11"/>
  <c r="R408" i="11"/>
  <c r="R410" i="11"/>
  <c r="R412" i="11"/>
  <c r="R414" i="11"/>
  <c r="R416" i="11"/>
  <c r="R418" i="11"/>
  <c r="R420" i="11"/>
  <c r="R422" i="11"/>
  <c r="R424" i="11"/>
  <c r="R426" i="11"/>
  <c r="R428" i="11"/>
  <c r="R430" i="11"/>
  <c r="R432" i="11"/>
  <c r="R434" i="11"/>
  <c r="R436" i="11"/>
  <c r="R438" i="11"/>
  <c r="R440" i="11"/>
  <c r="R442" i="11"/>
  <c r="R444" i="11"/>
  <c r="R446" i="11"/>
  <c r="R448" i="11"/>
  <c r="R450" i="11"/>
  <c r="R452" i="11"/>
  <c r="R454" i="11"/>
  <c r="R456" i="11"/>
  <c r="R458" i="11"/>
  <c r="R460" i="11"/>
  <c r="R462" i="11"/>
  <c r="R464" i="11"/>
  <c r="R466" i="11"/>
  <c r="R468" i="11"/>
  <c r="R470" i="11"/>
  <c r="R472" i="11"/>
  <c r="R474" i="11"/>
  <c r="R476" i="11"/>
  <c r="R478" i="11"/>
  <c r="R480" i="11"/>
  <c r="U480" i="11" s="1"/>
  <c r="R482" i="11"/>
  <c r="R484" i="11"/>
  <c r="R486" i="11"/>
  <c r="R488" i="11"/>
  <c r="R490" i="11"/>
  <c r="U490" i="11" s="1"/>
  <c r="R492" i="11"/>
  <c r="R494" i="11"/>
  <c r="R496" i="11"/>
  <c r="R498" i="11"/>
  <c r="R500" i="11"/>
  <c r="AG502" i="11"/>
  <c r="AF502" i="11" s="1"/>
  <c r="AC78" i="11"/>
  <c r="W78" i="11"/>
  <c r="V78" i="11" s="1"/>
  <c r="AE78" i="11"/>
  <c r="AD78" i="11" s="1"/>
  <c r="U78" i="11"/>
  <c r="AC82" i="11"/>
  <c r="W82" i="11"/>
  <c r="V82" i="11" s="1"/>
  <c r="AE82" i="11"/>
  <c r="U82" i="11"/>
  <c r="AG13" i="11"/>
  <c r="AF13" i="11" s="1"/>
  <c r="Y13" i="11"/>
  <c r="X13" i="11" s="1"/>
  <c r="R12" i="11"/>
  <c r="R20" i="11"/>
  <c r="R24" i="11"/>
  <c r="U499" i="11"/>
  <c r="U477" i="11"/>
  <c r="U485" i="11"/>
  <c r="AD68" i="11"/>
  <c r="AD100" i="11"/>
  <c r="U473" i="11"/>
  <c r="U481" i="11"/>
  <c r="U489" i="11"/>
  <c r="Y15" i="11"/>
  <c r="X15" i="11" s="1"/>
  <c r="AC15" i="11"/>
  <c r="AG15" i="11"/>
  <c r="AF15" i="11" s="1"/>
  <c r="W15" i="11"/>
  <c r="V15" i="11" s="1"/>
  <c r="AA15" i="11"/>
  <c r="AE15" i="11"/>
  <c r="W21" i="11"/>
  <c r="V21" i="11" s="1"/>
  <c r="AA21" i="11"/>
  <c r="AE21" i="11"/>
  <c r="Y21" i="11"/>
  <c r="X21" i="11" s="1"/>
  <c r="AG21" i="11"/>
  <c r="AF21" i="11" s="1"/>
  <c r="AC21" i="11"/>
  <c r="Z21" i="11" s="1"/>
  <c r="W29" i="11"/>
  <c r="V29" i="11" s="1"/>
  <c r="AA29" i="11"/>
  <c r="AE29" i="11"/>
  <c r="Y29" i="11"/>
  <c r="X29" i="11" s="1"/>
  <c r="AG29" i="11"/>
  <c r="AF29" i="11" s="1"/>
  <c r="AC29" i="11"/>
  <c r="Y32" i="11"/>
  <c r="X32" i="11" s="1"/>
  <c r="AC32" i="11"/>
  <c r="AG32" i="11"/>
  <c r="AF32" i="11" s="1"/>
  <c r="W32" i="11"/>
  <c r="V32" i="11" s="1"/>
  <c r="AA32" i="11"/>
  <c r="AE32" i="11"/>
  <c r="Y38" i="11"/>
  <c r="X38" i="11" s="1"/>
  <c r="AC38" i="11"/>
  <c r="AG38" i="11"/>
  <c r="AF38" i="11" s="1"/>
  <c r="W38" i="11"/>
  <c r="V38" i="11" s="1"/>
  <c r="AA38" i="11"/>
  <c r="AE38" i="11"/>
  <c r="Y42" i="11"/>
  <c r="X42" i="11" s="1"/>
  <c r="AC42" i="11"/>
  <c r="AG42" i="11"/>
  <c r="AF42" i="11" s="1"/>
  <c r="W42" i="11"/>
  <c r="AA42" i="11"/>
  <c r="AE42" i="11"/>
  <c r="Y46" i="11"/>
  <c r="X46" i="11" s="1"/>
  <c r="AC46" i="11"/>
  <c r="AG46" i="11"/>
  <c r="AF46" i="11" s="1"/>
  <c r="W46" i="11"/>
  <c r="V46" i="11" s="1"/>
  <c r="AA46" i="11"/>
  <c r="AE46" i="11"/>
  <c r="Y50" i="11"/>
  <c r="X50" i="11" s="1"/>
  <c r="AC50" i="11"/>
  <c r="AG50" i="11"/>
  <c r="AF50" i="11" s="1"/>
  <c r="W50" i="11"/>
  <c r="V50" i="11" s="1"/>
  <c r="AA50" i="11"/>
  <c r="AE50" i="11"/>
  <c r="Y54" i="11"/>
  <c r="X54" i="11" s="1"/>
  <c r="AC54" i="11"/>
  <c r="W54" i="11"/>
  <c r="V54" i="11" s="1"/>
  <c r="AA54" i="11"/>
  <c r="AE54" i="11"/>
  <c r="Y58" i="11"/>
  <c r="X58" i="11" s="1"/>
  <c r="AC58" i="11"/>
  <c r="AG58" i="11"/>
  <c r="AF58" i="11" s="1"/>
  <c r="W58" i="11"/>
  <c r="V58" i="11" s="1"/>
  <c r="AA58" i="11"/>
  <c r="AE58" i="11"/>
  <c r="Y62" i="11"/>
  <c r="X62" i="11" s="1"/>
  <c r="AC62" i="11"/>
  <c r="AG62" i="11"/>
  <c r="AF62" i="11" s="1"/>
  <c r="W62" i="11"/>
  <c r="V62" i="11" s="1"/>
  <c r="AA62" i="11"/>
  <c r="AE62" i="11"/>
  <c r="Y66" i="11"/>
  <c r="X66" i="11" s="1"/>
  <c r="AC66" i="11"/>
  <c r="AG66" i="11"/>
  <c r="AF66" i="11" s="1"/>
  <c r="W66" i="11"/>
  <c r="V66" i="11" s="1"/>
  <c r="AA66" i="11"/>
  <c r="AE66" i="11"/>
  <c r="Y74" i="11"/>
  <c r="X74" i="11" s="1"/>
  <c r="AC74" i="11"/>
  <c r="AG74" i="11"/>
  <c r="AF74" i="11" s="1"/>
  <c r="W74" i="11"/>
  <c r="V74" i="11" s="1"/>
  <c r="AA74" i="11"/>
  <c r="AE74" i="11"/>
  <c r="W117" i="11"/>
  <c r="V117" i="11" s="1"/>
  <c r="AA117" i="11"/>
  <c r="AE117" i="11"/>
  <c r="Y117" i="11"/>
  <c r="X117" i="11" s="1"/>
  <c r="AC117" i="11"/>
  <c r="AG117" i="11"/>
  <c r="AF117" i="11" s="1"/>
  <c r="Y120" i="11"/>
  <c r="X120" i="11" s="1"/>
  <c r="AC120" i="11"/>
  <c r="AG120" i="11"/>
  <c r="AF120" i="11" s="1"/>
  <c r="W120" i="11"/>
  <c r="V120" i="11" s="1"/>
  <c r="AA120" i="11"/>
  <c r="AE120" i="11"/>
  <c r="W125" i="11"/>
  <c r="V125" i="11" s="1"/>
  <c r="AA125" i="11"/>
  <c r="AE125" i="11"/>
  <c r="Y125" i="11"/>
  <c r="X125" i="11" s="1"/>
  <c r="AC125" i="11"/>
  <c r="AG125" i="11"/>
  <c r="AF125" i="11" s="1"/>
  <c r="Y128" i="11"/>
  <c r="X128" i="11" s="1"/>
  <c r="AC128" i="11"/>
  <c r="AG128" i="11"/>
  <c r="AF128" i="11" s="1"/>
  <c r="W128" i="11"/>
  <c r="V128" i="11" s="1"/>
  <c r="AA128" i="11"/>
  <c r="AE128" i="11"/>
  <c r="W133" i="11"/>
  <c r="V133" i="11" s="1"/>
  <c r="AA133" i="11"/>
  <c r="AE133" i="11"/>
  <c r="Y133" i="11"/>
  <c r="X133" i="11" s="1"/>
  <c r="AC133" i="11"/>
  <c r="AG133" i="11"/>
  <c r="AF133" i="11" s="1"/>
  <c r="Y136" i="11"/>
  <c r="X136" i="11" s="1"/>
  <c r="AC136" i="11"/>
  <c r="AG136" i="11"/>
  <c r="AF136" i="11" s="1"/>
  <c r="W136" i="11"/>
  <c r="V136" i="11" s="1"/>
  <c r="AA136" i="11"/>
  <c r="AE136" i="11"/>
  <c r="W141" i="11"/>
  <c r="V141" i="11" s="1"/>
  <c r="AA141" i="11"/>
  <c r="AE141" i="11"/>
  <c r="Y141" i="11"/>
  <c r="X141" i="11" s="1"/>
  <c r="AC141" i="11"/>
  <c r="AG141" i="11"/>
  <c r="AF141" i="11" s="1"/>
  <c r="Y144" i="11"/>
  <c r="X144" i="11" s="1"/>
  <c r="AC144" i="11"/>
  <c r="AG144" i="11"/>
  <c r="AF144" i="11" s="1"/>
  <c r="W144" i="11"/>
  <c r="V144" i="11" s="1"/>
  <c r="AA144" i="11"/>
  <c r="AE144" i="11"/>
  <c r="Y150" i="11"/>
  <c r="X150" i="11" s="1"/>
  <c r="AC150" i="11"/>
  <c r="AG150" i="11"/>
  <c r="AF150" i="11" s="1"/>
  <c r="W150" i="11"/>
  <c r="V150" i="11" s="1"/>
  <c r="AA150" i="11"/>
  <c r="AE150" i="11"/>
  <c r="Y154" i="11"/>
  <c r="X154" i="11" s="1"/>
  <c r="AC154" i="11"/>
  <c r="AG154" i="11"/>
  <c r="AF154" i="11" s="1"/>
  <c r="W154" i="11"/>
  <c r="V154" i="11" s="1"/>
  <c r="AA154" i="11"/>
  <c r="AE154" i="11"/>
  <c r="Y158" i="11"/>
  <c r="X158" i="11" s="1"/>
  <c r="AC158" i="11"/>
  <c r="AG158" i="11"/>
  <c r="AF158" i="11" s="1"/>
  <c r="W158" i="11"/>
  <c r="V158" i="11" s="1"/>
  <c r="AA158" i="11"/>
  <c r="AE158" i="11"/>
  <c r="Y162" i="11"/>
  <c r="X162" i="11" s="1"/>
  <c r="AC162" i="11"/>
  <c r="AG162" i="11"/>
  <c r="AF162" i="11" s="1"/>
  <c r="W162" i="11"/>
  <c r="V162" i="11" s="1"/>
  <c r="AA162" i="11"/>
  <c r="AE162" i="11"/>
  <c r="Y166" i="11"/>
  <c r="X166" i="11" s="1"/>
  <c r="AG166" i="11"/>
  <c r="AF166" i="11" s="1"/>
  <c r="W166" i="11"/>
  <c r="V166" i="11" s="1"/>
  <c r="AE166" i="11"/>
  <c r="Y170" i="11"/>
  <c r="X170" i="11" s="1"/>
  <c r="AC170" i="11"/>
  <c r="AA170" i="11"/>
  <c r="AG170" i="11"/>
  <c r="AF170" i="11" s="1"/>
  <c r="W170" i="11"/>
  <c r="V170" i="11" s="1"/>
  <c r="AE170" i="11"/>
  <c r="AC174" i="11"/>
  <c r="AG174" i="11"/>
  <c r="AF174" i="11" s="1"/>
  <c r="W174" i="11"/>
  <c r="V174" i="11" s="1"/>
  <c r="AA174" i="11"/>
  <c r="Y178" i="11"/>
  <c r="X178" i="11" s="1"/>
  <c r="AC178" i="11"/>
  <c r="AG178" i="11"/>
  <c r="AF178" i="11" s="1"/>
  <c r="W178" i="11"/>
  <c r="V178" i="11" s="1"/>
  <c r="AA178" i="11"/>
  <c r="AE178" i="11"/>
  <c r="Y182" i="11"/>
  <c r="X182" i="11" s="1"/>
  <c r="AC182" i="11"/>
  <c r="AG182" i="11"/>
  <c r="AF182" i="11" s="1"/>
  <c r="W182" i="11"/>
  <c r="V182" i="11" s="1"/>
  <c r="AA182" i="11"/>
  <c r="AE182" i="11"/>
  <c r="Y186" i="11"/>
  <c r="X186" i="11" s="1"/>
  <c r="AC186" i="11"/>
  <c r="AG186" i="11"/>
  <c r="AF186" i="11" s="1"/>
  <c r="W186" i="11"/>
  <c r="V186" i="11" s="1"/>
  <c r="AA186" i="11"/>
  <c r="AE186" i="11"/>
  <c r="Y190" i="11"/>
  <c r="X190" i="11" s="1"/>
  <c r="AC190" i="11"/>
  <c r="AG190" i="11"/>
  <c r="AF190" i="11" s="1"/>
  <c r="W190" i="11"/>
  <c r="V190" i="11" s="1"/>
  <c r="AA190" i="11"/>
  <c r="AE190" i="11"/>
  <c r="Y194" i="11"/>
  <c r="X194" i="11" s="1"/>
  <c r="AC194" i="11"/>
  <c r="AG194" i="11"/>
  <c r="AF194" i="11" s="1"/>
  <c r="W194" i="11"/>
  <c r="V194" i="11" s="1"/>
  <c r="AA194" i="11"/>
  <c r="AE194" i="11"/>
  <c r="Y198" i="11"/>
  <c r="X198" i="11" s="1"/>
  <c r="AC198" i="11"/>
  <c r="AG198" i="11"/>
  <c r="AF198" i="11" s="1"/>
  <c r="W198" i="11"/>
  <c r="V198" i="11" s="1"/>
  <c r="AA198" i="11"/>
  <c r="AE198" i="11"/>
  <c r="Y202" i="11"/>
  <c r="X202" i="11" s="1"/>
  <c r="AC202" i="11"/>
  <c r="AG202" i="11"/>
  <c r="AF202" i="11" s="1"/>
  <c r="W202" i="11"/>
  <c r="V202" i="11" s="1"/>
  <c r="AA202" i="11"/>
  <c r="AE202" i="11"/>
  <c r="Y206" i="11"/>
  <c r="X206" i="11" s="1"/>
  <c r="AC206" i="11"/>
  <c r="AG206" i="11"/>
  <c r="AF206" i="11" s="1"/>
  <c r="W206" i="11"/>
  <c r="V206" i="11" s="1"/>
  <c r="AA206" i="11"/>
  <c r="AE206" i="11"/>
  <c r="Y210" i="11"/>
  <c r="X210" i="11" s="1"/>
  <c r="AC210" i="11"/>
  <c r="AG210" i="11"/>
  <c r="AF210" i="11" s="1"/>
  <c r="W210" i="11"/>
  <c r="V210" i="11" s="1"/>
  <c r="AA210" i="11"/>
  <c r="AE210" i="11"/>
  <c r="Y214" i="11"/>
  <c r="X214" i="11" s="1"/>
  <c r="AC214" i="11"/>
  <c r="AG214" i="11"/>
  <c r="AF214" i="11" s="1"/>
  <c r="W214" i="11"/>
  <c r="V214" i="11" s="1"/>
  <c r="AA214" i="11"/>
  <c r="AE214" i="11"/>
  <c r="Y218" i="11"/>
  <c r="X218" i="11" s="1"/>
  <c r="AC218" i="11"/>
  <c r="AG218" i="11"/>
  <c r="AF218" i="11" s="1"/>
  <c r="W218" i="11"/>
  <c r="V218" i="11" s="1"/>
  <c r="AA218" i="11"/>
  <c r="AE218" i="11"/>
  <c r="Y222" i="11"/>
  <c r="X222" i="11" s="1"/>
  <c r="AC222" i="11"/>
  <c r="AG222" i="11"/>
  <c r="AF222" i="11" s="1"/>
  <c r="W222" i="11"/>
  <c r="V222" i="11" s="1"/>
  <c r="AA222" i="11"/>
  <c r="AE222" i="11"/>
  <c r="W225" i="11"/>
  <c r="V225" i="11" s="1"/>
  <c r="AA225" i="11"/>
  <c r="AE225" i="11"/>
  <c r="Y225" i="11"/>
  <c r="X225" i="11" s="1"/>
  <c r="AC225" i="11"/>
  <c r="AG225" i="11"/>
  <c r="AF225" i="11" s="1"/>
  <c r="W240" i="11"/>
  <c r="V240" i="11" s="1"/>
  <c r="AA240" i="11"/>
  <c r="AE240" i="11"/>
  <c r="AC240" i="11"/>
  <c r="Y240" i="11"/>
  <c r="X240" i="11" s="1"/>
  <c r="AG240" i="11"/>
  <c r="AF240" i="11" s="1"/>
  <c r="W242" i="11"/>
  <c r="V242" i="11" s="1"/>
  <c r="AA242" i="11"/>
  <c r="AE242" i="11"/>
  <c r="Y242" i="11"/>
  <c r="X242" i="11" s="1"/>
  <c r="AG242" i="11"/>
  <c r="AF242" i="11" s="1"/>
  <c r="AC242" i="11"/>
  <c r="AA244" i="11"/>
  <c r="AE244" i="11"/>
  <c r="AC244" i="11"/>
  <c r="Y244" i="11"/>
  <c r="X244" i="11" s="1"/>
  <c r="W246" i="11"/>
  <c r="V246" i="11" s="1"/>
  <c r="AA246" i="11"/>
  <c r="AE246" i="11"/>
  <c r="Y246" i="11"/>
  <c r="X246" i="11" s="1"/>
  <c r="AG246" i="11"/>
  <c r="AF246" i="11" s="1"/>
  <c r="AC246" i="11"/>
  <c r="Y249" i="11"/>
  <c r="X249" i="11" s="1"/>
  <c r="AC249" i="11"/>
  <c r="AG249" i="11"/>
  <c r="AF249" i="11" s="1"/>
  <c r="W249" i="11"/>
  <c r="V249" i="11" s="1"/>
  <c r="AE249" i="11"/>
  <c r="AA249" i="11"/>
  <c r="Y253" i="11"/>
  <c r="X253" i="11" s="1"/>
  <c r="AC253" i="11"/>
  <c r="AG253" i="11"/>
  <c r="AF253" i="11" s="1"/>
  <c r="W253" i="11"/>
  <c r="V253" i="11" s="1"/>
  <c r="AE253" i="11"/>
  <c r="AA253" i="11"/>
  <c r="Y257" i="11"/>
  <c r="X257" i="11" s="1"/>
  <c r="AC257" i="11"/>
  <c r="AG257" i="11"/>
  <c r="AF257" i="11" s="1"/>
  <c r="W257" i="11"/>
  <c r="V257" i="11" s="1"/>
  <c r="AE257" i="11"/>
  <c r="AA257" i="11"/>
  <c r="Y261" i="11"/>
  <c r="X261" i="11" s="1"/>
  <c r="AC261" i="11"/>
  <c r="AG261" i="11"/>
  <c r="AF261" i="11" s="1"/>
  <c r="W261" i="11"/>
  <c r="V261" i="11" s="1"/>
  <c r="AE261" i="11"/>
  <c r="AA261" i="11"/>
  <c r="Y265" i="11"/>
  <c r="X265" i="11" s="1"/>
  <c r="AC265" i="11"/>
  <c r="AG265" i="11"/>
  <c r="AF265" i="11" s="1"/>
  <c r="W265" i="11"/>
  <c r="V265" i="11" s="1"/>
  <c r="AE265" i="11"/>
  <c r="AA265" i="11"/>
  <c r="Y269" i="11"/>
  <c r="X269" i="11" s="1"/>
  <c r="AC269" i="11"/>
  <c r="AG269" i="11"/>
  <c r="AF269" i="11" s="1"/>
  <c r="W269" i="11"/>
  <c r="V269" i="11" s="1"/>
  <c r="AE269" i="11"/>
  <c r="AA269" i="11"/>
  <c r="AA273" i="11"/>
  <c r="AC273" i="11"/>
  <c r="Y273" i="11"/>
  <c r="X273" i="11" s="1"/>
  <c r="AE273" i="11"/>
  <c r="W273" i="11"/>
  <c r="V273" i="11" s="1"/>
  <c r="AG273" i="11"/>
  <c r="AF273" i="11" s="1"/>
  <c r="AA277" i="11"/>
  <c r="AC277" i="11"/>
  <c r="Y277" i="11"/>
  <c r="X277" i="11" s="1"/>
  <c r="AE277" i="11"/>
  <c r="W277" i="11"/>
  <c r="V277" i="11" s="1"/>
  <c r="AG277" i="11"/>
  <c r="AF277" i="11" s="1"/>
  <c r="AA281" i="11"/>
  <c r="AC281" i="11"/>
  <c r="Y281" i="11"/>
  <c r="X281" i="11" s="1"/>
  <c r="AE281" i="11"/>
  <c r="W281" i="11"/>
  <c r="V281" i="11" s="1"/>
  <c r="AG281" i="11"/>
  <c r="AF281" i="11" s="1"/>
  <c r="AA293" i="11"/>
  <c r="AC293" i="11"/>
  <c r="Y293" i="11"/>
  <c r="X293" i="11" s="1"/>
  <c r="AE293" i="11"/>
  <c r="W293" i="11"/>
  <c r="V293" i="11" s="1"/>
  <c r="AG293" i="11"/>
  <c r="AF293" i="11" s="1"/>
  <c r="AA297" i="11"/>
  <c r="AC297" i="11"/>
  <c r="Y297" i="11"/>
  <c r="X297" i="11" s="1"/>
  <c r="AE297" i="11"/>
  <c r="AG297" i="11"/>
  <c r="AF297" i="11" s="1"/>
  <c r="W297" i="11"/>
  <c r="V297" i="11" s="1"/>
  <c r="W301" i="11"/>
  <c r="V301" i="11" s="1"/>
  <c r="Y301" i="11"/>
  <c r="X301" i="11" s="1"/>
  <c r="AE301" i="11"/>
  <c r="AG301" i="11"/>
  <c r="AF301" i="11" s="1"/>
  <c r="AA301" i="11"/>
  <c r="AC301" i="11"/>
  <c r="W305" i="11"/>
  <c r="V305" i="11" s="1"/>
  <c r="Y305" i="11"/>
  <c r="X305" i="11" s="1"/>
  <c r="AE305" i="11"/>
  <c r="AG305" i="11"/>
  <c r="AF305" i="11" s="1"/>
  <c r="AA305" i="11"/>
  <c r="AC305" i="11"/>
  <c r="W309" i="11"/>
  <c r="V309" i="11" s="1"/>
  <c r="Y309" i="11"/>
  <c r="X309" i="11" s="1"/>
  <c r="AE309" i="11"/>
  <c r="AG309" i="11"/>
  <c r="AF309" i="11" s="1"/>
  <c r="AA309" i="11"/>
  <c r="AC309" i="11"/>
  <c r="AA312" i="11"/>
  <c r="W433" i="11"/>
  <c r="V433" i="11" s="1"/>
  <c r="Y433" i="11"/>
  <c r="X433" i="11" s="1"/>
  <c r="AE433" i="11"/>
  <c r="AG433" i="11"/>
  <c r="AF433" i="11" s="1"/>
  <c r="AA433" i="11"/>
  <c r="AC433" i="11"/>
  <c r="W447" i="11"/>
  <c r="V447" i="11" s="1"/>
  <c r="Y447" i="11"/>
  <c r="X447" i="11" s="1"/>
  <c r="AE447" i="11"/>
  <c r="AG447" i="11"/>
  <c r="AF447" i="11" s="1"/>
  <c r="AA447" i="11"/>
  <c r="AC447" i="11"/>
  <c r="W451" i="11"/>
  <c r="V451" i="11" s="1"/>
  <c r="Y451" i="11"/>
  <c r="X451" i="11" s="1"/>
  <c r="AE451" i="11"/>
  <c r="AG451" i="11"/>
  <c r="AF451" i="11" s="1"/>
  <c r="AA451" i="11"/>
  <c r="AC451" i="11"/>
  <c r="W455" i="11"/>
  <c r="V455" i="11" s="1"/>
  <c r="Y455" i="11"/>
  <c r="X455" i="11" s="1"/>
  <c r="AE455" i="11"/>
  <c r="AG455" i="11"/>
  <c r="AF455" i="11" s="1"/>
  <c r="AA455" i="11"/>
  <c r="AC455" i="11"/>
  <c r="W459" i="11"/>
  <c r="V459" i="11" s="1"/>
  <c r="Y459" i="11"/>
  <c r="X459" i="11" s="1"/>
  <c r="AE459" i="11"/>
  <c r="AG459" i="11"/>
  <c r="AF459" i="11" s="1"/>
  <c r="AA459" i="11"/>
  <c r="AC459" i="11"/>
  <c r="W463" i="11"/>
  <c r="V463" i="11" s="1"/>
  <c r="Y463" i="11"/>
  <c r="X463" i="11" s="1"/>
  <c r="AE463" i="11"/>
  <c r="AG463" i="11"/>
  <c r="AF463" i="11" s="1"/>
  <c r="AA463" i="11"/>
  <c r="AC463" i="11"/>
  <c r="AB339" i="11"/>
  <c r="AB365" i="11"/>
  <c r="AB367" i="11"/>
  <c r="AB405" i="11"/>
  <c r="AB413" i="11"/>
  <c r="AB421" i="11"/>
  <c r="AB429" i="11"/>
  <c r="AB311" i="11"/>
  <c r="AB315" i="11"/>
  <c r="AB321" i="11"/>
  <c r="AB323" i="11"/>
  <c r="AB325" i="11"/>
  <c r="AB331" i="11"/>
  <c r="AB337" i="11"/>
  <c r="AB373" i="11"/>
  <c r="AB377" i="11"/>
  <c r="AB385" i="11"/>
  <c r="AB389" i="11"/>
  <c r="AB381" i="11"/>
  <c r="U21" i="11"/>
  <c r="U29" i="11"/>
  <c r="U38" i="11"/>
  <c r="U42" i="11"/>
  <c r="U46" i="11"/>
  <c r="U50" i="11"/>
  <c r="U54" i="11"/>
  <c r="U58" i="11"/>
  <c r="U62" i="11"/>
  <c r="U66" i="11"/>
  <c r="U74" i="11"/>
  <c r="U120" i="11"/>
  <c r="U128" i="11"/>
  <c r="U136" i="11"/>
  <c r="U144" i="11"/>
  <c r="U198" i="11"/>
  <c r="U206" i="11"/>
  <c r="U214" i="11"/>
  <c r="U222" i="11"/>
  <c r="U242" i="11"/>
  <c r="U246" i="11"/>
  <c r="U253" i="11"/>
  <c r="U261" i="11"/>
  <c r="U269" i="11"/>
  <c r="U277" i="11"/>
  <c r="U293" i="11"/>
  <c r="U301" i="11"/>
  <c r="U309" i="11"/>
  <c r="U451" i="11"/>
  <c r="U459" i="11"/>
  <c r="U15" i="11"/>
  <c r="T15" i="11" s="1"/>
  <c r="AD393" i="11"/>
  <c r="Y17" i="11"/>
  <c r="X17" i="11" s="1"/>
  <c r="AC17" i="11"/>
  <c r="AG17" i="11"/>
  <c r="AF17" i="11" s="1"/>
  <c r="W17" i="11"/>
  <c r="V17" i="11" s="1"/>
  <c r="AA17" i="11"/>
  <c r="AE17" i="11"/>
  <c r="W25" i="11"/>
  <c r="V25" i="11" s="1"/>
  <c r="AA25" i="11"/>
  <c r="AE25" i="11"/>
  <c r="Y25" i="11"/>
  <c r="X25" i="11" s="1"/>
  <c r="AG25" i="11"/>
  <c r="AF25" i="11" s="1"/>
  <c r="AC25" i="11"/>
  <c r="Y28" i="11"/>
  <c r="X28" i="11" s="1"/>
  <c r="AC28" i="11"/>
  <c r="AG28" i="11"/>
  <c r="AF28" i="11" s="1"/>
  <c r="W28" i="11"/>
  <c r="V28" i="11" s="1"/>
  <c r="AE28" i="11"/>
  <c r="AA28" i="11"/>
  <c r="W33" i="11"/>
  <c r="V33" i="11" s="1"/>
  <c r="AA33" i="11"/>
  <c r="AE33" i="11"/>
  <c r="Y33" i="11"/>
  <c r="X33" i="11" s="1"/>
  <c r="AC33" i="11"/>
  <c r="AG33" i="11"/>
  <c r="AF33" i="11" s="1"/>
  <c r="Y36" i="11"/>
  <c r="X36" i="11" s="1"/>
  <c r="AC36" i="11"/>
  <c r="AG36" i="11"/>
  <c r="AF36" i="11" s="1"/>
  <c r="W36" i="11"/>
  <c r="V36" i="11" s="1"/>
  <c r="AA36" i="11"/>
  <c r="AE36" i="11"/>
  <c r="Y40" i="11"/>
  <c r="X40" i="11" s="1"/>
  <c r="AC40" i="11"/>
  <c r="AG40" i="11"/>
  <c r="AF40" i="11" s="1"/>
  <c r="W40" i="11"/>
  <c r="V40" i="11" s="1"/>
  <c r="AA40" i="11"/>
  <c r="AE40" i="11"/>
  <c r="Y44" i="11"/>
  <c r="X44" i="11" s="1"/>
  <c r="AC44" i="11"/>
  <c r="AG44" i="11"/>
  <c r="AF44" i="11" s="1"/>
  <c r="W44" i="11"/>
  <c r="V44" i="11" s="1"/>
  <c r="AA44" i="11"/>
  <c r="AE44" i="11"/>
  <c r="Y48" i="11"/>
  <c r="X48" i="11" s="1"/>
  <c r="AC48" i="11"/>
  <c r="AG48" i="11"/>
  <c r="AF48" i="11" s="1"/>
  <c r="W48" i="11"/>
  <c r="V48" i="11" s="1"/>
  <c r="AA48" i="11"/>
  <c r="AE48" i="11"/>
  <c r="Y52" i="11"/>
  <c r="X52" i="11" s="1"/>
  <c r="AC52" i="11"/>
  <c r="AG52" i="11"/>
  <c r="AF52" i="11" s="1"/>
  <c r="W52" i="11"/>
  <c r="V52" i="11" s="1"/>
  <c r="AA52" i="11"/>
  <c r="AE52" i="11"/>
  <c r="Y56" i="11"/>
  <c r="X56" i="11" s="1"/>
  <c r="AC56" i="11"/>
  <c r="AG56" i="11"/>
  <c r="AF56" i="11" s="1"/>
  <c r="W56" i="11"/>
  <c r="V56" i="11" s="1"/>
  <c r="AA56" i="11"/>
  <c r="AE56" i="11"/>
  <c r="Y60" i="11"/>
  <c r="X60" i="11" s="1"/>
  <c r="AC60" i="11"/>
  <c r="AG60" i="11"/>
  <c r="AF60" i="11" s="1"/>
  <c r="W60" i="11"/>
  <c r="V60" i="11" s="1"/>
  <c r="AA60" i="11"/>
  <c r="AE60" i="11"/>
  <c r="Y64" i="11"/>
  <c r="X64" i="11" s="1"/>
  <c r="AC64" i="11"/>
  <c r="AG64" i="11"/>
  <c r="AF64" i="11" s="1"/>
  <c r="W64" i="11"/>
  <c r="V64" i="11" s="1"/>
  <c r="AA64" i="11"/>
  <c r="AE64" i="11"/>
  <c r="Y70" i="11"/>
  <c r="X70" i="11" s="1"/>
  <c r="AC70" i="11"/>
  <c r="AG70" i="11"/>
  <c r="AF70" i="11" s="1"/>
  <c r="W70" i="11"/>
  <c r="V70" i="11" s="1"/>
  <c r="AA70" i="11"/>
  <c r="AE70" i="11"/>
  <c r="Y116" i="11"/>
  <c r="X116" i="11" s="1"/>
  <c r="AC116" i="11"/>
  <c r="AG116" i="11"/>
  <c r="AF116" i="11" s="1"/>
  <c r="W116" i="11"/>
  <c r="V116" i="11" s="1"/>
  <c r="AA116" i="11"/>
  <c r="AE116" i="11"/>
  <c r="W121" i="11"/>
  <c r="V121" i="11" s="1"/>
  <c r="AA121" i="11"/>
  <c r="AE121" i="11"/>
  <c r="Y121" i="11"/>
  <c r="X121" i="11" s="1"/>
  <c r="AC121" i="11"/>
  <c r="AG121" i="11"/>
  <c r="AF121" i="11" s="1"/>
  <c r="Y124" i="11"/>
  <c r="X124" i="11" s="1"/>
  <c r="AC124" i="11"/>
  <c r="AG124" i="11"/>
  <c r="AF124" i="11" s="1"/>
  <c r="W124" i="11"/>
  <c r="V124" i="11" s="1"/>
  <c r="AA124" i="11"/>
  <c r="AE124" i="11"/>
  <c r="W129" i="11"/>
  <c r="V129" i="11" s="1"/>
  <c r="AA129" i="11"/>
  <c r="AE129" i="11"/>
  <c r="Y129" i="11"/>
  <c r="X129" i="11" s="1"/>
  <c r="AC129" i="11"/>
  <c r="AG129" i="11"/>
  <c r="AF129" i="11" s="1"/>
  <c r="Y132" i="11"/>
  <c r="X132" i="11" s="1"/>
  <c r="AC132" i="11"/>
  <c r="AG132" i="11"/>
  <c r="AF132" i="11" s="1"/>
  <c r="W132" i="11"/>
  <c r="V132" i="11" s="1"/>
  <c r="AA132" i="11"/>
  <c r="AE132" i="11"/>
  <c r="W137" i="11"/>
  <c r="V137" i="11" s="1"/>
  <c r="AA137" i="11"/>
  <c r="AE137" i="11"/>
  <c r="Y137" i="11"/>
  <c r="X137" i="11" s="1"/>
  <c r="AC137" i="11"/>
  <c r="AG137" i="11"/>
  <c r="AF137" i="11" s="1"/>
  <c r="Y140" i="11"/>
  <c r="X140" i="11" s="1"/>
  <c r="AC140" i="11"/>
  <c r="AG140" i="11"/>
  <c r="AF140" i="11" s="1"/>
  <c r="W140" i="11"/>
  <c r="V140" i="11" s="1"/>
  <c r="AA140" i="11"/>
  <c r="AE140" i="11"/>
  <c r="W145" i="11"/>
  <c r="V145" i="11" s="1"/>
  <c r="AA145" i="11"/>
  <c r="AE145" i="11"/>
  <c r="Y145" i="11"/>
  <c r="X145" i="11" s="1"/>
  <c r="AC145" i="11"/>
  <c r="AG145" i="11"/>
  <c r="AF145" i="11" s="1"/>
  <c r="Y148" i="11"/>
  <c r="X148" i="11" s="1"/>
  <c r="AC148" i="11"/>
  <c r="AG148" i="11"/>
  <c r="AF148" i="11" s="1"/>
  <c r="W148" i="11"/>
  <c r="V148" i="11" s="1"/>
  <c r="AA148" i="11"/>
  <c r="AE148" i="11"/>
  <c r="Y152" i="11"/>
  <c r="X152" i="11" s="1"/>
  <c r="AC152" i="11"/>
  <c r="AG152" i="11"/>
  <c r="AF152" i="11" s="1"/>
  <c r="W152" i="11"/>
  <c r="V152" i="11" s="1"/>
  <c r="AA152" i="11"/>
  <c r="AE152" i="11"/>
  <c r="Y156" i="11"/>
  <c r="X156" i="11" s="1"/>
  <c r="AC156" i="11"/>
  <c r="AG156" i="11"/>
  <c r="AF156" i="11" s="1"/>
  <c r="W156" i="11"/>
  <c r="V156" i="11" s="1"/>
  <c r="AA156" i="11"/>
  <c r="AE156" i="11"/>
  <c r="Y160" i="11"/>
  <c r="X160" i="11" s="1"/>
  <c r="AC160" i="11"/>
  <c r="AG160" i="11"/>
  <c r="AF160" i="11" s="1"/>
  <c r="W160" i="11"/>
  <c r="V160" i="11" s="1"/>
  <c r="AA160" i="11"/>
  <c r="AE160" i="11"/>
  <c r="Y164" i="11"/>
  <c r="X164" i="11" s="1"/>
  <c r="AC164" i="11"/>
  <c r="AG164" i="11"/>
  <c r="AF164" i="11" s="1"/>
  <c r="W164" i="11"/>
  <c r="V164" i="11" s="1"/>
  <c r="AA164" i="11"/>
  <c r="AE164" i="11"/>
  <c r="Y168" i="11"/>
  <c r="X168" i="11" s="1"/>
  <c r="AC168" i="11"/>
  <c r="AG168" i="11"/>
  <c r="AF168" i="11" s="1"/>
  <c r="W168" i="11"/>
  <c r="V168" i="11" s="1"/>
  <c r="AE168" i="11"/>
  <c r="AA168" i="11"/>
  <c r="Y172" i="11"/>
  <c r="X172" i="11" s="1"/>
  <c r="AC172" i="11"/>
  <c r="AG172" i="11"/>
  <c r="AF172" i="11" s="1"/>
  <c r="W172" i="11"/>
  <c r="V172" i="11" s="1"/>
  <c r="AA172" i="11"/>
  <c r="AE172" i="11"/>
  <c r="Y176" i="11"/>
  <c r="X176" i="11" s="1"/>
  <c r="AC176" i="11"/>
  <c r="AG176" i="11"/>
  <c r="AF176" i="11" s="1"/>
  <c r="W176" i="11"/>
  <c r="V176" i="11" s="1"/>
  <c r="AA176" i="11"/>
  <c r="AE176" i="11"/>
  <c r="AC180" i="11"/>
  <c r="AG180" i="11"/>
  <c r="AF180" i="11" s="1"/>
  <c r="W180" i="11"/>
  <c r="V180" i="11" s="1"/>
  <c r="AA180" i="11"/>
  <c r="Y184" i="11"/>
  <c r="X184" i="11" s="1"/>
  <c r="AC184" i="11"/>
  <c r="AG184" i="11"/>
  <c r="AF184" i="11" s="1"/>
  <c r="W184" i="11"/>
  <c r="V184" i="11" s="1"/>
  <c r="AA184" i="11"/>
  <c r="AE184" i="11"/>
  <c r="Y188" i="11"/>
  <c r="X188" i="11" s="1"/>
  <c r="AC188" i="11"/>
  <c r="AG188" i="11"/>
  <c r="AF188" i="11" s="1"/>
  <c r="W188" i="11"/>
  <c r="V188" i="11" s="1"/>
  <c r="AA188" i="11"/>
  <c r="AE188" i="11"/>
  <c r="Y192" i="11"/>
  <c r="X192" i="11" s="1"/>
  <c r="AC192" i="11"/>
  <c r="AG192" i="11"/>
  <c r="AF192" i="11" s="1"/>
  <c r="W192" i="11"/>
  <c r="V192" i="11" s="1"/>
  <c r="AA192" i="11"/>
  <c r="AE192" i="11"/>
  <c r="Y228" i="11"/>
  <c r="X228" i="11" s="1"/>
  <c r="AC228" i="11"/>
  <c r="AG228" i="11"/>
  <c r="AF228" i="11" s="1"/>
  <c r="W228" i="11"/>
  <c r="V228" i="11" s="1"/>
  <c r="AA228" i="11"/>
  <c r="AE228" i="11"/>
  <c r="Y230" i="11"/>
  <c r="X230" i="11" s="1"/>
  <c r="AC230" i="11"/>
  <c r="AG230" i="11"/>
  <c r="AF230" i="11" s="1"/>
  <c r="W230" i="11"/>
  <c r="V230" i="11" s="1"/>
  <c r="AA230" i="11"/>
  <c r="AE230" i="11"/>
  <c r="W233" i="11"/>
  <c r="V233" i="11" s="1"/>
  <c r="Y233" i="11"/>
  <c r="X233" i="11" s="1"/>
  <c r="AC233" i="11"/>
  <c r="AG233" i="11"/>
  <c r="AF233" i="11" s="1"/>
  <c r="AE233" i="11"/>
  <c r="AA233" i="11"/>
  <c r="Y237" i="11"/>
  <c r="X237" i="11" s="1"/>
  <c r="AC237" i="11"/>
  <c r="AG237" i="11"/>
  <c r="AF237" i="11" s="1"/>
  <c r="W237" i="11"/>
  <c r="V237" i="11" s="1"/>
  <c r="AE237" i="11"/>
  <c r="AA237" i="11"/>
  <c r="W349" i="11"/>
  <c r="V349" i="11" s="1"/>
  <c r="Y349" i="11"/>
  <c r="X349" i="11" s="1"/>
  <c r="AE349" i="11"/>
  <c r="AG349" i="11"/>
  <c r="AF349" i="11" s="1"/>
  <c r="AA349" i="11"/>
  <c r="AC349" i="11"/>
  <c r="W351" i="11"/>
  <c r="V351" i="11" s="1"/>
  <c r="Y351" i="11"/>
  <c r="X351" i="11" s="1"/>
  <c r="AE351" i="11"/>
  <c r="AG351" i="11"/>
  <c r="AF351" i="11" s="1"/>
  <c r="AA351" i="11"/>
  <c r="AC351" i="11"/>
  <c r="W353" i="11"/>
  <c r="V353" i="11" s="1"/>
  <c r="Y353" i="11"/>
  <c r="X353" i="11" s="1"/>
  <c r="AE353" i="11"/>
  <c r="AG353" i="11"/>
  <c r="AF353" i="11" s="1"/>
  <c r="AA353" i="11"/>
  <c r="AC353" i="11"/>
  <c r="W355" i="11"/>
  <c r="V355" i="11" s="1"/>
  <c r="Y355" i="11"/>
  <c r="X355" i="11" s="1"/>
  <c r="AE355" i="11"/>
  <c r="AG355" i="11"/>
  <c r="AF355" i="11" s="1"/>
  <c r="AA355" i="11"/>
  <c r="AC355" i="11"/>
  <c r="W357" i="11"/>
  <c r="V357" i="11" s="1"/>
  <c r="Y357" i="11"/>
  <c r="X357" i="11" s="1"/>
  <c r="AE357" i="11"/>
  <c r="AG357" i="11"/>
  <c r="AF357" i="11" s="1"/>
  <c r="AA357" i="11"/>
  <c r="AC357" i="11"/>
  <c r="W359" i="11"/>
  <c r="V359" i="11" s="1"/>
  <c r="Y359" i="11"/>
  <c r="X359" i="11" s="1"/>
  <c r="AE359" i="11"/>
  <c r="AG359" i="11"/>
  <c r="AF359" i="11" s="1"/>
  <c r="AA359" i="11"/>
  <c r="AC359" i="11"/>
  <c r="W361" i="11"/>
  <c r="V361" i="11" s="1"/>
  <c r="Y361" i="11"/>
  <c r="X361" i="11" s="1"/>
  <c r="AE361" i="11"/>
  <c r="AG361" i="11"/>
  <c r="AF361" i="11" s="1"/>
  <c r="AA361" i="11"/>
  <c r="AC361" i="11"/>
  <c r="W449" i="11"/>
  <c r="V449" i="11" s="1"/>
  <c r="Y449" i="11"/>
  <c r="X449" i="11" s="1"/>
  <c r="AE449" i="11"/>
  <c r="AG449" i="11"/>
  <c r="AF449" i="11" s="1"/>
  <c r="AA449" i="11"/>
  <c r="AC449" i="11"/>
  <c r="W453" i="11"/>
  <c r="V453" i="11" s="1"/>
  <c r="Y453" i="11"/>
  <c r="X453" i="11" s="1"/>
  <c r="AE453" i="11"/>
  <c r="AG453" i="11"/>
  <c r="AF453" i="11" s="1"/>
  <c r="AA453" i="11"/>
  <c r="AC453" i="11"/>
  <c r="W457" i="11"/>
  <c r="V457" i="11" s="1"/>
  <c r="Y457" i="11"/>
  <c r="X457" i="11" s="1"/>
  <c r="AE457" i="11"/>
  <c r="AG457" i="11"/>
  <c r="AF457" i="11" s="1"/>
  <c r="AA457" i="11"/>
  <c r="AC457" i="11"/>
  <c r="W461" i="11"/>
  <c r="V461" i="11" s="1"/>
  <c r="Y461" i="11"/>
  <c r="X461" i="11" s="1"/>
  <c r="AE461" i="11"/>
  <c r="AG461" i="11"/>
  <c r="AF461" i="11" s="1"/>
  <c r="AA461" i="11"/>
  <c r="AC461" i="11"/>
  <c r="Y488" i="11"/>
  <c r="X488" i="11" s="1"/>
  <c r="W77" i="11"/>
  <c r="V77" i="11" s="1"/>
  <c r="AA77" i="11"/>
  <c r="AE77" i="11"/>
  <c r="Y77" i="11"/>
  <c r="X77" i="11" s="1"/>
  <c r="AC77" i="11"/>
  <c r="AG77" i="11"/>
  <c r="AF77" i="11" s="1"/>
  <c r="W81" i="11"/>
  <c r="V81" i="11" s="1"/>
  <c r="AA81" i="11"/>
  <c r="AE81" i="11"/>
  <c r="Y81" i="11"/>
  <c r="X81" i="11" s="1"/>
  <c r="AC81" i="11"/>
  <c r="AG81" i="11"/>
  <c r="AF81" i="11" s="1"/>
  <c r="W85" i="11"/>
  <c r="V85" i="11" s="1"/>
  <c r="AA85" i="11"/>
  <c r="AE85" i="11"/>
  <c r="Y85" i="11"/>
  <c r="X85" i="11" s="1"/>
  <c r="AC85" i="11"/>
  <c r="AG85" i="11"/>
  <c r="AF85" i="11" s="1"/>
  <c r="W89" i="11"/>
  <c r="V89" i="11" s="1"/>
  <c r="AA89" i="11"/>
  <c r="AE89" i="11"/>
  <c r="Y89" i="11"/>
  <c r="X89" i="11" s="1"/>
  <c r="AC89" i="11"/>
  <c r="AG89" i="11"/>
  <c r="AF89" i="11" s="1"/>
  <c r="AG91" i="11"/>
  <c r="AF91" i="11" s="1"/>
  <c r="W93" i="11"/>
  <c r="V93" i="11" s="1"/>
  <c r="AA93" i="11"/>
  <c r="AE93" i="11"/>
  <c r="Y93" i="11"/>
  <c r="X93" i="11" s="1"/>
  <c r="AC93" i="11"/>
  <c r="AG93" i="11"/>
  <c r="AF93" i="11" s="1"/>
  <c r="W97" i="11"/>
  <c r="V97" i="11" s="1"/>
  <c r="AA97" i="11"/>
  <c r="AE97" i="11"/>
  <c r="Y97" i="11"/>
  <c r="X97" i="11" s="1"/>
  <c r="AC97" i="11"/>
  <c r="AG97" i="11"/>
  <c r="AF97" i="11" s="1"/>
  <c r="AA99" i="11"/>
  <c r="AG99" i="11"/>
  <c r="AF99" i="11" s="1"/>
  <c r="W101" i="11"/>
  <c r="V101" i="11" s="1"/>
  <c r="AA101" i="11"/>
  <c r="AE101" i="11"/>
  <c r="Y101" i="11"/>
  <c r="X101" i="11" s="1"/>
  <c r="AC101" i="11"/>
  <c r="AG101" i="11"/>
  <c r="AF101" i="11" s="1"/>
  <c r="W105" i="11"/>
  <c r="V105" i="11" s="1"/>
  <c r="AA105" i="11"/>
  <c r="AE105" i="11"/>
  <c r="Y105" i="11"/>
  <c r="X105" i="11" s="1"/>
  <c r="AC105" i="11"/>
  <c r="AG105" i="11"/>
  <c r="AF105" i="11" s="1"/>
  <c r="AA107" i="11"/>
  <c r="AG107" i="11"/>
  <c r="AF107" i="11" s="1"/>
  <c r="W109" i="11"/>
  <c r="V109" i="11" s="1"/>
  <c r="AA109" i="11"/>
  <c r="AE109" i="11"/>
  <c r="Y109" i="11"/>
  <c r="X109" i="11" s="1"/>
  <c r="AC109" i="11"/>
  <c r="AG109" i="11"/>
  <c r="AF109" i="11" s="1"/>
  <c r="W113" i="11"/>
  <c r="V113" i="11" s="1"/>
  <c r="AA113" i="11"/>
  <c r="AE113" i="11"/>
  <c r="Y113" i="11"/>
  <c r="X113" i="11" s="1"/>
  <c r="AC113" i="11"/>
  <c r="AG113" i="11"/>
  <c r="AF113" i="11" s="1"/>
  <c r="AA195" i="11"/>
  <c r="AG195" i="11"/>
  <c r="AF195" i="11" s="1"/>
  <c r="AA203" i="11"/>
  <c r="AG203" i="11"/>
  <c r="AF203" i="11" s="1"/>
  <c r="AA211" i="11"/>
  <c r="AA219" i="11"/>
  <c r="Y223" i="11"/>
  <c r="X223" i="11" s="1"/>
  <c r="W250" i="11"/>
  <c r="V250" i="11" s="1"/>
  <c r="AA250" i="11"/>
  <c r="AE250" i="11"/>
  <c r="Y250" i="11"/>
  <c r="X250" i="11" s="1"/>
  <c r="AG250" i="11"/>
  <c r="AF250" i="11" s="1"/>
  <c r="AC250" i="11"/>
  <c r="W254" i="11"/>
  <c r="V254" i="11" s="1"/>
  <c r="AA254" i="11"/>
  <c r="AE254" i="11"/>
  <c r="Y254" i="11"/>
  <c r="X254" i="11" s="1"/>
  <c r="AG254" i="11"/>
  <c r="AF254" i="11" s="1"/>
  <c r="AC254" i="11"/>
  <c r="Z254" i="11" s="1"/>
  <c r="W258" i="11"/>
  <c r="V258" i="11" s="1"/>
  <c r="AA258" i="11"/>
  <c r="AE258" i="11"/>
  <c r="Y258" i="11"/>
  <c r="X258" i="11" s="1"/>
  <c r="AG258" i="11"/>
  <c r="AF258" i="11" s="1"/>
  <c r="AC258" i="11"/>
  <c r="W262" i="11"/>
  <c r="V262" i="11" s="1"/>
  <c r="AA262" i="11"/>
  <c r="AE262" i="11"/>
  <c r="Y262" i="11"/>
  <c r="X262" i="11" s="1"/>
  <c r="AG262" i="11"/>
  <c r="AF262" i="11" s="1"/>
  <c r="AC262" i="11"/>
  <c r="W266" i="11"/>
  <c r="V266" i="11" s="1"/>
  <c r="AA266" i="11"/>
  <c r="AE266" i="11"/>
  <c r="Y266" i="11"/>
  <c r="X266" i="11" s="1"/>
  <c r="AG266" i="11"/>
  <c r="AF266" i="11" s="1"/>
  <c r="AC266" i="11"/>
  <c r="W270" i="11"/>
  <c r="V270" i="11" s="1"/>
  <c r="AA270" i="11"/>
  <c r="AE270" i="11"/>
  <c r="Y270" i="11"/>
  <c r="X270" i="11" s="1"/>
  <c r="AG270" i="11"/>
  <c r="AF270" i="11" s="1"/>
  <c r="AC270" i="11"/>
  <c r="Z270" i="11" s="1"/>
  <c r="AA274" i="11"/>
  <c r="AC274" i="11"/>
  <c r="Y274" i="11"/>
  <c r="X274" i="11" s="1"/>
  <c r="AE274" i="11"/>
  <c r="W274" i="11"/>
  <c r="V274" i="11" s="1"/>
  <c r="AG274" i="11"/>
  <c r="AF274" i="11" s="1"/>
  <c r="AA278" i="11"/>
  <c r="AC278" i="11"/>
  <c r="Y278" i="11"/>
  <c r="X278" i="11" s="1"/>
  <c r="AE278" i="11"/>
  <c r="W278" i="11"/>
  <c r="V278" i="11" s="1"/>
  <c r="AG278" i="11"/>
  <c r="AF278" i="11" s="1"/>
  <c r="AA282" i="11"/>
  <c r="AC282" i="11"/>
  <c r="Y282" i="11"/>
  <c r="X282" i="11" s="1"/>
  <c r="AE282" i="11"/>
  <c r="W282" i="11"/>
  <c r="V282" i="11" s="1"/>
  <c r="AG282" i="11"/>
  <c r="AF282" i="11" s="1"/>
  <c r="AA286" i="11"/>
  <c r="AC286" i="11"/>
  <c r="Y286" i="11"/>
  <c r="X286" i="11" s="1"/>
  <c r="AE286" i="11"/>
  <c r="W286" i="11"/>
  <c r="V286" i="11" s="1"/>
  <c r="AG286" i="11"/>
  <c r="AF286" i="11" s="1"/>
  <c r="AA290" i="11"/>
  <c r="AC290" i="11"/>
  <c r="Y290" i="11"/>
  <c r="X290" i="11" s="1"/>
  <c r="AE290" i="11"/>
  <c r="W290" i="11"/>
  <c r="V290" i="11" s="1"/>
  <c r="AG290" i="11"/>
  <c r="AF290" i="11" s="1"/>
  <c r="AA294" i="11"/>
  <c r="AC294" i="11"/>
  <c r="Y294" i="11"/>
  <c r="X294" i="11" s="1"/>
  <c r="AE294" i="11"/>
  <c r="W294" i="11"/>
  <c r="V294" i="11" s="1"/>
  <c r="AG294" i="11"/>
  <c r="AF294" i="11" s="1"/>
  <c r="W298" i="11"/>
  <c r="V298" i="11" s="1"/>
  <c r="Y298" i="11"/>
  <c r="X298" i="11" s="1"/>
  <c r="AE298" i="11"/>
  <c r="AG298" i="11"/>
  <c r="AF298" i="11" s="1"/>
  <c r="AA298" i="11"/>
  <c r="AC298" i="11"/>
  <c r="W302" i="11"/>
  <c r="V302" i="11" s="1"/>
  <c r="Y302" i="11"/>
  <c r="X302" i="11" s="1"/>
  <c r="AE302" i="11"/>
  <c r="AG302" i="11"/>
  <c r="AF302" i="11" s="1"/>
  <c r="AA302" i="11"/>
  <c r="AC302" i="11"/>
  <c r="Y310" i="11"/>
  <c r="X310" i="11" s="1"/>
  <c r="W399" i="11"/>
  <c r="V399" i="11" s="1"/>
  <c r="Y399" i="11"/>
  <c r="X399" i="11" s="1"/>
  <c r="AE399" i="11"/>
  <c r="AG399" i="11"/>
  <c r="AF399" i="11" s="1"/>
  <c r="AA399" i="11"/>
  <c r="AC399" i="11"/>
  <c r="W441" i="11"/>
  <c r="V441" i="11" s="1"/>
  <c r="Y441" i="11"/>
  <c r="X441" i="11" s="1"/>
  <c r="AE441" i="11"/>
  <c r="AG441" i="11"/>
  <c r="AF441" i="11" s="1"/>
  <c r="AA441" i="11"/>
  <c r="AC441" i="11"/>
  <c r="AB445" i="11"/>
  <c r="AB465" i="11"/>
  <c r="AB469" i="11"/>
  <c r="AB473" i="11"/>
  <c r="AB477" i="11"/>
  <c r="AB481" i="11"/>
  <c r="AB485" i="11"/>
  <c r="AB501" i="11"/>
  <c r="W37" i="11"/>
  <c r="V37" i="11" s="1"/>
  <c r="AA37" i="11"/>
  <c r="AE37" i="11"/>
  <c r="Y37" i="11"/>
  <c r="X37" i="11" s="1"/>
  <c r="AC37" i="11"/>
  <c r="AG37" i="11"/>
  <c r="AF37" i="11" s="1"/>
  <c r="AE39" i="11"/>
  <c r="W41" i="11"/>
  <c r="V41" i="11" s="1"/>
  <c r="AA41" i="11"/>
  <c r="AE41" i="11"/>
  <c r="Y41" i="11"/>
  <c r="X41" i="11" s="1"/>
  <c r="AC41" i="11"/>
  <c r="AG41" i="11"/>
  <c r="AF41" i="11" s="1"/>
  <c r="W43" i="11"/>
  <c r="V43" i="11" s="1"/>
  <c r="AC43" i="11"/>
  <c r="W45" i="11"/>
  <c r="V45" i="11" s="1"/>
  <c r="AA45" i="11"/>
  <c r="AE45" i="11"/>
  <c r="Y45" i="11"/>
  <c r="X45" i="11" s="1"/>
  <c r="AC45" i="11"/>
  <c r="AG45" i="11"/>
  <c r="AF45" i="11" s="1"/>
  <c r="W49" i="11"/>
  <c r="V49" i="11" s="1"/>
  <c r="AA49" i="11"/>
  <c r="AE49" i="11"/>
  <c r="Y49" i="11"/>
  <c r="X49" i="11" s="1"/>
  <c r="AC49" i="11"/>
  <c r="AG49" i="11"/>
  <c r="AF49" i="11" s="1"/>
  <c r="W53" i="11"/>
  <c r="V53" i="11" s="1"/>
  <c r="AA53" i="11"/>
  <c r="AE53" i="11"/>
  <c r="Y53" i="11"/>
  <c r="X53" i="11" s="1"/>
  <c r="AC53" i="11"/>
  <c r="AG53" i="11"/>
  <c r="AF53" i="11" s="1"/>
  <c r="W57" i="11"/>
  <c r="V57" i="11" s="1"/>
  <c r="AA57" i="11"/>
  <c r="AE57" i="11"/>
  <c r="Y57" i="11"/>
  <c r="X57" i="11" s="1"/>
  <c r="AC57" i="11"/>
  <c r="AG57" i="11"/>
  <c r="AF57" i="11" s="1"/>
  <c r="AA59" i="11"/>
  <c r="W61" i="11"/>
  <c r="V61" i="11" s="1"/>
  <c r="AA61" i="11"/>
  <c r="AE61" i="11"/>
  <c r="Y61" i="11"/>
  <c r="X61" i="11" s="1"/>
  <c r="AC61" i="11"/>
  <c r="AG61" i="11"/>
  <c r="AF61" i="11" s="1"/>
  <c r="AC63" i="11"/>
  <c r="W149" i="11"/>
  <c r="V149" i="11" s="1"/>
  <c r="AA149" i="11"/>
  <c r="AE149" i="11"/>
  <c r="Y149" i="11"/>
  <c r="X149" i="11" s="1"/>
  <c r="AC149" i="11"/>
  <c r="AG149" i="11"/>
  <c r="AF149" i="11" s="1"/>
  <c r="W151" i="11"/>
  <c r="V151" i="11" s="1"/>
  <c r="AC151" i="11"/>
  <c r="W153" i="11"/>
  <c r="V153" i="11" s="1"/>
  <c r="AA153" i="11"/>
  <c r="AE153" i="11"/>
  <c r="Y153" i="11"/>
  <c r="X153" i="11" s="1"/>
  <c r="AC153" i="11"/>
  <c r="AG153" i="11"/>
  <c r="AF153" i="11" s="1"/>
  <c r="Y155" i="11"/>
  <c r="X155" i="11" s="1"/>
  <c r="AG155" i="11"/>
  <c r="AF155" i="11" s="1"/>
  <c r="W157" i="11"/>
  <c r="V157" i="11" s="1"/>
  <c r="AA157" i="11"/>
  <c r="AE157" i="11"/>
  <c r="Y157" i="11"/>
  <c r="X157" i="11" s="1"/>
  <c r="AC157" i="11"/>
  <c r="AG157" i="11"/>
  <c r="AF157" i="11" s="1"/>
  <c r="AE159" i="11"/>
  <c r="W161" i="11"/>
  <c r="V161" i="11" s="1"/>
  <c r="AA161" i="11"/>
  <c r="AE161" i="11"/>
  <c r="Y161" i="11"/>
  <c r="X161" i="11" s="1"/>
  <c r="AC161" i="11"/>
  <c r="AG161" i="11"/>
  <c r="AF161" i="11" s="1"/>
  <c r="W163" i="11"/>
  <c r="V163" i="11" s="1"/>
  <c r="AA163" i="11"/>
  <c r="AE163" i="11"/>
  <c r="Y163" i="11"/>
  <c r="X163" i="11" s="1"/>
  <c r="AC163" i="11"/>
  <c r="AG163" i="11"/>
  <c r="AF163" i="11" s="1"/>
  <c r="W165" i="11"/>
  <c r="V165" i="11" s="1"/>
  <c r="AA165" i="11"/>
  <c r="AE165" i="11"/>
  <c r="Y165" i="11"/>
  <c r="X165" i="11" s="1"/>
  <c r="AC165" i="11"/>
  <c r="AG165" i="11"/>
  <c r="AF165" i="11" s="1"/>
  <c r="W167" i="11"/>
  <c r="V167" i="11" s="1"/>
  <c r="AC167" i="11"/>
  <c r="W169" i="11"/>
  <c r="V169" i="11" s="1"/>
  <c r="AA169" i="11"/>
  <c r="AE169" i="11"/>
  <c r="Y169" i="11"/>
  <c r="X169" i="11" s="1"/>
  <c r="AG169" i="11"/>
  <c r="AF169" i="11" s="1"/>
  <c r="AC169" i="11"/>
  <c r="W171" i="11"/>
  <c r="V171" i="11" s="1"/>
  <c r="AA171" i="11"/>
  <c r="AE171" i="11"/>
  <c r="Y171" i="11"/>
  <c r="X171" i="11" s="1"/>
  <c r="AC171" i="11"/>
  <c r="AG171" i="11"/>
  <c r="AF171" i="11" s="1"/>
  <c r="W173" i="11"/>
  <c r="V173" i="11" s="1"/>
  <c r="AA173" i="11"/>
  <c r="AE173" i="11"/>
  <c r="Y173" i="11"/>
  <c r="X173" i="11" s="1"/>
  <c r="AC173" i="11"/>
  <c r="AG173" i="11"/>
  <c r="AF173" i="11" s="1"/>
  <c r="AE175" i="11"/>
  <c r="W177" i="11"/>
  <c r="V177" i="11" s="1"/>
  <c r="AA177" i="11"/>
  <c r="AE177" i="11"/>
  <c r="Y177" i="11"/>
  <c r="X177" i="11" s="1"/>
  <c r="AC177" i="11"/>
  <c r="AG177" i="11"/>
  <c r="AF177" i="11" s="1"/>
  <c r="W179" i="11"/>
  <c r="V179" i="11" s="1"/>
  <c r="AA179" i="11"/>
  <c r="Y179" i="11"/>
  <c r="X179" i="11" s="1"/>
  <c r="W181" i="11"/>
  <c r="V181" i="11" s="1"/>
  <c r="AA181" i="11"/>
  <c r="AE181" i="11"/>
  <c r="Y181" i="11"/>
  <c r="X181" i="11" s="1"/>
  <c r="AC181" i="11"/>
  <c r="AG181" i="11"/>
  <c r="AF181" i="11" s="1"/>
  <c r="W183" i="11"/>
  <c r="V183" i="11" s="1"/>
  <c r="AE183" i="11"/>
  <c r="AC183" i="11"/>
  <c r="W185" i="11"/>
  <c r="V185" i="11" s="1"/>
  <c r="AA185" i="11"/>
  <c r="AE185" i="11"/>
  <c r="Y185" i="11"/>
  <c r="X185" i="11" s="1"/>
  <c r="AC185" i="11"/>
  <c r="AG185" i="11"/>
  <c r="AF185" i="11" s="1"/>
  <c r="AC187" i="11"/>
  <c r="W189" i="11"/>
  <c r="V189" i="11" s="1"/>
  <c r="AA189" i="11"/>
  <c r="AE189" i="11"/>
  <c r="Y189" i="11"/>
  <c r="X189" i="11" s="1"/>
  <c r="AC189" i="11"/>
  <c r="AG189" i="11"/>
  <c r="AF189" i="11" s="1"/>
  <c r="W191" i="11"/>
  <c r="V191" i="11" s="1"/>
  <c r="AE191" i="11"/>
  <c r="AC191" i="11"/>
  <c r="W193" i="11"/>
  <c r="V193" i="11" s="1"/>
  <c r="AA193" i="11"/>
  <c r="AE193" i="11"/>
  <c r="Y193" i="11"/>
  <c r="X193" i="11" s="1"/>
  <c r="AC193" i="11"/>
  <c r="AG193" i="11"/>
  <c r="AF193" i="11" s="1"/>
  <c r="W197" i="11"/>
  <c r="V197" i="11" s="1"/>
  <c r="AA197" i="11"/>
  <c r="AE197" i="11"/>
  <c r="Y197" i="11"/>
  <c r="X197" i="11" s="1"/>
  <c r="AC197" i="11"/>
  <c r="AG197" i="11"/>
  <c r="AF197" i="11" s="1"/>
  <c r="W201" i="11"/>
  <c r="V201" i="11" s="1"/>
  <c r="AA201" i="11"/>
  <c r="AE201" i="11"/>
  <c r="Y201" i="11"/>
  <c r="X201" i="11" s="1"/>
  <c r="AC201" i="11"/>
  <c r="AG201" i="11"/>
  <c r="AF201" i="11" s="1"/>
  <c r="W205" i="11"/>
  <c r="V205" i="11" s="1"/>
  <c r="AA205" i="11"/>
  <c r="AE205" i="11"/>
  <c r="Y205" i="11"/>
  <c r="X205" i="11" s="1"/>
  <c r="AC205" i="11"/>
  <c r="AG205" i="11"/>
  <c r="AF205" i="11" s="1"/>
  <c r="W209" i="11"/>
  <c r="V209" i="11" s="1"/>
  <c r="AA209" i="11"/>
  <c r="AE209" i="11"/>
  <c r="Y209" i="11"/>
  <c r="X209" i="11" s="1"/>
  <c r="AC209" i="11"/>
  <c r="AG209" i="11"/>
  <c r="AF209" i="11" s="1"/>
  <c r="W213" i="11"/>
  <c r="V213" i="11" s="1"/>
  <c r="AA213" i="11"/>
  <c r="AE213" i="11"/>
  <c r="Y213" i="11"/>
  <c r="X213" i="11" s="1"/>
  <c r="AC213" i="11"/>
  <c r="AG213" i="11"/>
  <c r="AF213" i="11" s="1"/>
  <c r="W217" i="11"/>
  <c r="V217" i="11" s="1"/>
  <c r="AA217" i="11"/>
  <c r="AE217" i="11"/>
  <c r="Y217" i="11"/>
  <c r="X217" i="11" s="1"/>
  <c r="AC217" i="11"/>
  <c r="AG217" i="11"/>
  <c r="AF217" i="11" s="1"/>
  <c r="W221" i="11"/>
  <c r="V221" i="11" s="1"/>
  <c r="AA221" i="11"/>
  <c r="AE221" i="11"/>
  <c r="Y221" i="11"/>
  <c r="X221" i="11" s="1"/>
  <c r="AC221" i="11"/>
  <c r="AG221" i="11"/>
  <c r="AF221" i="11" s="1"/>
  <c r="W252" i="11"/>
  <c r="V252" i="11" s="1"/>
  <c r="AA252" i="11"/>
  <c r="AE252" i="11"/>
  <c r="AC252" i="11"/>
  <c r="Y252" i="11"/>
  <c r="X252" i="11" s="1"/>
  <c r="AG252" i="11"/>
  <c r="AF252" i="11" s="1"/>
  <c r="W256" i="11"/>
  <c r="V256" i="11" s="1"/>
  <c r="AA256" i="11"/>
  <c r="AE256" i="11"/>
  <c r="AC256" i="11"/>
  <c r="Y256" i="11"/>
  <c r="X256" i="11" s="1"/>
  <c r="AG256" i="11"/>
  <c r="AF256" i="11" s="1"/>
  <c r="W260" i="11"/>
  <c r="V260" i="11" s="1"/>
  <c r="AA260" i="11"/>
  <c r="AE260" i="11"/>
  <c r="AC260" i="11"/>
  <c r="Z260" i="11" s="1"/>
  <c r="Y260" i="11"/>
  <c r="X260" i="11" s="1"/>
  <c r="AG260" i="11"/>
  <c r="AF260" i="11" s="1"/>
  <c r="W264" i="11"/>
  <c r="V264" i="11" s="1"/>
  <c r="AA264" i="11"/>
  <c r="AE264" i="11"/>
  <c r="AC264" i="11"/>
  <c r="Y264" i="11"/>
  <c r="X264" i="11" s="1"/>
  <c r="AG264" i="11"/>
  <c r="AF264" i="11" s="1"/>
  <c r="W268" i="11"/>
  <c r="V268" i="11" s="1"/>
  <c r="AA268" i="11"/>
  <c r="AE268" i="11"/>
  <c r="AC268" i="11"/>
  <c r="Y268" i="11"/>
  <c r="X268" i="11" s="1"/>
  <c r="AG268" i="11"/>
  <c r="AF268" i="11" s="1"/>
  <c r="W272" i="11"/>
  <c r="V272" i="11" s="1"/>
  <c r="AA272" i="11"/>
  <c r="AE272" i="11"/>
  <c r="AC272" i="11"/>
  <c r="Y272" i="11"/>
  <c r="X272" i="11" s="1"/>
  <c r="AG272" i="11"/>
  <c r="AF272" i="11" s="1"/>
  <c r="AA276" i="11"/>
  <c r="AC276" i="11"/>
  <c r="Y276" i="11"/>
  <c r="X276" i="11" s="1"/>
  <c r="AE276" i="11"/>
  <c r="W276" i="11"/>
  <c r="V276" i="11" s="1"/>
  <c r="AG276" i="11"/>
  <c r="AF276" i="11" s="1"/>
  <c r="AA280" i="11"/>
  <c r="AC280" i="11"/>
  <c r="Y280" i="11"/>
  <c r="X280" i="11" s="1"/>
  <c r="AE280" i="11"/>
  <c r="W280" i="11"/>
  <c r="V280" i="11" s="1"/>
  <c r="AG280" i="11"/>
  <c r="AF280" i="11" s="1"/>
  <c r="AA284" i="11"/>
  <c r="AC284" i="11"/>
  <c r="Y284" i="11"/>
  <c r="X284" i="11" s="1"/>
  <c r="AE284" i="11"/>
  <c r="W284" i="11"/>
  <c r="V284" i="11" s="1"/>
  <c r="AG284" i="11"/>
  <c r="AF284" i="11" s="1"/>
  <c r="AA288" i="11"/>
  <c r="AC288" i="11"/>
  <c r="Y288" i="11"/>
  <c r="X288" i="11" s="1"/>
  <c r="AE288" i="11"/>
  <c r="W288" i="11"/>
  <c r="V288" i="11" s="1"/>
  <c r="AG288" i="11"/>
  <c r="AF288" i="11" s="1"/>
  <c r="AA292" i="11"/>
  <c r="AC292" i="11"/>
  <c r="Y292" i="11"/>
  <c r="X292" i="11" s="1"/>
  <c r="AE292" i="11"/>
  <c r="W292" i="11"/>
  <c r="V292" i="11" s="1"/>
  <c r="AG292" i="11"/>
  <c r="AF292" i="11" s="1"/>
  <c r="AA296" i="11"/>
  <c r="AC296" i="11"/>
  <c r="Y296" i="11"/>
  <c r="X296" i="11" s="1"/>
  <c r="AE296" i="11"/>
  <c r="W296" i="11"/>
  <c r="V296" i="11" s="1"/>
  <c r="AG296" i="11"/>
  <c r="AF296" i="11" s="1"/>
  <c r="W300" i="11"/>
  <c r="V300" i="11" s="1"/>
  <c r="Y300" i="11"/>
  <c r="X300" i="11" s="1"/>
  <c r="AE300" i="11"/>
  <c r="AG300" i="11"/>
  <c r="AF300" i="11" s="1"/>
  <c r="AA300" i="11"/>
  <c r="AC300" i="11"/>
  <c r="W304" i="11"/>
  <c r="V304" i="11" s="1"/>
  <c r="Y304" i="11"/>
  <c r="X304" i="11" s="1"/>
  <c r="AE304" i="11"/>
  <c r="AG304" i="11"/>
  <c r="AF304" i="11" s="1"/>
  <c r="AA304" i="11"/>
  <c r="AC304" i="11"/>
  <c r="W308" i="11"/>
  <c r="V308" i="11" s="1"/>
  <c r="AE308" i="11"/>
  <c r="AA308" i="11"/>
  <c r="W437" i="11"/>
  <c r="V437" i="11" s="1"/>
  <c r="Y437" i="11"/>
  <c r="X437" i="11" s="1"/>
  <c r="AE437" i="11"/>
  <c r="AG437" i="11"/>
  <c r="AF437" i="11" s="1"/>
  <c r="AA437" i="11"/>
  <c r="AC437" i="11"/>
  <c r="AB383" i="11"/>
  <c r="AB393" i="11"/>
  <c r="AD341" i="11"/>
  <c r="AD413" i="11"/>
  <c r="AD443" i="11"/>
  <c r="U28" i="11"/>
  <c r="U32" i="11"/>
  <c r="U36" i="11"/>
  <c r="U40" i="11"/>
  <c r="U44" i="11"/>
  <c r="U48" i="11"/>
  <c r="U52" i="11"/>
  <c r="U56" i="11"/>
  <c r="U60" i="11"/>
  <c r="U64" i="11"/>
  <c r="U67" i="11"/>
  <c r="U75" i="11"/>
  <c r="U117" i="11"/>
  <c r="U121" i="11"/>
  <c r="U125" i="11"/>
  <c r="U129" i="11"/>
  <c r="U133" i="11"/>
  <c r="U137" i="11"/>
  <c r="U141" i="11"/>
  <c r="U145" i="11"/>
  <c r="U150" i="11"/>
  <c r="U154" i="11"/>
  <c r="U158" i="11"/>
  <c r="U162" i="11"/>
  <c r="U166" i="11"/>
  <c r="U170" i="11"/>
  <c r="U174" i="11"/>
  <c r="U178" i="11"/>
  <c r="U182" i="11"/>
  <c r="U186" i="11"/>
  <c r="U190" i="11"/>
  <c r="U194" i="11"/>
  <c r="U202" i="11"/>
  <c r="U210" i="11"/>
  <c r="U218" i="11"/>
  <c r="U225" i="11"/>
  <c r="U228" i="11"/>
  <c r="U233" i="11"/>
  <c r="U237" i="11"/>
  <c r="U240" i="11"/>
  <c r="U244" i="11"/>
  <c r="U249" i="11"/>
  <c r="U257" i="11"/>
  <c r="U265" i="11"/>
  <c r="U273" i="11"/>
  <c r="U281" i="11"/>
  <c r="U297" i="11"/>
  <c r="U305" i="11"/>
  <c r="U312" i="11"/>
  <c r="U351" i="11"/>
  <c r="U355" i="11"/>
  <c r="U359" i="11"/>
  <c r="U376" i="11"/>
  <c r="U433" i="11"/>
  <c r="AD19" i="11"/>
  <c r="AD69" i="11"/>
  <c r="AD315" i="11"/>
  <c r="AD323" i="11"/>
  <c r="AD331" i="11"/>
  <c r="AD385" i="11"/>
  <c r="U447" i="11"/>
  <c r="U455" i="11"/>
  <c r="U463" i="11"/>
  <c r="U482" i="11"/>
  <c r="U500" i="11"/>
  <c r="U453" i="11"/>
  <c r="U461" i="11"/>
  <c r="U472" i="11"/>
  <c r="U488" i="11"/>
  <c r="U498" i="11"/>
  <c r="Y14" i="11"/>
  <c r="X14" i="11" s="1"/>
  <c r="AC14" i="11"/>
  <c r="AG14" i="11"/>
  <c r="AF14" i="11" s="1"/>
  <c r="W14" i="11"/>
  <c r="V14" i="11" s="1"/>
  <c r="AA14" i="11"/>
  <c r="AE14" i="11"/>
  <c r="W11" i="11"/>
  <c r="V11" i="11" s="1"/>
  <c r="AA11" i="11"/>
  <c r="AE11" i="11"/>
  <c r="Y11" i="11"/>
  <c r="X11" i="11" s="1"/>
  <c r="AC11" i="11"/>
  <c r="AG11" i="11"/>
  <c r="AF11" i="11" s="1"/>
  <c r="W9" i="11"/>
  <c r="V9" i="11" s="1"/>
  <c r="AA9" i="11"/>
  <c r="AE9" i="11"/>
  <c r="Y9" i="11"/>
  <c r="X9" i="11" s="1"/>
  <c r="AC9" i="11"/>
  <c r="AG9" i="11"/>
  <c r="AF9" i="11" s="1"/>
  <c r="F36" i="8"/>
  <c r="I23" i="4" s="1"/>
  <c r="E28" i="7"/>
  <c r="F38" i="8"/>
  <c r="BA505" i="1"/>
  <c r="AZ505" i="1"/>
  <c r="AY505" i="1"/>
  <c r="AX505" i="1"/>
  <c r="AW505" i="1"/>
  <c r="AV505" i="1"/>
  <c r="AU505" i="1"/>
  <c r="AT505" i="1"/>
  <c r="AS505" i="1"/>
  <c r="AR505" i="1"/>
  <c r="AQ505" i="1"/>
  <c r="AP505" i="1"/>
  <c r="AO505" i="1"/>
  <c r="AM505" i="1"/>
  <c r="AL505" i="1"/>
  <c r="AK505" i="1"/>
  <c r="AJ505" i="1"/>
  <c r="AI505" i="1"/>
  <c r="AH505" i="1"/>
  <c r="AG505" i="1"/>
  <c r="AF505" i="1"/>
  <c r="AE505" i="1"/>
  <c r="AD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M505" i="1"/>
  <c r="L505" i="1"/>
  <c r="K505" i="1"/>
  <c r="BA504" i="1"/>
  <c r="AZ504" i="1"/>
  <c r="AY504" i="1"/>
  <c r="AX504" i="1"/>
  <c r="AW504" i="1"/>
  <c r="AV504" i="1"/>
  <c r="AU504" i="1"/>
  <c r="AT504" i="1"/>
  <c r="AS504" i="1"/>
  <c r="AR504" i="1"/>
  <c r="AQ504" i="1"/>
  <c r="AP504" i="1"/>
  <c r="AO504" i="1"/>
  <c r="AM504" i="1"/>
  <c r="AL504" i="1"/>
  <c r="AK504" i="1"/>
  <c r="AJ504" i="1"/>
  <c r="AI504" i="1"/>
  <c r="AH504" i="1"/>
  <c r="AG504" i="1"/>
  <c r="AF504" i="1"/>
  <c r="AE504" i="1"/>
  <c r="AD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M504" i="1"/>
  <c r="L504" i="1"/>
  <c r="K504" i="1"/>
  <c r="BA503" i="1"/>
  <c r="AZ503" i="1"/>
  <c r="AY503" i="1"/>
  <c r="AX503" i="1"/>
  <c r="AW503" i="1"/>
  <c r="AV503" i="1"/>
  <c r="AU503" i="1"/>
  <c r="AT503" i="1"/>
  <c r="AS503" i="1"/>
  <c r="AR503" i="1"/>
  <c r="AQ503" i="1"/>
  <c r="AP503" i="1"/>
  <c r="AO503" i="1"/>
  <c r="AM503" i="1"/>
  <c r="AL503" i="1"/>
  <c r="AK503" i="1"/>
  <c r="AJ503" i="1"/>
  <c r="AI503" i="1"/>
  <c r="AH503" i="1"/>
  <c r="AG503" i="1"/>
  <c r="AF503" i="1"/>
  <c r="AE503" i="1"/>
  <c r="AD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M503" i="1"/>
  <c r="L503" i="1"/>
  <c r="K503" i="1"/>
  <c r="BA502" i="1"/>
  <c r="AZ502" i="1"/>
  <c r="AY502" i="1"/>
  <c r="AX502" i="1"/>
  <c r="AW502" i="1"/>
  <c r="AV502" i="1"/>
  <c r="AU502" i="1"/>
  <c r="AT502" i="1"/>
  <c r="AS502" i="1"/>
  <c r="AR502" i="1"/>
  <c r="AQ502" i="1"/>
  <c r="AP502" i="1"/>
  <c r="AO502" i="1"/>
  <c r="AM502" i="1"/>
  <c r="AL502" i="1"/>
  <c r="AK502" i="1"/>
  <c r="AJ502" i="1"/>
  <c r="AI502" i="1"/>
  <c r="AH502" i="1"/>
  <c r="AG502" i="1"/>
  <c r="AF502" i="1"/>
  <c r="AE502" i="1"/>
  <c r="AD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M502" i="1"/>
  <c r="L502" i="1"/>
  <c r="K502" i="1"/>
  <c r="BA501" i="1"/>
  <c r="AZ501" i="1"/>
  <c r="AY501" i="1"/>
  <c r="AX501" i="1"/>
  <c r="AW501" i="1"/>
  <c r="AV501" i="1"/>
  <c r="AU501" i="1"/>
  <c r="AT501" i="1"/>
  <c r="AS501" i="1"/>
  <c r="AR501" i="1"/>
  <c r="AQ501" i="1"/>
  <c r="AP501" i="1"/>
  <c r="AO501" i="1"/>
  <c r="AM501" i="1"/>
  <c r="AL501" i="1"/>
  <c r="AK501" i="1"/>
  <c r="AJ501" i="1"/>
  <c r="AI501" i="1"/>
  <c r="AH501" i="1"/>
  <c r="AG501" i="1"/>
  <c r="AF501" i="1"/>
  <c r="AE501" i="1"/>
  <c r="AD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M501" i="1"/>
  <c r="L501" i="1"/>
  <c r="K501" i="1"/>
  <c r="BA500" i="1"/>
  <c r="AZ500" i="1"/>
  <c r="AY500" i="1"/>
  <c r="AX500" i="1"/>
  <c r="AW500" i="1"/>
  <c r="AV500" i="1"/>
  <c r="AU500" i="1"/>
  <c r="AT500" i="1"/>
  <c r="AS500" i="1"/>
  <c r="AR500" i="1"/>
  <c r="AQ500" i="1"/>
  <c r="AP500" i="1"/>
  <c r="AO500" i="1"/>
  <c r="AM500" i="1"/>
  <c r="AL500" i="1"/>
  <c r="AK500" i="1"/>
  <c r="AJ500" i="1"/>
  <c r="AI500" i="1"/>
  <c r="AH500" i="1"/>
  <c r="AG500" i="1"/>
  <c r="AF500" i="1"/>
  <c r="AE500" i="1"/>
  <c r="AD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M500" i="1"/>
  <c r="L500" i="1"/>
  <c r="K500" i="1"/>
  <c r="BA499" i="1"/>
  <c r="AZ499" i="1"/>
  <c r="AY499" i="1"/>
  <c r="AX499" i="1"/>
  <c r="AW499" i="1"/>
  <c r="AV499" i="1"/>
  <c r="AU499" i="1"/>
  <c r="AT499" i="1"/>
  <c r="AS499" i="1"/>
  <c r="AR499" i="1"/>
  <c r="AQ499" i="1"/>
  <c r="AP499" i="1"/>
  <c r="AO499" i="1"/>
  <c r="AM499" i="1"/>
  <c r="AL499" i="1"/>
  <c r="AK499" i="1"/>
  <c r="AJ499" i="1"/>
  <c r="AI499" i="1"/>
  <c r="AH499" i="1"/>
  <c r="AG499" i="1"/>
  <c r="AF499" i="1"/>
  <c r="AE499" i="1"/>
  <c r="AD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M499" i="1"/>
  <c r="L499" i="1"/>
  <c r="K499" i="1"/>
  <c r="BA498" i="1"/>
  <c r="AZ498" i="1"/>
  <c r="AY498" i="1"/>
  <c r="AX498" i="1"/>
  <c r="AW498" i="1"/>
  <c r="AV498" i="1"/>
  <c r="AU498" i="1"/>
  <c r="AT498" i="1"/>
  <c r="AS498" i="1"/>
  <c r="AR498" i="1"/>
  <c r="AQ498" i="1"/>
  <c r="AP498" i="1"/>
  <c r="AO498" i="1"/>
  <c r="AM498" i="1"/>
  <c r="AL498" i="1"/>
  <c r="AK498" i="1"/>
  <c r="AJ498" i="1"/>
  <c r="AI498" i="1"/>
  <c r="AH498" i="1"/>
  <c r="AG498" i="1"/>
  <c r="AF498" i="1"/>
  <c r="AE498" i="1"/>
  <c r="AD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M498" i="1"/>
  <c r="L498" i="1"/>
  <c r="K498" i="1"/>
  <c r="BA497" i="1"/>
  <c r="AZ497" i="1"/>
  <c r="AY497" i="1"/>
  <c r="AX497" i="1"/>
  <c r="AW497" i="1"/>
  <c r="AV497" i="1"/>
  <c r="AU497" i="1"/>
  <c r="AT497" i="1"/>
  <c r="AS497" i="1"/>
  <c r="AR497" i="1"/>
  <c r="AQ497" i="1"/>
  <c r="AP497" i="1"/>
  <c r="AO497" i="1"/>
  <c r="AM497" i="1"/>
  <c r="AL497" i="1"/>
  <c r="AK497" i="1"/>
  <c r="AJ497" i="1"/>
  <c r="AI497" i="1"/>
  <c r="AH497" i="1"/>
  <c r="AG497" i="1"/>
  <c r="AF497" i="1"/>
  <c r="AE497" i="1"/>
  <c r="AD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M497" i="1"/>
  <c r="L497" i="1"/>
  <c r="K497" i="1"/>
  <c r="BA496" i="1"/>
  <c r="AZ496" i="1"/>
  <c r="AY496" i="1"/>
  <c r="AX496" i="1"/>
  <c r="AW496" i="1"/>
  <c r="AV496" i="1"/>
  <c r="AU496" i="1"/>
  <c r="AT496" i="1"/>
  <c r="AS496" i="1"/>
  <c r="AR496" i="1"/>
  <c r="AQ496" i="1"/>
  <c r="AP496" i="1"/>
  <c r="AO496" i="1"/>
  <c r="AM496" i="1"/>
  <c r="AL496" i="1"/>
  <c r="AK496" i="1"/>
  <c r="AJ496" i="1"/>
  <c r="AI496" i="1"/>
  <c r="AH496" i="1"/>
  <c r="AG496" i="1"/>
  <c r="AF496" i="1"/>
  <c r="AE496" i="1"/>
  <c r="AD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M496" i="1"/>
  <c r="L496" i="1"/>
  <c r="K496" i="1"/>
  <c r="BA495" i="1"/>
  <c r="AZ495" i="1"/>
  <c r="AY495" i="1"/>
  <c r="AX495" i="1"/>
  <c r="AW495" i="1"/>
  <c r="AV495" i="1"/>
  <c r="AU495" i="1"/>
  <c r="AT495" i="1"/>
  <c r="AS495" i="1"/>
  <c r="AR495" i="1"/>
  <c r="AQ495" i="1"/>
  <c r="AP495" i="1"/>
  <c r="AO495" i="1"/>
  <c r="AM495" i="1"/>
  <c r="AL495" i="1"/>
  <c r="AK495" i="1"/>
  <c r="AJ495" i="1"/>
  <c r="AI495" i="1"/>
  <c r="AH495" i="1"/>
  <c r="AG495" i="1"/>
  <c r="AF495" i="1"/>
  <c r="AE495" i="1"/>
  <c r="AD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M495" i="1"/>
  <c r="L495" i="1"/>
  <c r="K495" i="1"/>
  <c r="BA494" i="1"/>
  <c r="AZ494" i="1"/>
  <c r="AY494" i="1"/>
  <c r="AX494" i="1"/>
  <c r="AW494" i="1"/>
  <c r="AV494" i="1"/>
  <c r="AU494" i="1"/>
  <c r="AT494" i="1"/>
  <c r="AS494" i="1"/>
  <c r="AR494" i="1"/>
  <c r="AQ494" i="1"/>
  <c r="AP494" i="1"/>
  <c r="AO494" i="1"/>
  <c r="AM494" i="1"/>
  <c r="AL494" i="1"/>
  <c r="AK494" i="1"/>
  <c r="AJ494" i="1"/>
  <c r="AI494" i="1"/>
  <c r="AH494" i="1"/>
  <c r="AG494" i="1"/>
  <c r="AF494" i="1"/>
  <c r="AE494" i="1"/>
  <c r="AD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M494" i="1"/>
  <c r="L494" i="1"/>
  <c r="K494" i="1"/>
  <c r="BA493" i="1"/>
  <c r="AZ493" i="1"/>
  <c r="AY493" i="1"/>
  <c r="AX493" i="1"/>
  <c r="AW493" i="1"/>
  <c r="AV493" i="1"/>
  <c r="AU493" i="1"/>
  <c r="AT493" i="1"/>
  <c r="AS493" i="1"/>
  <c r="AR493" i="1"/>
  <c r="AQ493" i="1"/>
  <c r="AP493" i="1"/>
  <c r="AO493" i="1"/>
  <c r="AM493" i="1"/>
  <c r="AL493" i="1"/>
  <c r="AK493" i="1"/>
  <c r="AJ493" i="1"/>
  <c r="AI493" i="1"/>
  <c r="AH493" i="1"/>
  <c r="AG493" i="1"/>
  <c r="AF493" i="1"/>
  <c r="AE493" i="1"/>
  <c r="AD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M493" i="1"/>
  <c r="L493" i="1"/>
  <c r="K493" i="1"/>
  <c r="BA492" i="1"/>
  <c r="AZ492" i="1"/>
  <c r="AY492" i="1"/>
  <c r="AX492" i="1"/>
  <c r="AW492" i="1"/>
  <c r="AV492" i="1"/>
  <c r="AU492" i="1"/>
  <c r="AT492" i="1"/>
  <c r="AS492" i="1"/>
  <c r="AR492" i="1"/>
  <c r="AQ492" i="1"/>
  <c r="AP492" i="1"/>
  <c r="AO492" i="1"/>
  <c r="AM492" i="1"/>
  <c r="AL492" i="1"/>
  <c r="AK492" i="1"/>
  <c r="AJ492" i="1"/>
  <c r="AI492" i="1"/>
  <c r="AH492" i="1"/>
  <c r="AG492" i="1"/>
  <c r="AF492" i="1"/>
  <c r="AE492" i="1"/>
  <c r="AD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M492" i="1"/>
  <c r="L492" i="1"/>
  <c r="K492" i="1"/>
  <c r="BA491" i="1"/>
  <c r="AZ491" i="1"/>
  <c r="AY491" i="1"/>
  <c r="AX491" i="1"/>
  <c r="AW491" i="1"/>
  <c r="AV491" i="1"/>
  <c r="AU491" i="1"/>
  <c r="AT491" i="1"/>
  <c r="AS491" i="1"/>
  <c r="AR491" i="1"/>
  <c r="AQ491" i="1"/>
  <c r="AP491" i="1"/>
  <c r="AO491" i="1"/>
  <c r="AM491" i="1"/>
  <c r="AL491" i="1"/>
  <c r="AK491" i="1"/>
  <c r="AJ491" i="1"/>
  <c r="AI491" i="1"/>
  <c r="AH491" i="1"/>
  <c r="AG491" i="1"/>
  <c r="AF491" i="1"/>
  <c r="AE491" i="1"/>
  <c r="AD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M491" i="1"/>
  <c r="L491" i="1"/>
  <c r="K491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M490" i="1"/>
  <c r="AL490" i="1"/>
  <c r="AK490" i="1"/>
  <c r="AJ490" i="1"/>
  <c r="AI490" i="1"/>
  <c r="AH490" i="1"/>
  <c r="AG490" i="1"/>
  <c r="AF490" i="1"/>
  <c r="AE490" i="1"/>
  <c r="AD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M490" i="1"/>
  <c r="L490" i="1"/>
  <c r="K490" i="1"/>
  <c r="BA489" i="1"/>
  <c r="AZ489" i="1"/>
  <c r="AY489" i="1"/>
  <c r="AX489" i="1"/>
  <c r="AW489" i="1"/>
  <c r="AV489" i="1"/>
  <c r="AU489" i="1"/>
  <c r="AT489" i="1"/>
  <c r="AS489" i="1"/>
  <c r="AR489" i="1"/>
  <c r="AQ489" i="1"/>
  <c r="AP489" i="1"/>
  <c r="AO489" i="1"/>
  <c r="AM489" i="1"/>
  <c r="AL489" i="1"/>
  <c r="AK489" i="1"/>
  <c r="AJ489" i="1"/>
  <c r="AI489" i="1"/>
  <c r="AH489" i="1"/>
  <c r="AG489" i="1"/>
  <c r="AF489" i="1"/>
  <c r="AE489" i="1"/>
  <c r="AD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M489" i="1"/>
  <c r="L489" i="1"/>
  <c r="K489" i="1"/>
  <c r="BA488" i="1"/>
  <c r="AZ488" i="1"/>
  <c r="AY488" i="1"/>
  <c r="AX488" i="1"/>
  <c r="AW488" i="1"/>
  <c r="AV488" i="1"/>
  <c r="AU488" i="1"/>
  <c r="AT488" i="1"/>
  <c r="AS488" i="1"/>
  <c r="AR488" i="1"/>
  <c r="AQ488" i="1"/>
  <c r="AP488" i="1"/>
  <c r="AO488" i="1"/>
  <c r="AM488" i="1"/>
  <c r="AL488" i="1"/>
  <c r="AK488" i="1"/>
  <c r="AJ488" i="1"/>
  <c r="AI488" i="1"/>
  <c r="AH488" i="1"/>
  <c r="AG488" i="1"/>
  <c r="AF488" i="1"/>
  <c r="AE488" i="1"/>
  <c r="AD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M488" i="1"/>
  <c r="L488" i="1"/>
  <c r="K488" i="1"/>
  <c r="BA487" i="1"/>
  <c r="AZ487" i="1"/>
  <c r="AY487" i="1"/>
  <c r="AX487" i="1"/>
  <c r="AW487" i="1"/>
  <c r="AV487" i="1"/>
  <c r="AU487" i="1"/>
  <c r="AT487" i="1"/>
  <c r="AS487" i="1"/>
  <c r="AR487" i="1"/>
  <c r="AQ487" i="1"/>
  <c r="AP487" i="1"/>
  <c r="AO487" i="1"/>
  <c r="AM487" i="1"/>
  <c r="AL487" i="1"/>
  <c r="AK487" i="1"/>
  <c r="AJ487" i="1"/>
  <c r="AI487" i="1"/>
  <c r="AH487" i="1"/>
  <c r="AG487" i="1"/>
  <c r="AF487" i="1"/>
  <c r="AE487" i="1"/>
  <c r="AD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M487" i="1"/>
  <c r="L487" i="1"/>
  <c r="K487" i="1"/>
  <c r="BA486" i="1"/>
  <c r="AZ486" i="1"/>
  <c r="AY486" i="1"/>
  <c r="AX486" i="1"/>
  <c r="AW486" i="1"/>
  <c r="AV486" i="1"/>
  <c r="AU486" i="1"/>
  <c r="AT486" i="1"/>
  <c r="AS486" i="1"/>
  <c r="AR486" i="1"/>
  <c r="AQ486" i="1"/>
  <c r="AP486" i="1"/>
  <c r="AO486" i="1"/>
  <c r="AM486" i="1"/>
  <c r="AL486" i="1"/>
  <c r="AK486" i="1"/>
  <c r="AJ486" i="1"/>
  <c r="AI486" i="1"/>
  <c r="AH486" i="1"/>
  <c r="AG486" i="1"/>
  <c r="AF486" i="1"/>
  <c r="AE486" i="1"/>
  <c r="AD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M486" i="1"/>
  <c r="L486" i="1"/>
  <c r="K486" i="1"/>
  <c r="BA485" i="1"/>
  <c r="AZ485" i="1"/>
  <c r="AY485" i="1"/>
  <c r="AX485" i="1"/>
  <c r="AW485" i="1"/>
  <c r="AV485" i="1"/>
  <c r="AU485" i="1"/>
  <c r="AT485" i="1"/>
  <c r="AS485" i="1"/>
  <c r="AR485" i="1"/>
  <c r="AQ485" i="1"/>
  <c r="AP485" i="1"/>
  <c r="AO485" i="1"/>
  <c r="AM485" i="1"/>
  <c r="AL485" i="1"/>
  <c r="AK485" i="1"/>
  <c r="AJ485" i="1"/>
  <c r="AI485" i="1"/>
  <c r="AH485" i="1"/>
  <c r="AG485" i="1"/>
  <c r="AF485" i="1"/>
  <c r="AE485" i="1"/>
  <c r="AD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M485" i="1"/>
  <c r="L485" i="1"/>
  <c r="K485" i="1"/>
  <c r="BA484" i="1"/>
  <c r="AZ484" i="1"/>
  <c r="AY484" i="1"/>
  <c r="AX484" i="1"/>
  <c r="AW484" i="1"/>
  <c r="AV484" i="1"/>
  <c r="AU484" i="1"/>
  <c r="AT484" i="1"/>
  <c r="AS484" i="1"/>
  <c r="AR484" i="1"/>
  <c r="AQ484" i="1"/>
  <c r="AP484" i="1"/>
  <c r="AO484" i="1"/>
  <c r="AM484" i="1"/>
  <c r="AL484" i="1"/>
  <c r="AK484" i="1"/>
  <c r="AJ484" i="1"/>
  <c r="AI484" i="1"/>
  <c r="AH484" i="1"/>
  <c r="AG484" i="1"/>
  <c r="AF484" i="1"/>
  <c r="AE484" i="1"/>
  <c r="AD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M484" i="1"/>
  <c r="L484" i="1"/>
  <c r="K484" i="1"/>
  <c r="BA483" i="1"/>
  <c r="AZ483" i="1"/>
  <c r="AY483" i="1"/>
  <c r="AX483" i="1"/>
  <c r="AW483" i="1"/>
  <c r="AV483" i="1"/>
  <c r="AU483" i="1"/>
  <c r="AT483" i="1"/>
  <c r="AS483" i="1"/>
  <c r="AR483" i="1"/>
  <c r="AQ483" i="1"/>
  <c r="AP483" i="1"/>
  <c r="AO483" i="1"/>
  <c r="AM483" i="1"/>
  <c r="AL483" i="1"/>
  <c r="AK483" i="1"/>
  <c r="AJ483" i="1"/>
  <c r="AI483" i="1"/>
  <c r="AH483" i="1"/>
  <c r="AG483" i="1"/>
  <c r="AF483" i="1"/>
  <c r="AE483" i="1"/>
  <c r="AD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M483" i="1"/>
  <c r="L483" i="1"/>
  <c r="K483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M482" i="1"/>
  <c r="AL482" i="1"/>
  <c r="AK482" i="1"/>
  <c r="AJ482" i="1"/>
  <c r="AI482" i="1"/>
  <c r="AH482" i="1"/>
  <c r="AG482" i="1"/>
  <c r="AF482" i="1"/>
  <c r="AE482" i="1"/>
  <c r="AD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M482" i="1"/>
  <c r="L482" i="1"/>
  <c r="K482" i="1"/>
  <c r="BA481" i="1"/>
  <c r="AZ481" i="1"/>
  <c r="AY481" i="1"/>
  <c r="AX481" i="1"/>
  <c r="AW481" i="1"/>
  <c r="AV481" i="1"/>
  <c r="AU481" i="1"/>
  <c r="AT481" i="1"/>
  <c r="AS481" i="1"/>
  <c r="AR481" i="1"/>
  <c r="AQ481" i="1"/>
  <c r="AP481" i="1"/>
  <c r="AO481" i="1"/>
  <c r="AM481" i="1"/>
  <c r="AL481" i="1"/>
  <c r="AK481" i="1"/>
  <c r="AJ481" i="1"/>
  <c r="AI481" i="1"/>
  <c r="AH481" i="1"/>
  <c r="AG481" i="1"/>
  <c r="AF481" i="1"/>
  <c r="AE481" i="1"/>
  <c r="AD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M481" i="1"/>
  <c r="L481" i="1"/>
  <c r="K481" i="1"/>
  <c r="BA480" i="1"/>
  <c r="AZ480" i="1"/>
  <c r="AY480" i="1"/>
  <c r="AX480" i="1"/>
  <c r="AW480" i="1"/>
  <c r="AV480" i="1"/>
  <c r="AU480" i="1"/>
  <c r="AT480" i="1"/>
  <c r="AS480" i="1"/>
  <c r="AR480" i="1"/>
  <c r="AQ480" i="1"/>
  <c r="AP480" i="1"/>
  <c r="AO480" i="1"/>
  <c r="AM480" i="1"/>
  <c r="AL480" i="1"/>
  <c r="AK480" i="1"/>
  <c r="AJ480" i="1"/>
  <c r="AI480" i="1"/>
  <c r="AH480" i="1"/>
  <c r="AG480" i="1"/>
  <c r="AF480" i="1"/>
  <c r="AE480" i="1"/>
  <c r="AD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M480" i="1"/>
  <c r="L480" i="1"/>
  <c r="K480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M479" i="1"/>
  <c r="AL479" i="1"/>
  <c r="AK479" i="1"/>
  <c r="AJ479" i="1"/>
  <c r="AI479" i="1"/>
  <c r="AH479" i="1"/>
  <c r="AG479" i="1"/>
  <c r="AF479" i="1"/>
  <c r="AE479" i="1"/>
  <c r="AD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M479" i="1"/>
  <c r="L479" i="1"/>
  <c r="K479" i="1"/>
  <c r="BA478" i="1"/>
  <c r="AZ478" i="1"/>
  <c r="AY478" i="1"/>
  <c r="AX478" i="1"/>
  <c r="AW478" i="1"/>
  <c r="AV478" i="1"/>
  <c r="AU478" i="1"/>
  <c r="AT478" i="1"/>
  <c r="AS478" i="1"/>
  <c r="AR478" i="1"/>
  <c r="AQ478" i="1"/>
  <c r="AP478" i="1"/>
  <c r="AO478" i="1"/>
  <c r="AM478" i="1"/>
  <c r="AL478" i="1"/>
  <c r="AK478" i="1"/>
  <c r="AJ478" i="1"/>
  <c r="AI478" i="1"/>
  <c r="AH478" i="1"/>
  <c r="AG478" i="1"/>
  <c r="AF478" i="1"/>
  <c r="AE478" i="1"/>
  <c r="AD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M478" i="1"/>
  <c r="L478" i="1"/>
  <c r="K478" i="1"/>
  <c r="BA477" i="1"/>
  <c r="AZ477" i="1"/>
  <c r="AY477" i="1"/>
  <c r="AX477" i="1"/>
  <c r="AW477" i="1"/>
  <c r="AV477" i="1"/>
  <c r="AU477" i="1"/>
  <c r="AT477" i="1"/>
  <c r="AS477" i="1"/>
  <c r="AR477" i="1"/>
  <c r="AQ477" i="1"/>
  <c r="AP477" i="1"/>
  <c r="AO477" i="1"/>
  <c r="AM477" i="1"/>
  <c r="AL477" i="1"/>
  <c r="AK477" i="1"/>
  <c r="AJ477" i="1"/>
  <c r="AI477" i="1"/>
  <c r="AH477" i="1"/>
  <c r="AG477" i="1"/>
  <c r="AF477" i="1"/>
  <c r="AE477" i="1"/>
  <c r="AD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M477" i="1"/>
  <c r="L477" i="1"/>
  <c r="K477" i="1"/>
  <c r="BA476" i="1"/>
  <c r="AZ476" i="1"/>
  <c r="AY476" i="1"/>
  <c r="AX476" i="1"/>
  <c r="AW476" i="1"/>
  <c r="AV476" i="1"/>
  <c r="AU476" i="1"/>
  <c r="AT476" i="1"/>
  <c r="AS476" i="1"/>
  <c r="AR476" i="1"/>
  <c r="AQ476" i="1"/>
  <c r="AP476" i="1"/>
  <c r="AO476" i="1"/>
  <c r="AM476" i="1"/>
  <c r="AL476" i="1"/>
  <c r="AK476" i="1"/>
  <c r="AJ476" i="1"/>
  <c r="AI476" i="1"/>
  <c r="AH476" i="1"/>
  <c r="AG476" i="1"/>
  <c r="AF476" i="1"/>
  <c r="AE476" i="1"/>
  <c r="AD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M476" i="1"/>
  <c r="L476" i="1"/>
  <c r="K476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M475" i="1"/>
  <c r="AL475" i="1"/>
  <c r="AK475" i="1"/>
  <c r="AJ475" i="1"/>
  <c r="AI475" i="1"/>
  <c r="AH475" i="1"/>
  <c r="AG475" i="1"/>
  <c r="AF475" i="1"/>
  <c r="AE475" i="1"/>
  <c r="AD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M475" i="1"/>
  <c r="L475" i="1"/>
  <c r="K475" i="1"/>
  <c r="BA474" i="1"/>
  <c r="AZ474" i="1"/>
  <c r="AY474" i="1"/>
  <c r="AX474" i="1"/>
  <c r="AW474" i="1"/>
  <c r="AV474" i="1"/>
  <c r="AU474" i="1"/>
  <c r="AT474" i="1"/>
  <c r="AS474" i="1"/>
  <c r="AR474" i="1"/>
  <c r="AQ474" i="1"/>
  <c r="AP474" i="1"/>
  <c r="AO474" i="1"/>
  <c r="AM474" i="1"/>
  <c r="AL474" i="1"/>
  <c r="AK474" i="1"/>
  <c r="AJ474" i="1"/>
  <c r="AI474" i="1"/>
  <c r="AH474" i="1"/>
  <c r="AG474" i="1"/>
  <c r="AF474" i="1"/>
  <c r="AE474" i="1"/>
  <c r="AD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M474" i="1"/>
  <c r="L474" i="1"/>
  <c r="K474" i="1"/>
  <c r="BA473" i="1"/>
  <c r="AZ473" i="1"/>
  <c r="AY473" i="1"/>
  <c r="AX473" i="1"/>
  <c r="AW473" i="1"/>
  <c r="AV473" i="1"/>
  <c r="AU473" i="1"/>
  <c r="AT473" i="1"/>
  <c r="AS473" i="1"/>
  <c r="AR473" i="1"/>
  <c r="AQ473" i="1"/>
  <c r="AP473" i="1"/>
  <c r="AO473" i="1"/>
  <c r="AM473" i="1"/>
  <c r="AL473" i="1"/>
  <c r="AK473" i="1"/>
  <c r="AJ473" i="1"/>
  <c r="AI473" i="1"/>
  <c r="AH473" i="1"/>
  <c r="AG473" i="1"/>
  <c r="AF473" i="1"/>
  <c r="AE473" i="1"/>
  <c r="AD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M473" i="1"/>
  <c r="L473" i="1"/>
  <c r="K473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M472" i="1"/>
  <c r="AL472" i="1"/>
  <c r="AK472" i="1"/>
  <c r="AJ472" i="1"/>
  <c r="AI472" i="1"/>
  <c r="AH472" i="1"/>
  <c r="AG472" i="1"/>
  <c r="AF472" i="1"/>
  <c r="AE472" i="1"/>
  <c r="AD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M472" i="1"/>
  <c r="L472" i="1"/>
  <c r="K472" i="1"/>
  <c r="BA471" i="1"/>
  <c r="AZ471" i="1"/>
  <c r="AY471" i="1"/>
  <c r="AX471" i="1"/>
  <c r="AW471" i="1"/>
  <c r="AV471" i="1"/>
  <c r="AU471" i="1"/>
  <c r="AT471" i="1"/>
  <c r="AS471" i="1"/>
  <c r="AR471" i="1"/>
  <c r="AQ471" i="1"/>
  <c r="AP471" i="1"/>
  <c r="AO471" i="1"/>
  <c r="AM471" i="1"/>
  <c r="AL471" i="1"/>
  <c r="AK471" i="1"/>
  <c r="AJ471" i="1"/>
  <c r="AI471" i="1"/>
  <c r="AH471" i="1"/>
  <c r="AG471" i="1"/>
  <c r="AF471" i="1"/>
  <c r="AE471" i="1"/>
  <c r="AD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M471" i="1"/>
  <c r="L471" i="1"/>
  <c r="K471" i="1"/>
  <c r="BA470" i="1"/>
  <c r="AZ470" i="1"/>
  <c r="AY470" i="1"/>
  <c r="AX470" i="1"/>
  <c r="AW470" i="1"/>
  <c r="AV470" i="1"/>
  <c r="AU470" i="1"/>
  <c r="AT470" i="1"/>
  <c r="AS470" i="1"/>
  <c r="AR470" i="1"/>
  <c r="AQ470" i="1"/>
  <c r="AP470" i="1"/>
  <c r="AO470" i="1"/>
  <c r="AM470" i="1"/>
  <c r="AL470" i="1"/>
  <c r="AK470" i="1"/>
  <c r="AJ470" i="1"/>
  <c r="AI470" i="1"/>
  <c r="AH470" i="1"/>
  <c r="AG470" i="1"/>
  <c r="AF470" i="1"/>
  <c r="AE470" i="1"/>
  <c r="AD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M470" i="1"/>
  <c r="L470" i="1"/>
  <c r="K470" i="1"/>
  <c r="BA469" i="1"/>
  <c r="AZ469" i="1"/>
  <c r="AY469" i="1"/>
  <c r="AX469" i="1"/>
  <c r="AW469" i="1"/>
  <c r="AV469" i="1"/>
  <c r="AU469" i="1"/>
  <c r="AT469" i="1"/>
  <c r="AS469" i="1"/>
  <c r="AR469" i="1"/>
  <c r="AQ469" i="1"/>
  <c r="AP469" i="1"/>
  <c r="AO469" i="1"/>
  <c r="AM469" i="1"/>
  <c r="AL469" i="1"/>
  <c r="AK469" i="1"/>
  <c r="AJ469" i="1"/>
  <c r="AI469" i="1"/>
  <c r="AH469" i="1"/>
  <c r="AG469" i="1"/>
  <c r="AF469" i="1"/>
  <c r="AE469" i="1"/>
  <c r="AD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M469" i="1"/>
  <c r="L469" i="1"/>
  <c r="K469" i="1"/>
  <c r="BA468" i="1"/>
  <c r="AZ468" i="1"/>
  <c r="AY468" i="1"/>
  <c r="AX468" i="1"/>
  <c r="AW468" i="1"/>
  <c r="AV468" i="1"/>
  <c r="AU468" i="1"/>
  <c r="AT468" i="1"/>
  <c r="AS468" i="1"/>
  <c r="AR468" i="1"/>
  <c r="AQ468" i="1"/>
  <c r="AP468" i="1"/>
  <c r="AO468" i="1"/>
  <c r="AM468" i="1"/>
  <c r="AL468" i="1"/>
  <c r="AK468" i="1"/>
  <c r="AJ468" i="1"/>
  <c r="AI468" i="1"/>
  <c r="AH468" i="1"/>
  <c r="AG468" i="1"/>
  <c r="AF468" i="1"/>
  <c r="AE468" i="1"/>
  <c r="AD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M468" i="1"/>
  <c r="L468" i="1"/>
  <c r="K468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M467" i="1"/>
  <c r="AL467" i="1"/>
  <c r="AK467" i="1"/>
  <c r="AJ467" i="1"/>
  <c r="AI467" i="1"/>
  <c r="AH467" i="1"/>
  <c r="AG467" i="1"/>
  <c r="AF467" i="1"/>
  <c r="AE467" i="1"/>
  <c r="AD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M467" i="1"/>
  <c r="L467" i="1"/>
  <c r="K467" i="1"/>
  <c r="BA466" i="1"/>
  <c r="AZ466" i="1"/>
  <c r="AY466" i="1"/>
  <c r="AX466" i="1"/>
  <c r="AW466" i="1"/>
  <c r="AV466" i="1"/>
  <c r="AU466" i="1"/>
  <c r="AT466" i="1"/>
  <c r="AS466" i="1"/>
  <c r="AR466" i="1"/>
  <c r="AQ466" i="1"/>
  <c r="AP466" i="1"/>
  <c r="AO466" i="1"/>
  <c r="AM466" i="1"/>
  <c r="AL466" i="1"/>
  <c r="AK466" i="1"/>
  <c r="AJ466" i="1"/>
  <c r="AI466" i="1"/>
  <c r="AH466" i="1"/>
  <c r="AG466" i="1"/>
  <c r="AF466" i="1"/>
  <c r="AE466" i="1"/>
  <c r="AD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M466" i="1"/>
  <c r="L466" i="1"/>
  <c r="K466" i="1"/>
  <c r="BA465" i="1"/>
  <c r="AZ465" i="1"/>
  <c r="AY465" i="1"/>
  <c r="AX465" i="1"/>
  <c r="AW465" i="1"/>
  <c r="AV465" i="1"/>
  <c r="AU465" i="1"/>
  <c r="AT465" i="1"/>
  <c r="AS465" i="1"/>
  <c r="AR465" i="1"/>
  <c r="AQ465" i="1"/>
  <c r="AP465" i="1"/>
  <c r="AO465" i="1"/>
  <c r="AM465" i="1"/>
  <c r="AL465" i="1"/>
  <c r="AK465" i="1"/>
  <c r="AJ465" i="1"/>
  <c r="AI465" i="1"/>
  <c r="AH465" i="1"/>
  <c r="AG465" i="1"/>
  <c r="AF465" i="1"/>
  <c r="AE465" i="1"/>
  <c r="AD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M465" i="1"/>
  <c r="L465" i="1"/>
  <c r="K465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M464" i="1"/>
  <c r="AL464" i="1"/>
  <c r="AK464" i="1"/>
  <c r="AJ464" i="1"/>
  <c r="AI464" i="1"/>
  <c r="AH464" i="1"/>
  <c r="AG464" i="1"/>
  <c r="AF464" i="1"/>
  <c r="AE464" i="1"/>
  <c r="AD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M464" i="1"/>
  <c r="L464" i="1"/>
  <c r="K464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M463" i="1"/>
  <c r="AL463" i="1"/>
  <c r="AK463" i="1"/>
  <c r="AJ463" i="1"/>
  <c r="AI463" i="1"/>
  <c r="AH463" i="1"/>
  <c r="AG463" i="1"/>
  <c r="AF463" i="1"/>
  <c r="AE463" i="1"/>
  <c r="AD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M463" i="1"/>
  <c r="L463" i="1"/>
  <c r="K463" i="1"/>
  <c r="BA462" i="1"/>
  <c r="AZ462" i="1"/>
  <c r="AY462" i="1"/>
  <c r="AX462" i="1"/>
  <c r="AW462" i="1"/>
  <c r="AV462" i="1"/>
  <c r="AU462" i="1"/>
  <c r="AT462" i="1"/>
  <c r="AS462" i="1"/>
  <c r="AR462" i="1"/>
  <c r="AQ462" i="1"/>
  <c r="AP462" i="1"/>
  <c r="AO462" i="1"/>
  <c r="AM462" i="1"/>
  <c r="AL462" i="1"/>
  <c r="AK462" i="1"/>
  <c r="AJ462" i="1"/>
  <c r="AI462" i="1"/>
  <c r="AH462" i="1"/>
  <c r="AG462" i="1"/>
  <c r="AF462" i="1"/>
  <c r="AE462" i="1"/>
  <c r="AD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M462" i="1"/>
  <c r="L462" i="1"/>
  <c r="K462" i="1"/>
  <c r="BA461" i="1"/>
  <c r="AZ461" i="1"/>
  <c r="AY461" i="1"/>
  <c r="AX461" i="1"/>
  <c r="AW461" i="1"/>
  <c r="AV461" i="1"/>
  <c r="AU461" i="1"/>
  <c r="AT461" i="1"/>
  <c r="AS461" i="1"/>
  <c r="AR461" i="1"/>
  <c r="AQ461" i="1"/>
  <c r="AP461" i="1"/>
  <c r="AO461" i="1"/>
  <c r="AM461" i="1"/>
  <c r="AL461" i="1"/>
  <c r="AK461" i="1"/>
  <c r="AJ461" i="1"/>
  <c r="AI461" i="1"/>
  <c r="AH461" i="1"/>
  <c r="AG461" i="1"/>
  <c r="AF461" i="1"/>
  <c r="AE461" i="1"/>
  <c r="AD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M461" i="1"/>
  <c r="L461" i="1"/>
  <c r="K461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M460" i="1"/>
  <c r="AL460" i="1"/>
  <c r="AK460" i="1"/>
  <c r="AJ460" i="1"/>
  <c r="AI460" i="1"/>
  <c r="AH460" i="1"/>
  <c r="AG460" i="1"/>
  <c r="AF460" i="1"/>
  <c r="AE460" i="1"/>
  <c r="AD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M460" i="1"/>
  <c r="L460" i="1"/>
  <c r="K460" i="1"/>
  <c r="BA459" i="1"/>
  <c r="AZ459" i="1"/>
  <c r="AY459" i="1"/>
  <c r="AX459" i="1"/>
  <c r="AW459" i="1"/>
  <c r="AV459" i="1"/>
  <c r="AU459" i="1"/>
  <c r="AT459" i="1"/>
  <c r="AS459" i="1"/>
  <c r="AR459" i="1"/>
  <c r="AQ459" i="1"/>
  <c r="AP459" i="1"/>
  <c r="AO459" i="1"/>
  <c r="AM459" i="1"/>
  <c r="AL459" i="1"/>
  <c r="AK459" i="1"/>
  <c r="AJ459" i="1"/>
  <c r="AI459" i="1"/>
  <c r="AH459" i="1"/>
  <c r="AG459" i="1"/>
  <c r="AF459" i="1"/>
  <c r="AE459" i="1"/>
  <c r="AD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M459" i="1"/>
  <c r="L459" i="1"/>
  <c r="K459" i="1"/>
  <c r="BA458" i="1"/>
  <c r="AZ458" i="1"/>
  <c r="AY458" i="1"/>
  <c r="AX458" i="1"/>
  <c r="AW458" i="1"/>
  <c r="AV458" i="1"/>
  <c r="AU458" i="1"/>
  <c r="AT458" i="1"/>
  <c r="AS458" i="1"/>
  <c r="AR458" i="1"/>
  <c r="AQ458" i="1"/>
  <c r="AP458" i="1"/>
  <c r="AO458" i="1"/>
  <c r="AM458" i="1"/>
  <c r="AL458" i="1"/>
  <c r="AK458" i="1"/>
  <c r="AJ458" i="1"/>
  <c r="AI458" i="1"/>
  <c r="AH458" i="1"/>
  <c r="AG458" i="1"/>
  <c r="AF458" i="1"/>
  <c r="AE458" i="1"/>
  <c r="AD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M458" i="1"/>
  <c r="L458" i="1"/>
  <c r="K458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M457" i="1"/>
  <c r="AL457" i="1"/>
  <c r="AK457" i="1"/>
  <c r="AJ457" i="1"/>
  <c r="AI457" i="1"/>
  <c r="AH457" i="1"/>
  <c r="AG457" i="1"/>
  <c r="AF457" i="1"/>
  <c r="AE457" i="1"/>
  <c r="AD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M457" i="1"/>
  <c r="L457" i="1"/>
  <c r="K457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M456" i="1"/>
  <c r="AL456" i="1"/>
  <c r="AK456" i="1"/>
  <c r="AJ456" i="1"/>
  <c r="AI456" i="1"/>
  <c r="AH456" i="1"/>
  <c r="AG456" i="1"/>
  <c r="AF456" i="1"/>
  <c r="AE456" i="1"/>
  <c r="AD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M456" i="1"/>
  <c r="L456" i="1"/>
  <c r="K456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M455" i="1"/>
  <c r="AL455" i="1"/>
  <c r="AK455" i="1"/>
  <c r="AJ455" i="1"/>
  <c r="AI455" i="1"/>
  <c r="AH455" i="1"/>
  <c r="AG455" i="1"/>
  <c r="AF455" i="1"/>
  <c r="AE455" i="1"/>
  <c r="AD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M455" i="1"/>
  <c r="L455" i="1"/>
  <c r="K455" i="1"/>
  <c r="BA454" i="1"/>
  <c r="AZ454" i="1"/>
  <c r="AY454" i="1"/>
  <c r="AX454" i="1"/>
  <c r="AW454" i="1"/>
  <c r="AV454" i="1"/>
  <c r="AU454" i="1"/>
  <c r="AT454" i="1"/>
  <c r="AS454" i="1"/>
  <c r="AR454" i="1"/>
  <c r="AQ454" i="1"/>
  <c r="AP454" i="1"/>
  <c r="AO454" i="1"/>
  <c r="AM454" i="1"/>
  <c r="AL454" i="1"/>
  <c r="AK454" i="1"/>
  <c r="AJ454" i="1"/>
  <c r="AI454" i="1"/>
  <c r="AH454" i="1"/>
  <c r="AG454" i="1"/>
  <c r="AF454" i="1"/>
  <c r="AE454" i="1"/>
  <c r="AD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M454" i="1"/>
  <c r="L454" i="1"/>
  <c r="K454" i="1"/>
  <c r="BA453" i="1"/>
  <c r="AZ453" i="1"/>
  <c r="AY453" i="1"/>
  <c r="AX453" i="1"/>
  <c r="AW453" i="1"/>
  <c r="AV453" i="1"/>
  <c r="AU453" i="1"/>
  <c r="AT453" i="1"/>
  <c r="AS453" i="1"/>
  <c r="AR453" i="1"/>
  <c r="AQ453" i="1"/>
  <c r="AP453" i="1"/>
  <c r="AO453" i="1"/>
  <c r="AM453" i="1"/>
  <c r="AL453" i="1"/>
  <c r="AK453" i="1"/>
  <c r="AJ453" i="1"/>
  <c r="AI453" i="1"/>
  <c r="AH453" i="1"/>
  <c r="AG453" i="1"/>
  <c r="AF453" i="1"/>
  <c r="AE453" i="1"/>
  <c r="AD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M453" i="1"/>
  <c r="L453" i="1"/>
  <c r="K453" i="1"/>
  <c r="BA452" i="1"/>
  <c r="AZ452" i="1"/>
  <c r="AY452" i="1"/>
  <c r="AX452" i="1"/>
  <c r="AW452" i="1"/>
  <c r="AV452" i="1"/>
  <c r="AU452" i="1"/>
  <c r="AT452" i="1"/>
  <c r="AS452" i="1"/>
  <c r="AR452" i="1"/>
  <c r="AQ452" i="1"/>
  <c r="AP452" i="1"/>
  <c r="AO452" i="1"/>
  <c r="AM452" i="1"/>
  <c r="AL452" i="1"/>
  <c r="AK452" i="1"/>
  <c r="AJ452" i="1"/>
  <c r="AI452" i="1"/>
  <c r="AH452" i="1"/>
  <c r="AG452" i="1"/>
  <c r="AF452" i="1"/>
  <c r="AE452" i="1"/>
  <c r="AD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M452" i="1"/>
  <c r="L452" i="1"/>
  <c r="K452" i="1"/>
  <c r="BA451" i="1"/>
  <c r="AZ451" i="1"/>
  <c r="AY451" i="1"/>
  <c r="AX451" i="1"/>
  <c r="AW451" i="1"/>
  <c r="AV451" i="1"/>
  <c r="AU451" i="1"/>
  <c r="AT451" i="1"/>
  <c r="AS451" i="1"/>
  <c r="AR451" i="1"/>
  <c r="AQ451" i="1"/>
  <c r="AP451" i="1"/>
  <c r="AO451" i="1"/>
  <c r="AM451" i="1"/>
  <c r="AL451" i="1"/>
  <c r="AK451" i="1"/>
  <c r="AJ451" i="1"/>
  <c r="AI451" i="1"/>
  <c r="AH451" i="1"/>
  <c r="AG451" i="1"/>
  <c r="AF451" i="1"/>
  <c r="AE451" i="1"/>
  <c r="AD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M451" i="1"/>
  <c r="L451" i="1"/>
  <c r="K451" i="1"/>
  <c r="BA450" i="1"/>
  <c r="AZ450" i="1"/>
  <c r="AY450" i="1"/>
  <c r="AX450" i="1"/>
  <c r="AW450" i="1"/>
  <c r="AV450" i="1"/>
  <c r="AU450" i="1"/>
  <c r="AT450" i="1"/>
  <c r="AS450" i="1"/>
  <c r="AR450" i="1"/>
  <c r="AQ450" i="1"/>
  <c r="AP450" i="1"/>
  <c r="AO450" i="1"/>
  <c r="AM450" i="1"/>
  <c r="AL450" i="1"/>
  <c r="AK450" i="1"/>
  <c r="AJ450" i="1"/>
  <c r="AI450" i="1"/>
  <c r="AH450" i="1"/>
  <c r="AG450" i="1"/>
  <c r="AF450" i="1"/>
  <c r="AE450" i="1"/>
  <c r="AD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M450" i="1"/>
  <c r="L450" i="1"/>
  <c r="K450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M449" i="1"/>
  <c r="AL449" i="1"/>
  <c r="AK449" i="1"/>
  <c r="AJ449" i="1"/>
  <c r="AI449" i="1"/>
  <c r="AH449" i="1"/>
  <c r="AG449" i="1"/>
  <c r="AF449" i="1"/>
  <c r="AE449" i="1"/>
  <c r="AD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M449" i="1"/>
  <c r="L449" i="1"/>
  <c r="K449" i="1"/>
  <c r="BA448" i="1"/>
  <c r="AZ448" i="1"/>
  <c r="AY448" i="1"/>
  <c r="AX448" i="1"/>
  <c r="AW448" i="1"/>
  <c r="AV448" i="1"/>
  <c r="AU448" i="1"/>
  <c r="AT448" i="1"/>
  <c r="AS448" i="1"/>
  <c r="AR448" i="1"/>
  <c r="AQ448" i="1"/>
  <c r="AP448" i="1"/>
  <c r="AO448" i="1"/>
  <c r="AM448" i="1"/>
  <c r="AL448" i="1"/>
  <c r="AK448" i="1"/>
  <c r="AJ448" i="1"/>
  <c r="AI448" i="1"/>
  <c r="AH448" i="1"/>
  <c r="AG448" i="1"/>
  <c r="AF448" i="1"/>
  <c r="AE448" i="1"/>
  <c r="AD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M448" i="1"/>
  <c r="L448" i="1"/>
  <c r="K448" i="1"/>
  <c r="BA447" i="1"/>
  <c r="AZ447" i="1"/>
  <c r="AY447" i="1"/>
  <c r="AX447" i="1"/>
  <c r="AW447" i="1"/>
  <c r="AV447" i="1"/>
  <c r="AU447" i="1"/>
  <c r="AT447" i="1"/>
  <c r="AS447" i="1"/>
  <c r="AR447" i="1"/>
  <c r="AQ447" i="1"/>
  <c r="AP447" i="1"/>
  <c r="AO447" i="1"/>
  <c r="AM447" i="1"/>
  <c r="AL447" i="1"/>
  <c r="AK447" i="1"/>
  <c r="AJ447" i="1"/>
  <c r="AI447" i="1"/>
  <c r="AH447" i="1"/>
  <c r="AG447" i="1"/>
  <c r="AF447" i="1"/>
  <c r="AE447" i="1"/>
  <c r="AD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M447" i="1"/>
  <c r="L447" i="1"/>
  <c r="K447" i="1"/>
  <c r="BA446" i="1"/>
  <c r="AZ446" i="1"/>
  <c r="AY446" i="1"/>
  <c r="AX446" i="1"/>
  <c r="AW446" i="1"/>
  <c r="AV446" i="1"/>
  <c r="AU446" i="1"/>
  <c r="AT446" i="1"/>
  <c r="AS446" i="1"/>
  <c r="AR446" i="1"/>
  <c r="AQ446" i="1"/>
  <c r="AP446" i="1"/>
  <c r="AO446" i="1"/>
  <c r="AM446" i="1"/>
  <c r="AL446" i="1"/>
  <c r="AK446" i="1"/>
  <c r="AJ446" i="1"/>
  <c r="AI446" i="1"/>
  <c r="AH446" i="1"/>
  <c r="AG446" i="1"/>
  <c r="AF446" i="1"/>
  <c r="AE446" i="1"/>
  <c r="AD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M446" i="1"/>
  <c r="L446" i="1"/>
  <c r="K446" i="1"/>
  <c r="BA445" i="1"/>
  <c r="AZ445" i="1"/>
  <c r="AY445" i="1"/>
  <c r="AX445" i="1"/>
  <c r="AW445" i="1"/>
  <c r="AV445" i="1"/>
  <c r="AU445" i="1"/>
  <c r="AT445" i="1"/>
  <c r="AS445" i="1"/>
  <c r="AR445" i="1"/>
  <c r="AQ445" i="1"/>
  <c r="AP445" i="1"/>
  <c r="AO445" i="1"/>
  <c r="AM445" i="1"/>
  <c r="AL445" i="1"/>
  <c r="AK445" i="1"/>
  <c r="AJ445" i="1"/>
  <c r="AI445" i="1"/>
  <c r="AH445" i="1"/>
  <c r="AG445" i="1"/>
  <c r="AF445" i="1"/>
  <c r="AE445" i="1"/>
  <c r="AD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M445" i="1"/>
  <c r="L445" i="1"/>
  <c r="K445" i="1"/>
  <c r="BA444" i="1"/>
  <c r="AZ444" i="1"/>
  <c r="AY444" i="1"/>
  <c r="AX444" i="1"/>
  <c r="AW444" i="1"/>
  <c r="AV444" i="1"/>
  <c r="AU444" i="1"/>
  <c r="AT444" i="1"/>
  <c r="AS444" i="1"/>
  <c r="AR444" i="1"/>
  <c r="AQ444" i="1"/>
  <c r="AP444" i="1"/>
  <c r="AO444" i="1"/>
  <c r="AM444" i="1"/>
  <c r="AL444" i="1"/>
  <c r="AK444" i="1"/>
  <c r="AJ444" i="1"/>
  <c r="AI444" i="1"/>
  <c r="AH444" i="1"/>
  <c r="AG444" i="1"/>
  <c r="AF444" i="1"/>
  <c r="AE444" i="1"/>
  <c r="AD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M444" i="1"/>
  <c r="L444" i="1"/>
  <c r="K444" i="1"/>
  <c r="BA443" i="1"/>
  <c r="AZ443" i="1"/>
  <c r="AY443" i="1"/>
  <c r="AX443" i="1"/>
  <c r="AW443" i="1"/>
  <c r="AV443" i="1"/>
  <c r="AU443" i="1"/>
  <c r="AT443" i="1"/>
  <c r="AS443" i="1"/>
  <c r="AR443" i="1"/>
  <c r="AQ443" i="1"/>
  <c r="AP443" i="1"/>
  <c r="AO443" i="1"/>
  <c r="AM443" i="1"/>
  <c r="AL443" i="1"/>
  <c r="AK443" i="1"/>
  <c r="AJ443" i="1"/>
  <c r="AI443" i="1"/>
  <c r="AH443" i="1"/>
  <c r="AG443" i="1"/>
  <c r="AF443" i="1"/>
  <c r="AE443" i="1"/>
  <c r="AD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M443" i="1"/>
  <c r="L443" i="1"/>
  <c r="K443" i="1"/>
  <c r="BA442" i="1"/>
  <c r="AZ442" i="1"/>
  <c r="AY442" i="1"/>
  <c r="AX442" i="1"/>
  <c r="AW442" i="1"/>
  <c r="AV442" i="1"/>
  <c r="AU442" i="1"/>
  <c r="AT442" i="1"/>
  <c r="AS442" i="1"/>
  <c r="AR442" i="1"/>
  <c r="AQ442" i="1"/>
  <c r="AP442" i="1"/>
  <c r="AO442" i="1"/>
  <c r="AM442" i="1"/>
  <c r="AL442" i="1"/>
  <c r="AK442" i="1"/>
  <c r="AJ442" i="1"/>
  <c r="AI442" i="1"/>
  <c r="AH442" i="1"/>
  <c r="AG442" i="1"/>
  <c r="AF442" i="1"/>
  <c r="AE442" i="1"/>
  <c r="AD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M442" i="1"/>
  <c r="L442" i="1"/>
  <c r="K442" i="1"/>
  <c r="BA441" i="1"/>
  <c r="AZ441" i="1"/>
  <c r="AY441" i="1"/>
  <c r="AX441" i="1"/>
  <c r="AW441" i="1"/>
  <c r="AV441" i="1"/>
  <c r="AU441" i="1"/>
  <c r="AT441" i="1"/>
  <c r="AS441" i="1"/>
  <c r="AR441" i="1"/>
  <c r="AQ441" i="1"/>
  <c r="AP441" i="1"/>
  <c r="AO441" i="1"/>
  <c r="AM441" i="1"/>
  <c r="AL441" i="1"/>
  <c r="AK441" i="1"/>
  <c r="AJ441" i="1"/>
  <c r="AI441" i="1"/>
  <c r="AH441" i="1"/>
  <c r="AG441" i="1"/>
  <c r="AF441" i="1"/>
  <c r="AE441" i="1"/>
  <c r="AD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M441" i="1"/>
  <c r="L441" i="1"/>
  <c r="K441" i="1"/>
  <c r="BA440" i="1"/>
  <c r="AZ440" i="1"/>
  <c r="AY440" i="1"/>
  <c r="AX440" i="1"/>
  <c r="AW440" i="1"/>
  <c r="AV440" i="1"/>
  <c r="AU440" i="1"/>
  <c r="AT440" i="1"/>
  <c r="AS440" i="1"/>
  <c r="AR440" i="1"/>
  <c r="AQ440" i="1"/>
  <c r="AP440" i="1"/>
  <c r="AO440" i="1"/>
  <c r="AM440" i="1"/>
  <c r="AL440" i="1"/>
  <c r="AK440" i="1"/>
  <c r="AJ440" i="1"/>
  <c r="AI440" i="1"/>
  <c r="AH440" i="1"/>
  <c r="AG440" i="1"/>
  <c r="AF440" i="1"/>
  <c r="AE440" i="1"/>
  <c r="AD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M440" i="1"/>
  <c r="L440" i="1"/>
  <c r="K440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M439" i="1"/>
  <c r="AL439" i="1"/>
  <c r="AK439" i="1"/>
  <c r="AJ439" i="1"/>
  <c r="AI439" i="1"/>
  <c r="AH439" i="1"/>
  <c r="AG439" i="1"/>
  <c r="AF439" i="1"/>
  <c r="AE439" i="1"/>
  <c r="AD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M439" i="1"/>
  <c r="L439" i="1"/>
  <c r="K439" i="1"/>
  <c r="BA438" i="1"/>
  <c r="AZ438" i="1"/>
  <c r="AY438" i="1"/>
  <c r="AX438" i="1"/>
  <c r="AW438" i="1"/>
  <c r="AV438" i="1"/>
  <c r="AU438" i="1"/>
  <c r="AT438" i="1"/>
  <c r="AS438" i="1"/>
  <c r="AR438" i="1"/>
  <c r="AQ438" i="1"/>
  <c r="AP438" i="1"/>
  <c r="AO438" i="1"/>
  <c r="AM438" i="1"/>
  <c r="AL438" i="1"/>
  <c r="AK438" i="1"/>
  <c r="AJ438" i="1"/>
  <c r="AI438" i="1"/>
  <c r="AH438" i="1"/>
  <c r="AG438" i="1"/>
  <c r="AF438" i="1"/>
  <c r="AE438" i="1"/>
  <c r="AD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M438" i="1"/>
  <c r="L438" i="1"/>
  <c r="K438" i="1"/>
  <c r="BA437" i="1"/>
  <c r="AZ437" i="1"/>
  <c r="AY437" i="1"/>
  <c r="AX437" i="1"/>
  <c r="AW437" i="1"/>
  <c r="AV437" i="1"/>
  <c r="AU437" i="1"/>
  <c r="AT437" i="1"/>
  <c r="AS437" i="1"/>
  <c r="AR437" i="1"/>
  <c r="AQ437" i="1"/>
  <c r="AP437" i="1"/>
  <c r="AO437" i="1"/>
  <c r="AM437" i="1"/>
  <c r="AL437" i="1"/>
  <c r="AK437" i="1"/>
  <c r="AJ437" i="1"/>
  <c r="AI437" i="1"/>
  <c r="AH437" i="1"/>
  <c r="AG437" i="1"/>
  <c r="AF437" i="1"/>
  <c r="AE437" i="1"/>
  <c r="AD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M437" i="1"/>
  <c r="L437" i="1"/>
  <c r="K437" i="1"/>
  <c r="BA436" i="1"/>
  <c r="AZ436" i="1"/>
  <c r="AY436" i="1"/>
  <c r="AX436" i="1"/>
  <c r="AW436" i="1"/>
  <c r="AV436" i="1"/>
  <c r="AU436" i="1"/>
  <c r="AT436" i="1"/>
  <c r="AS436" i="1"/>
  <c r="AR436" i="1"/>
  <c r="AQ436" i="1"/>
  <c r="AP436" i="1"/>
  <c r="AO436" i="1"/>
  <c r="AM436" i="1"/>
  <c r="AL436" i="1"/>
  <c r="AK436" i="1"/>
  <c r="AJ436" i="1"/>
  <c r="AI436" i="1"/>
  <c r="AH436" i="1"/>
  <c r="AG436" i="1"/>
  <c r="AF436" i="1"/>
  <c r="AE436" i="1"/>
  <c r="AD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M436" i="1"/>
  <c r="L436" i="1"/>
  <c r="K436" i="1"/>
  <c r="BA435" i="1"/>
  <c r="AZ435" i="1"/>
  <c r="AY435" i="1"/>
  <c r="AX435" i="1"/>
  <c r="AW435" i="1"/>
  <c r="AV435" i="1"/>
  <c r="AU435" i="1"/>
  <c r="AT435" i="1"/>
  <c r="AS435" i="1"/>
  <c r="AR435" i="1"/>
  <c r="AQ435" i="1"/>
  <c r="AP435" i="1"/>
  <c r="AO435" i="1"/>
  <c r="AM435" i="1"/>
  <c r="AL435" i="1"/>
  <c r="AK435" i="1"/>
  <c r="AJ435" i="1"/>
  <c r="AI435" i="1"/>
  <c r="AH435" i="1"/>
  <c r="AG435" i="1"/>
  <c r="AF435" i="1"/>
  <c r="AE435" i="1"/>
  <c r="AD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M435" i="1"/>
  <c r="L435" i="1"/>
  <c r="K435" i="1"/>
  <c r="BA434" i="1"/>
  <c r="AZ434" i="1"/>
  <c r="AY434" i="1"/>
  <c r="AX434" i="1"/>
  <c r="AW434" i="1"/>
  <c r="AV434" i="1"/>
  <c r="AU434" i="1"/>
  <c r="AT434" i="1"/>
  <c r="AS434" i="1"/>
  <c r="AR434" i="1"/>
  <c r="AQ434" i="1"/>
  <c r="AP434" i="1"/>
  <c r="AO434" i="1"/>
  <c r="AM434" i="1"/>
  <c r="AL434" i="1"/>
  <c r="AK434" i="1"/>
  <c r="AJ434" i="1"/>
  <c r="AI434" i="1"/>
  <c r="AH434" i="1"/>
  <c r="AG434" i="1"/>
  <c r="AF434" i="1"/>
  <c r="AE434" i="1"/>
  <c r="AD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M434" i="1"/>
  <c r="L434" i="1"/>
  <c r="K434" i="1"/>
  <c r="BA433" i="1"/>
  <c r="AZ433" i="1"/>
  <c r="AY433" i="1"/>
  <c r="AX433" i="1"/>
  <c r="AW433" i="1"/>
  <c r="AV433" i="1"/>
  <c r="AU433" i="1"/>
  <c r="AT433" i="1"/>
  <c r="AS433" i="1"/>
  <c r="AR433" i="1"/>
  <c r="AQ433" i="1"/>
  <c r="AP433" i="1"/>
  <c r="AO433" i="1"/>
  <c r="AM433" i="1"/>
  <c r="AL433" i="1"/>
  <c r="AK433" i="1"/>
  <c r="AJ433" i="1"/>
  <c r="AI433" i="1"/>
  <c r="AH433" i="1"/>
  <c r="AG433" i="1"/>
  <c r="AF433" i="1"/>
  <c r="AE433" i="1"/>
  <c r="AD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M433" i="1"/>
  <c r="L433" i="1"/>
  <c r="K433" i="1"/>
  <c r="BA432" i="1"/>
  <c r="AZ432" i="1"/>
  <c r="AY432" i="1"/>
  <c r="AX432" i="1"/>
  <c r="AW432" i="1"/>
  <c r="AV432" i="1"/>
  <c r="AU432" i="1"/>
  <c r="AT432" i="1"/>
  <c r="AS432" i="1"/>
  <c r="AR432" i="1"/>
  <c r="AQ432" i="1"/>
  <c r="AP432" i="1"/>
  <c r="AO432" i="1"/>
  <c r="AM432" i="1"/>
  <c r="AL432" i="1"/>
  <c r="AK432" i="1"/>
  <c r="AJ432" i="1"/>
  <c r="AI432" i="1"/>
  <c r="AH432" i="1"/>
  <c r="AG432" i="1"/>
  <c r="AF432" i="1"/>
  <c r="AE432" i="1"/>
  <c r="AD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M432" i="1"/>
  <c r="L432" i="1"/>
  <c r="K432" i="1"/>
  <c r="BA431" i="1"/>
  <c r="AZ431" i="1"/>
  <c r="AY431" i="1"/>
  <c r="AX431" i="1"/>
  <c r="AW431" i="1"/>
  <c r="AV431" i="1"/>
  <c r="AU431" i="1"/>
  <c r="AT431" i="1"/>
  <c r="AS431" i="1"/>
  <c r="AR431" i="1"/>
  <c r="AQ431" i="1"/>
  <c r="AP431" i="1"/>
  <c r="AO431" i="1"/>
  <c r="AM431" i="1"/>
  <c r="AL431" i="1"/>
  <c r="AK431" i="1"/>
  <c r="AJ431" i="1"/>
  <c r="AI431" i="1"/>
  <c r="AH431" i="1"/>
  <c r="AG431" i="1"/>
  <c r="AF431" i="1"/>
  <c r="AE431" i="1"/>
  <c r="AD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M431" i="1"/>
  <c r="L431" i="1"/>
  <c r="K431" i="1"/>
  <c r="BA430" i="1"/>
  <c r="AZ430" i="1"/>
  <c r="AY430" i="1"/>
  <c r="AX430" i="1"/>
  <c r="AW430" i="1"/>
  <c r="AV430" i="1"/>
  <c r="AU430" i="1"/>
  <c r="AT430" i="1"/>
  <c r="AS430" i="1"/>
  <c r="AR430" i="1"/>
  <c r="AQ430" i="1"/>
  <c r="AP430" i="1"/>
  <c r="AO430" i="1"/>
  <c r="AM430" i="1"/>
  <c r="AL430" i="1"/>
  <c r="AK430" i="1"/>
  <c r="AJ430" i="1"/>
  <c r="AI430" i="1"/>
  <c r="AH430" i="1"/>
  <c r="AG430" i="1"/>
  <c r="AF430" i="1"/>
  <c r="AE430" i="1"/>
  <c r="AD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M430" i="1"/>
  <c r="L430" i="1"/>
  <c r="K430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M429" i="1"/>
  <c r="AL429" i="1"/>
  <c r="AK429" i="1"/>
  <c r="AJ429" i="1"/>
  <c r="AI429" i="1"/>
  <c r="AH429" i="1"/>
  <c r="AG429" i="1"/>
  <c r="AF429" i="1"/>
  <c r="AE429" i="1"/>
  <c r="AD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M429" i="1"/>
  <c r="L429" i="1"/>
  <c r="K429" i="1"/>
  <c r="BA428" i="1"/>
  <c r="AZ428" i="1"/>
  <c r="AY428" i="1"/>
  <c r="AX428" i="1"/>
  <c r="AW428" i="1"/>
  <c r="AV428" i="1"/>
  <c r="AU428" i="1"/>
  <c r="AT428" i="1"/>
  <c r="AS428" i="1"/>
  <c r="AR428" i="1"/>
  <c r="AQ428" i="1"/>
  <c r="AP428" i="1"/>
  <c r="AO428" i="1"/>
  <c r="AM428" i="1"/>
  <c r="AL428" i="1"/>
  <c r="AK428" i="1"/>
  <c r="AJ428" i="1"/>
  <c r="AI428" i="1"/>
  <c r="AH428" i="1"/>
  <c r="AG428" i="1"/>
  <c r="AF428" i="1"/>
  <c r="AE428" i="1"/>
  <c r="AD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M428" i="1"/>
  <c r="L428" i="1"/>
  <c r="K428" i="1"/>
  <c r="BA427" i="1"/>
  <c r="AZ427" i="1"/>
  <c r="AY427" i="1"/>
  <c r="AX427" i="1"/>
  <c r="AW427" i="1"/>
  <c r="AV427" i="1"/>
  <c r="AU427" i="1"/>
  <c r="AT427" i="1"/>
  <c r="AS427" i="1"/>
  <c r="AR427" i="1"/>
  <c r="AQ427" i="1"/>
  <c r="AP427" i="1"/>
  <c r="AO427" i="1"/>
  <c r="AM427" i="1"/>
  <c r="AL427" i="1"/>
  <c r="AK427" i="1"/>
  <c r="AJ427" i="1"/>
  <c r="AI427" i="1"/>
  <c r="AH427" i="1"/>
  <c r="AG427" i="1"/>
  <c r="AF427" i="1"/>
  <c r="AE427" i="1"/>
  <c r="AD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M427" i="1"/>
  <c r="L427" i="1"/>
  <c r="K427" i="1"/>
  <c r="BA426" i="1"/>
  <c r="AZ426" i="1"/>
  <c r="AY426" i="1"/>
  <c r="AX426" i="1"/>
  <c r="AW426" i="1"/>
  <c r="AV426" i="1"/>
  <c r="AU426" i="1"/>
  <c r="AT426" i="1"/>
  <c r="AS426" i="1"/>
  <c r="AR426" i="1"/>
  <c r="AQ426" i="1"/>
  <c r="AP426" i="1"/>
  <c r="AO426" i="1"/>
  <c r="AM426" i="1"/>
  <c r="AL426" i="1"/>
  <c r="AK426" i="1"/>
  <c r="AJ426" i="1"/>
  <c r="AI426" i="1"/>
  <c r="AH426" i="1"/>
  <c r="AG426" i="1"/>
  <c r="AF426" i="1"/>
  <c r="AE426" i="1"/>
  <c r="AD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M426" i="1"/>
  <c r="L426" i="1"/>
  <c r="K426" i="1"/>
  <c r="BA425" i="1"/>
  <c r="AZ425" i="1"/>
  <c r="AY425" i="1"/>
  <c r="AX425" i="1"/>
  <c r="AW425" i="1"/>
  <c r="AV425" i="1"/>
  <c r="AU425" i="1"/>
  <c r="AT425" i="1"/>
  <c r="AS425" i="1"/>
  <c r="AR425" i="1"/>
  <c r="AQ425" i="1"/>
  <c r="AP425" i="1"/>
  <c r="AO425" i="1"/>
  <c r="AM425" i="1"/>
  <c r="AL425" i="1"/>
  <c r="AK425" i="1"/>
  <c r="AJ425" i="1"/>
  <c r="AI425" i="1"/>
  <c r="AH425" i="1"/>
  <c r="AG425" i="1"/>
  <c r="AF425" i="1"/>
  <c r="AE425" i="1"/>
  <c r="AD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M425" i="1"/>
  <c r="L425" i="1"/>
  <c r="K425" i="1"/>
  <c r="BA424" i="1"/>
  <c r="AZ424" i="1"/>
  <c r="AY424" i="1"/>
  <c r="AX424" i="1"/>
  <c r="AW424" i="1"/>
  <c r="AV424" i="1"/>
  <c r="AU424" i="1"/>
  <c r="AT424" i="1"/>
  <c r="AS424" i="1"/>
  <c r="AR424" i="1"/>
  <c r="AQ424" i="1"/>
  <c r="AP424" i="1"/>
  <c r="AO424" i="1"/>
  <c r="AM424" i="1"/>
  <c r="AL424" i="1"/>
  <c r="AK424" i="1"/>
  <c r="AJ424" i="1"/>
  <c r="AI424" i="1"/>
  <c r="AH424" i="1"/>
  <c r="AG424" i="1"/>
  <c r="AF424" i="1"/>
  <c r="AE424" i="1"/>
  <c r="AD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M424" i="1"/>
  <c r="L424" i="1"/>
  <c r="K424" i="1"/>
  <c r="BA423" i="1"/>
  <c r="AZ423" i="1"/>
  <c r="AY423" i="1"/>
  <c r="AX423" i="1"/>
  <c r="AW423" i="1"/>
  <c r="AV423" i="1"/>
  <c r="AU423" i="1"/>
  <c r="AT423" i="1"/>
  <c r="AS423" i="1"/>
  <c r="AR423" i="1"/>
  <c r="AQ423" i="1"/>
  <c r="AP423" i="1"/>
  <c r="AO423" i="1"/>
  <c r="AM423" i="1"/>
  <c r="AL423" i="1"/>
  <c r="AK423" i="1"/>
  <c r="AJ423" i="1"/>
  <c r="AI423" i="1"/>
  <c r="AH423" i="1"/>
  <c r="AG423" i="1"/>
  <c r="AF423" i="1"/>
  <c r="AE423" i="1"/>
  <c r="AD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M423" i="1"/>
  <c r="L423" i="1"/>
  <c r="K423" i="1"/>
  <c r="BA422" i="1"/>
  <c r="AZ422" i="1"/>
  <c r="AY422" i="1"/>
  <c r="AX422" i="1"/>
  <c r="AW422" i="1"/>
  <c r="AV422" i="1"/>
  <c r="AU422" i="1"/>
  <c r="AT422" i="1"/>
  <c r="AS422" i="1"/>
  <c r="AR422" i="1"/>
  <c r="AQ422" i="1"/>
  <c r="AP422" i="1"/>
  <c r="AO422" i="1"/>
  <c r="AM422" i="1"/>
  <c r="AL422" i="1"/>
  <c r="AK422" i="1"/>
  <c r="AJ422" i="1"/>
  <c r="AI422" i="1"/>
  <c r="AH422" i="1"/>
  <c r="AG422" i="1"/>
  <c r="AF422" i="1"/>
  <c r="AE422" i="1"/>
  <c r="AD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M422" i="1"/>
  <c r="L422" i="1"/>
  <c r="K422" i="1"/>
  <c r="BA421" i="1"/>
  <c r="AZ421" i="1"/>
  <c r="AY421" i="1"/>
  <c r="AX421" i="1"/>
  <c r="AW421" i="1"/>
  <c r="AV421" i="1"/>
  <c r="AU421" i="1"/>
  <c r="AT421" i="1"/>
  <c r="AS421" i="1"/>
  <c r="AR421" i="1"/>
  <c r="AQ421" i="1"/>
  <c r="AP421" i="1"/>
  <c r="AO421" i="1"/>
  <c r="AM421" i="1"/>
  <c r="AL421" i="1"/>
  <c r="AK421" i="1"/>
  <c r="AJ421" i="1"/>
  <c r="AI421" i="1"/>
  <c r="AH421" i="1"/>
  <c r="AG421" i="1"/>
  <c r="AF421" i="1"/>
  <c r="AE421" i="1"/>
  <c r="AD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M421" i="1"/>
  <c r="L421" i="1"/>
  <c r="K421" i="1"/>
  <c r="BA420" i="1"/>
  <c r="AZ420" i="1"/>
  <c r="AY420" i="1"/>
  <c r="AX420" i="1"/>
  <c r="AW420" i="1"/>
  <c r="AV420" i="1"/>
  <c r="AU420" i="1"/>
  <c r="AT420" i="1"/>
  <c r="AS420" i="1"/>
  <c r="AR420" i="1"/>
  <c r="AQ420" i="1"/>
  <c r="AP420" i="1"/>
  <c r="AO420" i="1"/>
  <c r="AM420" i="1"/>
  <c r="AL420" i="1"/>
  <c r="AK420" i="1"/>
  <c r="AJ420" i="1"/>
  <c r="AI420" i="1"/>
  <c r="AH420" i="1"/>
  <c r="AG420" i="1"/>
  <c r="AF420" i="1"/>
  <c r="AE420" i="1"/>
  <c r="AD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M420" i="1"/>
  <c r="L420" i="1"/>
  <c r="K420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M419" i="1"/>
  <c r="AL419" i="1"/>
  <c r="AK419" i="1"/>
  <c r="AJ419" i="1"/>
  <c r="AI419" i="1"/>
  <c r="AH419" i="1"/>
  <c r="AG419" i="1"/>
  <c r="AF419" i="1"/>
  <c r="AE419" i="1"/>
  <c r="AD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M419" i="1"/>
  <c r="L419" i="1"/>
  <c r="K419" i="1"/>
  <c r="BA418" i="1"/>
  <c r="AZ418" i="1"/>
  <c r="AY418" i="1"/>
  <c r="AX418" i="1"/>
  <c r="AW418" i="1"/>
  <c r="AV418" i="1"/>
  <c r="AU418" i="1"/>
  <c r="AT418" i="1"/>
  <c r="AS418" i="1"/>
  <c r="AR418" i="1"/>
  <c r="AQ418" i="1"/>
  <c r="AP418" i="1"/>
  <c r="AO418" i="1"/>
  <c r="AM418" i="1"/>
  <c r="AL418" i="1"/>
  <c r="AK418" i="1"/>
  <c r="AJ418" i="1"/>
  <c r="AI418" i="1"/>
  <c r="AH418" i="1"/>
  <c r="AG418" i="1"/>
  <c r="AF418" i="1"/>
  <c r="AE418" i="1"/>
  <c r="AD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M418" i="1"/>
  <c r="L418" i="1"/>
  <c r="K418" i="1"/>
  <c r="BA417" i="1"/>
  <c r="AZ417" i="1"/>
  <c r="AY417" i="1"/>
  <c r="AX417" i="1"/>
  <c r="AW417" i="1"/>
  <c r="AV417" i="1"/>
  <c r="AU417" i="1"/>
  <c r="AT417" i="1"/>
  <c r="AS417" i="1"/>
  <c r="AR417" i="1"/>
  <c r="AQ417" i="1"/>
  <c r="AP417" i="1"/>
  <c r="AO417" i="1"/>
  <c r="AM417" i="1"/>
  <c r="AL417" i="1"/>
  <c r="AK417" i="1"/>
  <c r="AJ417" i="1"/>
  <c r="AI417" i="1"/>
  <c r="AH417" i="1"/>
  <c r="AG417" i="1"/>
  <c r="AF417" i="1"/>
  <c r="AE417" i="1"/>
  <c r="AD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M417" i="1"/>
  <c r="L417" i="1"/>
  <c r="K417" i="1"/>
  <c r="BA416" i="1"/>
  <c r="AZ416" i="1"/>
  <c r="AY416" i="1"/>
  <c r="AX416" i="1"/>
  <c r="AW416" i="1"/>
  <c r="AV416" i="1"/>
  <c r="AU416" i="1"/>
  <c r="AT416" i="1"/>
  <c r="AS416" i="1"/>
  <c r="AR416" i="1"/>
  <c r="AQ416" i="1"/>
  <c r="AP416" i="1"/>
  <c r="AO416" i="1"/>
  <c r="AM416" i="1"/>
  <c r="AL416" i="1"/>
  <c r="AK416" i="1"/>
  <c r="AJ416" i="1"/>
  <c r="AI416" i="1"/>
  <c r="AH416" i="1"/>
  <c r="AG416" i="1"/>
  <c r="AF416" i="1"/>
  <c r="AE416" i="1"/>
  <c r="AD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M416" i="1"/>
  <c r="L416" i="1"/>
  <c r="K416" i="1"/>
  <c r="BA415" i="1"/>
  <c r="AZ415" i="1"/>
  <c r="AY415" i="1"/>
  <c r="AX415" i="1"/>
  <c r="AW415" i="1"/>
  <c r="AV415" i="1"/>
  <c r="AU415" i="1"/>
  <c r="AT415" i="1"/>
  <c r="AS415" i="1"/>
  <c r="AR415" i="1"/>
  <c r="AQ415" i="1"/>
  <c r="AP415" i="1"/>
  <c r="AO415" i="1"/>
  <c r="AM415" i="1"/>
  <c r="AL415" i="1"/>
  <c r="AK415" i="1"/>
  <c r="AJ415" i="1"/>
  <c r="AI415" i="1"/>
  <c r="AH415" i="1"/>
  <c r="AG415" i="1"/>
  <c r="AF415" i="1"/>
  <c r="AE415" i="1"/>
  <c r="AD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M415" i="1"/>
  <c r="L415" i="1"/>
  <c r="K415" i="1"/>
  <c r="BA414" i="1"/>
  <c r="AZ414" i="1"/>
  <c r="AY414" i="1"/>
  <c r="AX414" i="1"/>
  <c r="AW414" i="1"/>
  <c r="AV414" i="1"/>
  <c r="AU414" i="1"/>
  <c r="AT414" i="1"/>
  <c r="AS414" i="1"/>
  <c r="AR414" i="1"/>
  <c r="AQ414" i="1"/>
  <c r="AP414" i="1"/>
  <c r="AO414" i="1"/>
  <c r="AM414" i="1"/>
  <c r="AL414" i="1"/>
  <c r="AK414" i="1"/>
  <c r="AJ414" i="1"/>
  <c r="AI414" i="1"/>
  <c r="AH414" i="1"/>
  <c r="AG414" i="1"/>
  <c r="AF414" i="1"/>
  <c r="AE414" i="1"/>
  <c r="AD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M414" i="1"/>
  <c r="L414" i="1"/>
  <c r="K414" i="1"/>
  <c r="BA413" i="1"/>
  <c r="AZ413" i="1"/>
  <c r="AY413" i="1"/>
  <c r="AX413" i="1"/>
  <c r="AW413" i="1"/>
  <c r="AV413" i="1"/>
  <c r="AU413" i="1"/>
  <c r="AT413" i="1"/>
  <c r="AS413" i="1"/>
  <c r="AR413" i="1"/>
  <c r="AQ413" i="1"/>
  <c r="AP413" i="1"/>
  <c r="AO413" i="1"/>
  <c r="AM413" i="1"/>
  <c r="AL413" i="1"/>
  <c r="AK413" i="1"/>
  <c r="AJ413" i="1"/>
  <c r="AI413" i="1"/>
  <c r="AH413" i="1"/>
  <c r="AG413" i="1"/>
  <c r="AF413" i="1"/>
  <c r="AE413" i="1"/>
  <c r="AD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M413" i="1"/>
  <c r="L413" i="1"/>
  <c r="K413" i="1"/>
  <c r="BA412" i="1"/>
  <c r="AZ412" i="1"/>
  <c r="AY412" i="1"/>
  <c r="AX412" i="1"/>
  <c r="AW412" i="1"/>
  <c r="AV412" i="1"/>
  <c r="AU412" i="1"/>
  <c r="AT412" i="1"/>
  <c r="AS412" i="1"/>
  <c r="AR412" i="1"/>
  <c r="AQ412" i="1"/>
  <c r="AP412" i="1"/>
  <c r="AO412" i="1"/>
  <c r="AM412" i="1"/>
  <c r="AL412" i="1"/>
  <c r="AK412" i="1"/>
  <c r="AJ412" i="1"/>
  <c r="AI412" i="1"/>
  <c r="AH412" i="1"/>
  <c r="AG412" i="1"/>
  <c r="AF412" i="1"/>
  <c r="AE412" i="1"/>
  <c r="AD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M412" i="1"/>
  <c r="L412" i="1"/>
  <c r="K412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M411" i="1"/>
  <c r="AL411" i="1"/>
  <c r="AK411" i="1"/>
  <c r="AJ411" i="1"/>
  <c r="AI411" i="1"/>
  <c r="AH411" i="1"/>
  <c r="AG411" i="1"/>
  <c r="AF411" i="1"/>
  <c r="AE411" i="1"/>
  <c r="AD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M411" i="1"/>
  <c r="L411" i="1"/>
  <c r="K411" i="1"/>
  <c r="BA410" i="1"/>
  <c r="AZ410" i="1"/>
  <c r="AY410" i="1"/>
  <c r="AX410" i="1"/>
  <c r="AW410" i="1"/>
  <c r="AV410" i="1"/>
  <c r="AU410" i="1"/>
  <c r="AT410" i="1"/>
  <c r="AS410" i="1"/>
  <c r="AR410" i="1"/>
  <c r="AQ410" i="1"/>
  <c r="AP410" i="1"/>
  <c r="AO410" i="1"/>
  <c r="AM410" i="1"/>
  <c r="AL410" i="1"/>
  <c r="AK410" i="1"/>
  <c r="AJ410" i="1"/>
  <c r="AI410" i="1"/>
  <c r="AH410" i="1"/>
  <c r="AG410" i="1"/>
  <c r="AF410" i="1"/>
  <c r="AE410" i="1"/>
  <c r="AD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M410" i="1"/>
  <c r="L410" i="1"/>
  <c r="K410" i="1"/>
  <c r="BA409" i="1"/>
  <c r="AZ409" i="1"/>
  <c r="AY409" i="1"/>
  <c r="AX409" i="1"/>
  <c r="AW409" i="1"/>
  <c r="AV409" i="1"/>
  <c r="AU409" i="1"/>
  <c r="AT409" i="1"/>
  <c r="AS409" i="1"/>
  <c r="AR409" i="1"/>
  <c r="AQ409" i="1"/>
  <c r="AP409" i="1"/>
  <c r="AO409" i="1"/>
  <c r="AM409" i="1"/>
  <c r="AL409" i="1"/>
  <c r="AK409" i="1"/>
  <c r="AJ409" i="1"/>
  <c r="AI409" i="1"/>
  <c r="AH409" i="1"/>
  <c r="AG409" i="1"/>
  <c r="AF409" i="1"/>
  <c r="AE409" i="1"/>
  <c r="AD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M409" i="1"/>
  <c r="L409" i="1"/>
  <c r="K409" i="1"/>
  <c r="BA408" i="1"/>
  <c r="AZ408" i="1"/>
  <c r="AY408" i="1"/>
  <c r="AX408" i="1"/>
  <c r="AW408" i="1"/>
  <c r="AV408" i="1"/>
  <c r="AU408" i="1"/>
  <c r="AT408" i="1"/>
  <c r="AS408" i="1"/>
  <c r="AR408" i="1"/>
  <c r="AQ408" i="1"/>
  <c r="AP408" i="1"/>
  <c r="AO408" i="1"/>
  <c r="AM408" i="1"/>
  <c r="AL408" i="1"/>
  <c r="AK408" i="1"/>
  <c r="AJ408" i="1"/>
  <c r="AI408" i="1"/>
  <c r="AH408" i="1"/>
  <c r="AG408" i="1"/>
  <c r="AF408" i="1"/>
  <c r="AE408" i="1"/>
  <c r="AD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M408" i="1"/>
  <c r="L408" i="1"/>
  <c r="K408" i="1"/>
  <c r="BA407" i="1"/>
  <c r="AZ407" i="1"/>
  <c r="AY407" i="1"/>
  <c r="AX407" i="1"/>
  <c r="AW407" i="1"/>
  <c r="AV407" i="1"/>
  <c r="AU407" i="1"/>
  <c r="AT407" i="1"/>
  <c r="AS407" i="1"/>
  <c r="AR407" i="1"/>
  <c r="AQ407" i="1"/>
  <c r="AP407" i="1"/>
  <c r="AO407" i="1"/>
  <c r="AM407" i="1"/>
  <c r="AL407" i="1"/>
  <c r="AK407" i="1"/>
  <c r="AJ407" i="1"/>
  <c r="AI407" i="1"/>
  <c r="AH407" i="1"/>
  <c r="AG407" i="1"/>
  <c r="AF407" i="1"/>
  <c r="AE407" i="1"/>
  <c r="AD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M407" i="1"/>
  <c r="L407" i="1"/>
  <c r="K407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M406" i="1"/>
  <c r="AL406" i="1"/>
  <c r="AK406" i="1"/>
  <c r="AJ406" i="1"/>
  <c r="AI406" i="1"/>
  <c r="AH406" i="1"/>
  <c r="AG406" i="1"/>
  <c r="AF406" i="1"/>
  <c r="AE406" i="1"/>
  <c r="AD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M406" i="1"/>
  <c r="L406" i="1"/>
  <c r="K406" i="1"/>
  <c r="BA405" i="1"/>
  <c r="AZ405" i="1"/>
  <c r="AY405" i="1"/>
  <c r="AX405" i="1"/>
  <c r="AW405" i="1"/>
  <c r="AV405" i="1"/>
  <c r="AU405" i="1"/>
  <c r="AT405" i="1"/>
  <c r="AS405" i="1"/>
  <c r="AR405" i="1"/>
  <c r="AQ405" i="1"/>
  <c r="AP405" i="1"/>
  <c r="AO405" i="1"/>
  <c r="AM405" i="1"/>
  <c r="AL405" i="1"/>
  <c r="AK405" i="1"/>
  <c r="AJ405" i="1"/>
  <c r="AI405" i="1"/>
  <c r="AH405" i="1"/>
  <c r="AG405" i="1"/>
  <c r="AF405" i="1"/>
  <c r="AE405" i="1"/>
  <c r="AD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M405" i="1"/>
  <c r="L405" i="1"/>
  <c r="K405" i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AO404" i="1"/>
  <c r="AM404" i="1"/>
  <c r="AL404" i="1"/>
  <c r="AK404" i="1"/>
  <c r="AJ404" i="1"/>
  <c r="AI404" i="1"/>
  <c r="AH404" i="1"/>
  <c r="AG404" i="1"/>
  <c r="AF404" i="1"/>
  <c r="AE404" i="1"/>
  <c r="AD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M404" i="1"/>
  <c r="L404" i="1"/>
  <c r="K404" i="1"/>
  <c r="BA403" i="1"/>
  <c r="AZ403" i="1"/>
  <c r="AY403" i="1"/>
  <c r="AX403" i="1"/>
  <c r="AW403" i="1"/>
  <c r="AV403" i="1"/>
  <c r="AU403" i="1"/>
  <c r="AT403" i="1"/>
  <c r="AS403" i="1"/>
  <c r="AR403" i="1"/>
  <c r="AQ403" i="1"/>
  <c r="AP403" i="1"/>
  <c r="AO403" i="1"/>
  <c r="AM403" i="1"/>
  <c r="AL403" i="1"/>
  <c r="AK403" i="1"/>
  <c r="AJ403" i="1"/>
  <c r="AI403" i="1"/>
  <c r="AH403" i="1"/>
  <c r="AG403" i="1"/>
  <c r="AF403" i="1"/>
  <c r="AE403" i="1"/>
  <c r="AD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M403" i="1"/>
  <c r="L403" i="1"/>
  <c r="K403" i="1"/>
  <c r="BA402" i="1"/>
  <c r="AZ402" i="1"/>
  <c r="AY402" i="1"/>
  <c r="AX402" i="1"/>
  <c r="AW402" i="1"/>
  <c r="AV402" i="1"/>
  <c r="AU402" i="1"/>
  <c r="AT402" i="1"/>
  <c r="AS402" i="1"/>
  <c r="AR402" i="1"/>
  <c r="AQ402" i="1"/>
  <c r="AP402" i="1"/>
  <c r="AO402" i="1"/>
  <c r="AM402" i="1"/>
  <c r="AL402" i="1"/>
  <c r="AK402" i="1"/>
  <c r="AJ402" i="1"/>
  <c r="AI402" i="1"/>
  <c r="AH402" i="1"/>
  <c r="AG402" i="1"/>
  <c r="AF402" i="1"/>
  <c r="AE402" i="1"/>
  <c r="AD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M402" i="1"/>
  <c r="L402" i="1"/>
  <c r="K402" i="1"/>
  <c r="BA401" i="1"/>
  <c r="AZ401" i="1"/>
  <c r="AY401" i="1"/>
  <c r="AX401" i="1"/>
  <c r="AW401" i="1"/>
  <c r="AV401" i="1"/>
  <c r="AU401" i="1"/>
  <c r="AT401" i="1"/>
  <c r="AS401" i="1"/>
  <c r="AR401" i="1"/>
  <c r="AQ401" i="1"/>
  <c r="AP401" i="1"/>
  <c r="AO401" i="1"/>
  <c r="AM401" i="1"/>
  <c r="AL401" i="1"/>
  <c r="AK401" i="1"/>
  <c r="AJ401" i="1"/>
  <c r="AI401" i="1"/>
  <c r="AH401" i="1"/>
  <c r="AG401" i="1"/>
  <c r="AF401" i="1"/>
  <c r="AE401" i="1"/>
  <c r="AD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M401" i="1"/>
  <c r="L401" i="1"/>
  <c r="K401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M400" i="1"/>
  <c r="AL400" i="1"/>
  <c r="AK400" i="1"/>
  <c r="AJ400" i="1"/>
  <c r="AI400" i="1"/>
  <c r="AH400" i="1"/>
  <c r="AG400" i="1"/>
  <c r="AF400" i="1"/>
  <c r="AE400" i="1"/>
  <c r="AD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M400" i="1"/>
  <c r="L400" i="1"/>
  <c r="K400" i="1"/>
  <c r="BA399" i="1"/>
  <c r="AZ399" i="1"/>
  <c r="AY399" i="1"/>
  <c r="AX399" i="1"/>
  <c r="AW399" i="1"/>
  <c r="AV399" i="1"/>
  <c r="AU399" i="1"/>
  <c r="AT399" i="1"/>
  <c r="AS399" i="1"/>
  <c r="AR399" i="1"/>
  <c r="AQ399" i="1"/>
  <c r="AP399" i="1"/>
  <c r="AO399" i="1"/>
  <c r="AM399" i="1"/>
  <c r="AL399" i="1"/>
  <c r="AK399" i="1"/>
  <c r="AJ399" i="1"/>
  <c r="AI399" i="1"/>
  <c r="AH399" i="1"/>
  <c r="AG399" i="1"/>
  <c r="AF399" i="1"/>
  <c r="AE399" i="1"/>
  <c r="AD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M399" i="1"/>
  <c r="L399" i="1"/>
  <c r="K399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M398" i="1"/>
  <c r="AL398" i="1"/>
  <c r="AK398" i="1"/>
  <c r="AJ398" i="1"/>
  <c r="AI398" i="1"/>
  <c r="AH398" i="1"/>
  <c r="AG398" i="1"/>
  <c r="AF398" i="1"/>
  <c r="AE398" i="1"/>
  <c r="AD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M398" i="1"/>
  <c r="L398" i="1"/>
  <c r="K398" i="1"/>
  <c r="BA397" i="1"/>
  <c r="AZ397" i="1"/>
  <c r="AY397" i="1"/>
  <c r="AX397" i="1"/>
  <c r="AW397" i="1"/>
  <c r="AV397" i="1"/>
  <c r="AU397" i="1"/>
  <c r="AT397" i="1"/>
  <c r="AS397" i="1"/>
  <c r="AR397" i="1"/>
  <c r="AQ397" i="1"/>
  <c r="AP397" i="1"/>
  <c r="AO397" i="1"/>
  <c r="AM397" i="1"/>
  <c r="AL397" i="1"/>
  <c r="AK397" i="1"/>
  <c r="AJ397" i="1"/>
  <c r="AI397" i="1"/>
  <c r="AH397" i="1"/>
  <c r="AG397" i="1"/>
  <c r="AF397" i="1"/>
  <c r="AE397" i="1"/>
  <c r="AD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M397" i="1"/>
  <c r="L397" i="1"/>
  <c r="K397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M396" i="1"/>
  <c r="AL396" i="1"/>
  <c r="AK396" i="1"/>
  <c r="AJ396" i="1"/>
  <c r="AI396" i="1"/>
  <c r="AH396" i="1"/>
  <c r="AG396" i="1"/>
  <c r="AF396" i="1"/>
  <c r="AE396" i="1"/>
  <c r="AD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M396" i="1"/>
  <c r="L396" i="1"/>
  <c r="K396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M395" i="1"/>
  <c r="AL395" i="1"/>
  <c r="AK395" i="1"/>
  <c r="AJ395" i="1"/>
  <c r="AI395" i="1"/>
  <c r="AH395" i="1"/>
  <c r="AG395" i="1"/>
  <c r="AF395" i="1"/>
  <c r="AE395" i="1"/>
  <c r="AD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M395" i="1"/>
  <c r="L395" i="1"/>
  <c r="K395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M394" i="1"/>
  <c r="AL394" i="1"/>
  <c r="AK394" i="1"/>
  <c r="AJ394" i="1"/>
  <c r="AI394" i="1"/>
  <c r="AH394" i="1"/>
  <c r="AG394" i="1"/>
  <c r="AF394" i="1"/>
  <c r="AE394" i="1"/>
  <c r="AD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M394" i="1"/>
  <c r="L394" i="1"/>
  <c r="K394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M393" i="1"/>
  <c r="AL393" i="1"/>
  <c r="AK393" i="1"/>
  <c r="AJ393" i="1"/>
  <c r="AI393" i="1"/>
  <c r="AH393" i="1"/>
  <c r="AG393" i="1"/>
  <c r="AF393" i="1"/>
  <c r="AE393" i="1"/>
  <c r="AD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M393" i="1"/>
  <c r="L393" i="1"/>
  <c r="K393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M392" i="1"/>
  <c r="AL392" i="1"/>
  <c r="AK392" i="1"/>
  <c r="AJ392" i="1"/>
  <c r="AI392" i="1"/>
  <c r="AH392" i="1"/>
  <c r="AG392" i="1"/>
  <c r="AF392" i="1"/>
  <c r="AE392" i="1"/>
  <c r="AD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M392" i="1"/>
  <c r="L392" i="1"/>
  <c r="K392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M391" i="1"/>
  <c r="AL391" i="1"/>
  <c r="AK391" i="1"/>
  <c r="AJ391" i="1"/>
  <c r="AI391" i="1"/>
  <c r="AH391" i="1"/>
  <c r="AG391" i="1"/>
  <c r="AF391" i="1"/>
  <c r="AE391" i="1"/>
  <c r="AD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M391" i="1"/>
  <c r="L391" i="1"/>
  <c r="K391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M390" i="1"/>
  <c r="AL390" i="1"/>
  <c r="AK390" i="1"/>
  <c r="AJ390" i="1"/>
  <c r="AI390" i="1"/>
  <c r="AH390" i="1"/>
  <c r="AG390" i="1"/>
  <c r="AF390" i="1"/>
  <c r="AE390" i="1"/>
  <c r="AD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M390" i="1"/>
  <c r="L390" i="1"/>
  <c r="K390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M389" i="1"/>
  <c r="AL389" i="1"/>
  <c r="AK389" i="1"/>
  <c r="AJ389" i="1"/>
  <c r="AI389" i="1"/>
  <c r="AH389" i="1"/>
  <c r="AG389" i="1"/>
  <c r="AF389" i="1"/>
  <c r="AE389" i="1"/>
  <c r="AD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M389" i="1"/>
  <c r="L389" i="1"/>
  <c r="K389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M388" i="1"/>
  <c r="AL388" i="1"/>
  <c r="AK388" i="1"/>
  <c r="AJ388" i="1"/>
  <c r="AI388" i="1"/>
  <c r="AH388" i="1"/>
  <c r="AG388" i="1"/>
  <c r="AF388" i="1"/>
  <c r="AE388" i="1"/>
  <c r="AD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M388" i="1"/>
  <c r="L388" i="1"/>
  <c r="K388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M387" i="1"/>
  <c r="AL387" i="1"/>
  <c r="AK387" i="1"/>
  <c r="AJ387" i="1"/>
  <c r="AI387" i="1"/>
  <c r="AH387" i="1"/>
  <c r="AG387" i="1"/>
  <c r="AF387" i="1"/>
  <c r="AE387" i="1"/>
  <c r="AD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M387" i="1"/>
  <c r="L387" i="1"/>
  <c r="K387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M386" i="1"/>
  <c r="AL386" i="1"/>
  <c r="AK386" i="1"/>
  <c r="AJ386" i="1"/>
  <c r="AI386" i="1"/>
  <c r="AH386" i="1"/>
  <c r="AG386" i="1"/>
  <c r="AF386" i="1"/>
  <c r="AE386" i="1"/>
  <c r="AD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M386" i="1"/>
  <c r="L386" i="1"/>
  <c r="K386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M385" i="1"/>
  <c r="AL385" i="1"/>
  <c r="AK385" i="1"/>
  <c r="AJ385" i="1"/>
  <c r="AI385" i="1"/>
  <c r="AH385" i="1"/>
  <c r="AG385" i="1"/>
  <c r="AF385" i="1"/>
  <c r="AE385" i="1"/>
  <c r="AD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M385" i="1"/>
  <c r="L385" i="1"/>
  <c r="K385" i="1"/>
  <c r="BA384" i="1"/>
  <c r="AZ384" i="1"/>
  <c r="AY384" i="1"/>
  <c r="AX384" i="1"/>
  <c r="AW384" i="1"/>
  <c r="AV384" i="1"/>
  <c r="AU384" i="1"/>
  <c r="AT384" i="1"/>
  <c r="AS384" i="1"/>
  <c r="AR384" i="1"/>
  <c r="AQ384" i="1"/>
  <c r="AP384" i="1"/>
  <c r="AO384" i="1"/>
  <c r="AM384" i="1"/>
  <c r="AL384" i="1"/>
  <c r="AK384" i="1"/>
  <c r="AJ384" i="1"/>
  <c r="AI384" i="1"/>
  <c r="AH384" i="1"/>
  <c r="AG384" i="1"/>
  <c r="AF384" i="1"/>
  <c r="AE384" i="1"/>
  <c r="AD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M384" i="1"/>
  <c r="L384" i="1"/>
  <c r="K384" i="1"/>
  <c r="BA383" i="1"/>
  <c r="AZ383" i="1"/>
  <c r="AY383" i="1"/>
  <c r="AX383" i="1"/>
  <c r="AW383" i="1"/>
  <c r="AV383" i="1"/>
  <c r="AU383" i="1"/>
  <c r="AT383" i="1"/>
  <c r="AS383" i="1"/>
  <c r="AR383" i="1"/>
  <c r="AQ383" i="1"/>
  <c r="AP383" i="1"/>
  <c r="AO383" i="1"/>
  <c r="AM383" i="1"/>
  <c r="AL383" i="1"/>
  <c r="AK383" i="1"/>
  <c r="AJ383" i="1"/>
  <c r="AI383" i="1"/>
  <c r="AH383" i="1"/>
  <c r="AG383" i="1"/>
  <c r="AF383" i="1"/>
  <c r="AE383" i="1"/>
  <c r="AD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M383" i="1"/>
  <c r="L383" i="1"/>
  <c r="K383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M382" i="1"/>
  <c r="AL382" i="1"/>
  <c r="AK382" i="1"/>
  <c r="AJ382" i="1"/>
  <c r="AI382" i="1"/>
  <c r="AH382" i="1"/>
  <c r="AG382" i="1"/>
  <c r="AF382" i="1"/>
  <c r="AE382" i="1"/>
  <c r="AD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M382" i="1"/>
  <c r="L382" i="1"/>
  <c r="K382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M381" i="1"/>
  <c r="AL381" i="1"/>
  <c r="AK381" i="1"/>
  <c r="AJ381" i="1"/>
  <c r="AI381" i="1"/>
  <c r="AH381" i="1"/>
  <c r="AG381" i="1"/>
  <c r="AF381" i="1"/>
  <c r="AE381" i="1"/>
  <c r="AD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M381" i="1"/>
  <c r="L381" i="1"/>
  <c r="K381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M380" i="1"/>
  <c r="AL380" i="1"/>
  <c r="AK380" i="1"/>
  <c r="AJ380" i="1"/>
  <c r="AI380" i="1"/>
  <c r="AH380" i="1"/>
  <c r="AG380" i="1"/>
  <c r="AF380" i="1"/>
  <c r="AE380" i="1"/>
  <c r="AD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M380" i="1"/>
  <c r="L380" i="1"/>
  <c r="K380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M379" i="1"/>
  <c r="AL379" i="1"/>
  <c r="AK379" i="1"/>
  <c r="AJ379" i="1"/>
  <c r="AI379" i="1"/>
  <c r="AH379" i="1"/>
  <c r="AG379" i="1"/>
  <c r="AF379" i="1"/>
  <c r="AE379" i="1"/>
  <c r="AD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M379" i="1"/>
  <c r="L379" i="1"/>
  <c r="K379" i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AO378" i="1"/>
  <c r="AM378" i="1"/>
  <c r="AL378" i="1"/>
  <c r="AK378" i="1"/>
  <c r="AJ378" i="1"/>
  <c r="AI378" i="1"/>
  <c r="AH378" i="1"/>
  <c r="AG378" i="1"/>
  <c r="AF378" i="1"/>
  <c r="AE378" i="1"/>
  <c r="AD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M378" i="1"/>
  <c r="L378" i="1"/>
  <c r="K378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M377" i="1"/>
  <c r="AL377" i="1"/>
  <c r="AK377" i="1"/>
  <c r="AJ377" i="1"/>
  <c r="AI377" i="1"/>
  <c r="AH377" i="1"/>
  <c r="AG377" i="1"/>
  <c r="AF377" i="1"/>
  <c r="AE377" i="1"/>
  <c r="AD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M377" i="1"/>
  <c r="L377" i="1"/>
  <c r="K377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M376" i="1"/>
  <c r="AL376" i="1"/>
  <c r="AK376" i="1"/>
  <c r="AJ376" i="1"/>
  <c r="AI376" i="1"/>
  <c r="AH376" i="1"/>
  <c r="AG376" i="1"/>
  <c r="AF376" i="1"/>
  <c r="AE376" i="1"/>
  <c r="AD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M376" i="1"/>
  <c r="L376" i="1"/>
  <c r="K376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M375" i="1"/>
  <c r="AL375" i="1"/>
  <c r="AK375" i="1"/>
  <c r="AJ375" i="1"/>
  <c r="AI375" i="1"/>
  <c r="AH375" i="1"/>
  <c r="AG375" i="1"/>
  <c r="AF375" i="1"/>
  <c r="AE375" i="1"/>
  <c r="AD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M375" i="1"/>
  <c r="L375" i="1"/>
  <c r="K375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M374" i="1"/>
  <c r="AL374" i="1"/>
  <c r="AK374" i="1"/>
  <c r="AJ374" i="1"/>
  <c r="AI374" i="1"/>
  <c r="AH374" i="1"/>
  <c r="AG374" i="1"/>
  <c r="AF374" i="1"/>
  <c r="AE374" i="1"/>
  <c r="AD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M374" i="1"/>
  <c r="L374" i="1"/>
  <c r="K374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M373" i="1"/>
  <c r="AL373" i="1"/>
  <c r="AK373" i="1"/>
  <c r="AJ373" i="1"/>
  <c r="AI373" i="1"/>
  <c r="AH373" i="1"/>
  <c r="AG373" i="1"/>
  <c r="AF373" i="1"/>
  <c r="AE373" i="1"/>
  <c r="AD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M373" i="1"/>
  <c r="L373" i="1"/>
  <c r="K373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M372" i="1"/>
  <c r="AL372" i="1"/>
  <c r="AK372" i="1"/>
  <c r="AJ372" i="1"/>
  <c r="AI372" i="1"/>
  <c r="AH372" i="1"/>
  <c r="AG372" i="1"/>
  <c r="AF372" i="1"/>
  <c r="AE372" i="1"/>
  <c r="AD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M372" i="1"/>
  <c r="L372" i="1"/>
  <c r="K372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M371" i="1"/>
  <c r="AL371" i="1"/>
  <c r="AK371" i="1"/>
  <c r="AJ371" i="1"/>
  <c r="AI371" i="1"/>
  <c r="AH371" i="1"/>
  <c r="AG371" i="1"/>
  <c r="AF371" i="1"/>
  <c r="AE371" i="1"/>
  <c r="AD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M371" i="1"/>
  <c r="L371" i="1"/>
  <c r="K371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M370" i="1"/>
  <c r="AL370" i="1"/>
  <c r="AK370" i="1"/>
  <c r="AJ370" i="1"/>
  <c r="AI370" i="1"/>
  <c r="AH370" i="1"/>
  <c r="AG370" i="1"/>
  <c r="AF370" i="1"/>
  <c r="AE370" i="1"/>
  <c r="AD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M370" i="1"/>
  <c r="L370" i="1"/>
  <c r="K370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M369" i="1"/>
  <c r="AL369" i="1"/>
  <c r="AK369" i="1"/>
  <c r="AJ369" i="1"/>
  <c r="AI369" i="1"/>
  <c r="AH369" i="1"/>
  <c r="AG369" i="1"/>
  <c r="AF369" i="1"/>
  <c r="AE369" i="1"/>
  <c r="AD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M369" i="1"/>
  <c r="L369" i="1"/>
  <c r="K369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M368" i="1"/>
  <c r="AL368" i="1"/>
  <c r="AK368" i="1"/>
  <c r="AJ368" i="1"/>
  <c r="AI368" i="1"/>
  <c r="AH368" i="1"/>
  <c r="AG368" i="1"/>
  <c r="AF368" i="1"/>
  <c r="AE368" i="1"/>
  <c r="AD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M368" i="1"/>
  <c r="L368" i="1"/>
  <c r="K368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M367" i="1"/>
  <c r="AL367" i="1"/>
  <c r="AK367" i="1"/>
  <c r="AJ367" i="1"/>
  <c r="AI367" i="1"/>
  <c r="AH367" i="1"/>
  <c r="AG367" i="1"/>
  <c r="AF367" i="1"/>
  <c r="AE367" i="1"/>
  <c r="AD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M367" i="1"/>
  <c r="L367" i="1"/>
  <c r="K367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M366" i="1"/>
  <c r="AL366" i="1"/>
  <c r="AK366" i="1"/>
  <c r="AJ366" i="1"/>
  <c r="AI366" i="1"/>
  <c r="AH366" i="1"/>
  <c r="AG366" i="1"/>
  <c r="AF366" i="1"/>
  <c r="AE366" i="1"/>
  <c r="AD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M366" i="1"/>
  <c r="L366" i="1"/>
  <c r="K366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M365" i="1"/>
  <c r="AL365" i="1"/>
  <c r="AK365" i="1"/>
  <c r="AJ365" i="1"/>
  <c r="AI365" i="1"/>
  <c r="AH365" i="1"/>
  <c r="AG365" i="1"/>
  <c r="AF365" i="1"/>
  <c r="AE365" i="1"/>
  <c r="AD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M365" i="1"/>
  <c r="L365" i="1"/>
  <c r="K365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M364" i="1"/>
  <c r="AL364" i="1"/>
  <c r="AK364" i="1"/>
  <c r="AJ364" i="1"/>
  <c r="AI364" i="1"/>
  <c r="AH364" i="1"/>
  <c r="AG364" i="1"/>
  <c r="AF364" i="1"/>
  <c r="AE364" i="1"/>
  <c r="AD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M364" i="1"/>
  <c r="L364" i="1"/>
  <c r="K364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M363" i="1"/>
  <c r="AL363" i="1"/>
  <c r="AK363" i="1"/>
  <c r="AJ363" i="1"/>
  <c r="AI363" i="1"/>
  <c r="AH363" i="1"/>
  <c r="AG363" i="1"/>
  <c r="AF363" i="1"/>
  <c r="AE363" i="1"/>
  <c r="AD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M363" i="1"/>
  <c r="L363" i="1"/>
  <c r="K363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M362" i="1"/>
  <c r="AL362" i="1"/>
  <c r="AK362" i="1"/>
  <c r="AJ362" i="1"/>
  <c r="AI362" i="1"/>
  <c r="AH362" i="1"/>
  <c r="AG362" i="1"/>
  <c r="AF362" i="1"/>
  <c r="AE362" i="1"/>
  <c r="AD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M362" i="1"/>
  <c r="L362" i="1"/>
  <c r="K362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M361" i="1"/>
  <c r="AL361" i="1"/>
  <c r="AK361" i="1"/>
  <c r="AJ361" i="1"/>
  <c r="AI361" i="1"/>
  <c r="AH361" i="1"/>
  <c r="AG361" i="1"/>
  <c r="AF361" i="1"/>
  <c r="AE361" i="1"/>
  <c r="AD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M361" i="1"/>
  <c r="L361" i="1"/>
  <c r="K361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M360" i="1"/>
  <c r="AL360" i="1"/>
  <c r="AK360" i="1"/>
  <c r="AJ360" i="1"/>
  <c r="AI360" i="1"/>
  <c r="AH360" i="1"/>
  <c r="AG360" i="1"/>
  <c r="AF360" i="1"/>
  <c r="AE360" i="1"/>
  <c r="AD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M360" i="1"/>
  <c r="L360" i="1"/>
  <c r="K360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M359" i="1"/>
  <c r="AL359" i="1"/>
  <c r="AK359" i="1"/>
  <c r="AJ359" i="1"/>
  <c r="AI359" i="1"/>
  <c r="AH359" i="1"/>
  <c r="AG359" i="1"/>
  <c r="AF359" i="1"/>
  <c r="AE359" i="1"/>
  <c r="AD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M359" i="1"/>
  <c r="L359" i="1"/>
  <c r="K359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M358" i="1"/>
  <c r="AL358" i="1"/>
  <c r="AK358" i="1"/>
  <c r="AJ358" i="1"/>
  <c r="AI358" i="1"/>
  <c r="AH358" i="1"/>
  <c r="AG358" i="1"/>
  <c r="AF358" i="1"/>
  <c r="AE358" i="1"/>
  <c r="AD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M358" i="1"/>
  <c r="L358" i="1"/>
  <c r="K358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M357" i="1"/>
  <c r="AL357" i="1"/>
  <c r="AK357" i="1"/>
  <c r="AJ357" i="1"/>
  <c r="AI357" i="1"/>
  <c r="AH357" i="1"/>
  <c r="AG357" i="1"/>
  <c r="AF357" i="1"/>
  <c r="AE357" i="1"/>
  <c r="AD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M357" i="1"/>
  <c r="L357" i="1"/>
  <c r="K357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M356" i="1"/>
  <c r="AL356" i="1"/>
  <c r="AK356" i="1"/>
  <c r="AJ356" i="1"/>
  <c r="AI356" i="1"/>
  <c r="AH356" i="1"/>
  <c r="AG356" i="1"/>
  <c r="AF356" i="1"/>
  <c r="AE356" i="1"/>
  <c r="AD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M356" i="1"/>
  <c r="L356" i="1"/>
  <c r="K356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M355" i="1"/>
  <c r="AL355" i="1"/>
  <c r="AK355" i="1"/>
  <c r="AJ355" i="1"/>
  <c r="AI355" i="1"/>
  <c r="AH355" i="1"/>
  <c r="AG355" i="1"/>
  <c r="AF355" i="1"/>
  <c r="AE355" i="1"/>
  <c r="AD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M355" i="1"/>
  <c r="L355" i="1"/>
  <c r="K355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M354" i="1"/>
  <c r="AL354" i="1"/>
  <c r="AK354" i="1"/>
  <c r="AJ354" i="1"/>
  <c r="AI354" i="1"/>
  <c r="AH354" i="1"/>
  <c r="AG354" i="1"/>
  <c r="AF354" i="1"/>
  <c r="AE354" i="1"/>
  <c r="AD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M354" i="1"/>
  <c r="L354" i="1"/>
  <c r="K354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M353" i="1"/>
  <c r="AL353" i="1"/>
  <c r="AK353" i="1"/>
  <c r="AJ353" i="1"/>
  <c r="AI353" i="1"/>
  <c r="AH353" i="1"/>
  <c r="AG353" i="1"/>
  <c r="AF353" i="1"/>
  <c r="AE353" i="1"/>
  <c r="AD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M353" i="1"/>
  <c r="L353" i="1"/>
  <c r="K353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M352" i="1"/>
  <c r="AL352" i="1"/>
  <c r="AK352" i="1"/>
  <c r="AJ352" i="1"/>
  <c r="AI352" i="1"/>
  <c r="AH352" i="1"/>
  <c r="AG352" i="1"/>
  <c r="AF352" i="1"/>
  <c r="AE352" i="1"/>
  <c r="AD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M352" i="1"/>
  <c r="L352" i="1"/>
  <c r="K352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M351" i="1"/>
  <c r="AL351" i="1"/>
  <c r="AK351" i="1"/>
  <c r="AJ351" i="1"/>
  <c r="AI351" i="1"/>
  <c r="AH351" i="1"/>
  <c r="AG351" i="1"/>
  <c r="AF351" i="1"/>
  <c r="AE351" i="1"/>
  <c r="AD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M351" i="1"/>
  <c r="L351" i="1"/>
  <c r="K351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M350" i="1"/>
  <c r="AL350" i="1"/>
  <c r="AK350" i="1"/>
  <c r="AJ350" i="1"/>
  <c r="AI350" i="1"/>
  <c r="AH350" i="1"/>
  <c r="AG350" i="1"/>
  <c r="AF350" i="1"/>
  <c r="AE350" i="1"/>
  <c r="AD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M350" i="1"/>
  <c r="L350" i="1"/>
  <c r="K350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M349" i="1"/>
  <c r="AL349" i="1"/>
  <c r="AK349" i="1"/>
  <c r="AJ349" i="1"/>
  <c r="AI349" i="1"/>
  <c r="AH349" i="1"/>
  <c r="AG349" i="1"/>
  <c r="AF349" i="1"/>
  <c r="AE349" i="1"/>
  <c r="AD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M349" i="1"/>
  <c r="L349" i="1"/>
  <c r="K349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M348" i="1"/>
  <c r="AL348" i="1"/>
  <c r="AK348" i="1"/>
  <c r="AJ348" i="1"/>
  <c r="AI348" i="1"/>
  <c r="AH348" i="1"/>
  <c r="AG348" i="1"/>
  <c r="AF348" i="1"/>
  <c r="AE348" i="1"/>
  <c r="AD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M348" i="1"/>
  <c r="L348" i="1"/>
  <c r="K348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M347" i="1"/>
  <c r="AL347" i="1"/>
  <c r="AK347" i="1"/>
  <c r="AJ347" i="1"/>
  <c r="AI347" i="1"/>
  <c r="AH347" i="1"/>
  <c r="AG347" i="1"/>
  <c r="AF347" i="1"/>
  <c r="AE347" i="1"/>
  <c r="AD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M347" i="1"/>
  <c r="L347" i="1"/>
  <c r="K347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M346" i="1"/>
  <c r="AL346" i="1"/>
  <c r="AK346" i="1"/>
  <c r="AJ346" i="1"/>
  <c r="AI346" i="1"/>
  <c r="AH346" i="1"/>
  <c r="AG346" i="1"/>
  <c r="AF346" i="1"/>
  <c r="AE346" i="1"/>
  <c r="AD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M346" i="1"/>
  <c r="L346" i="1"/>
  <c r="K346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M345" i="1"/>
  <c r="AL345" i="1"/>
  <c r="AK345" i="1"/>
  <c r="AJ345" i="1"/>
  <c r="AI345" i="1"/>
  <c r="AH345" i="1"/>
  <c r="AG345" i="1"/>
  <c r="AF345" i="1"/>
  <c r="AE345" i="1"/>
  <c r="AD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M345" i="1"/>
  <c r="L345" i="1"/>
  <c r="K345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M344" i="1"/>
  <c r="AL344" i="1"/>
  <c r="AK344" i="1"/>
  <c r="AJ344" i="1"/>
  <c r="AI344" i="1"/>
  <c r="AH344" i="1"/>
  <c r="AG344" i="1"/>
  <c r="AF344" i="1"/>
  <c r="AE344" i="1"/>
  <c r="AD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M344" i="1"/>
  <c r="L344" i="1"/>
  <c r="K344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M343" i="1"/>
  <c r="AL343" i="1"/>
  <c r="AK343" i="1"/>
  <c r="AJ343" i="1"/>
  <c r="AI343" i="1"/>
  <c r="AH343" i="1"/>
  <c r="AG343" i="1"/>
  <c r="AF343" i="1"/>
  <c r="AE343" i="1"/>
  <c r="AD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M343" i="1"/>
  <c r="L343" i="1"/>
  <c r="K343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M342" i="1"/>
  <c r="AL342" i="1"/>
  <c r="AK342" i="1"/>
  <c r="AJ342" i="1"/>
  <c r="AI342" i="1"/>
  <c r="AH342" i="1"/>
  <c r="AG342" i="1"/>
  <c r="AF342" i="1"/>
  <c r="AE342" i="1"/>
  <c r="AD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M342" i="1"/>
  <c r="L342" i="1"/>
  <c r="K342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M341" i="1"/>
  <c r="AL341" i="1"/>
  <c r="AK341" i="1"/>
  <c r="AJ341" i="1"/>
  <c r="AI341" i="1"/>
  <c r="AH341" i="1"/>
  <c r="AG341" i="1"/>
  <c r="AF341" i="1"/>
  <c r="AE341" i="1"/>
  <c r="AD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M341" i="1"/>
  <c r="L341" i="1"/>
  <c r="K341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M340" i="1"/>
  <c r="AL340" i="1"/>
  <c r="AK340" i="1"/>
  <c r="AJ340" i="1"/>
  <c r="AI340" i="1"/>
  <c r="AH340" i="1"/>
  <c r="AG340" i="1"/>
  <c r="AF340" i="1"/>
  <c r="AE340" i="1"/>
  <c r="AD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M340" i="1"/>
  <c r="L340" i="1"/>
  <c r="K340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M339" i="1"/>
  <c r="AL339" i="1"/>
  <c r="AK339" i="1"/>
  <c r="AJ339" i="1"/>
  <c r="AI339" i="1"/>
  <c r="AH339" i="1"/>
  <c r="AG339" i="1"/>
  <c r="AF339" i="1"/>
  <c r="AE339" i="1"/>
  <c r="AD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M339" i="1"/>
  <c r="L339" i="1"/>
  <c r="K339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M338" i="1"/>
  <c r="AL338" i="1"/>
  <c r="AK338" i="1"/>
  <c r="AJ338" i="1"/>
  <c r="AI338" i="1"/>
  <c r="AH338" i="1"/>
  <c r="AG338" i="1"/>
  <c r="AF338" i="1"/>
  <c r="AE338" i="1"/>
  <c r="AD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M338" i="1"/>
  <c r="L338" i="1"/>
  <c r="K338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M337" i="1"/>
  <c r="AL337" i="1"/>
  <c r="AK337" i="1"/>
  <c r="AJ337" i="1"/>
  <c r="AI337" i="1"/>
  <c r="AH337" i="1"/>
  <c r="AG337" i="1"/>
  <c r="AF337" i="1"/>
  <c r="AE337" i="1"/>
  <c r="AD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M337" i="1"/>
  <c r="L337" i="1"/>
  <c r="K337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M336" i="1"/>
  <c r="AL336" i="1"/>
  <c r="AK336" i="1"/>
  <c r="AJ336" i="1"/>
  <c r="AI336" i="1"/>
  <c r="AH336" i="1"/>
  <c r="AG336" i="1"/>
  <c r="AF336" i="1"/>
  <c r="AE336" i="1"/>
  <c r="AD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M336" i="1"/>
  <c r="L336" i="1"/>
  <c r="K336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M335" i="1"/>
  <c r="AL335" i="1"/>
  <c r="AK335" i="1"/>
  <c r="AJ335" i="1"/>
  <c r="AI335" i="1"/>
  <c r="AH335" i="1"/>
  <c r="AG335" i="1"/>
  <c r="AF335" i="1"/>
  <c r="AE335" i="1"/>
  <c r="AD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M335" i="1"/>
  <c r="L335" i="1"/>
  <c r="K335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M334" i="1"/>
  <c r="AL334" i="1"/>
  <c r="AK334" i="1"/>
  <c r="AJ334" i="1"/>
  <c r="AI334" i="1"/>
  <c r="AH334" i="1"/>
  <c r="AG334" i="1"/>
  <c r="AF334" i="1"/>
  <c r="AE334" i="1"/>
  <c r="AD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M334" i="1"/>
  <c r="L334" i="1"/>
  <c r="K334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M333" i="1"/>
  <c r="AL333" i="1"/>
  <c r="AK333" i="1"/>
  <c r="AJ333" i="1"/>
  <c r="AI333" i="1"/>
  <c r="AH333" i="1"/>
  <c r="AG333" i="1"/>
  <c r="AF333" i="1"/>
  <c r="AE333" i="1"/>
  <c r="AD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M333" i="1"/>
  <c r="L333" i="1"/>
  <c r="K333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M332" i="1"/>
  <c r="AL332" i="1"/>
  <c r="AK332" i="1"/>
  <c r="AJ332" i="1"/>
  <c r="AI332" i="1"/>
  <c r="AH332" i="1"/>
  <c r="AG332" i="1"/>
  <c r="AF332" i="1"/>
  <c r="AE332" i="1"/>
  <c r="AD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M332" i="1"/>
  <c r="L332" i="1"/>
  <c r="K332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M331" i="1"/>
  <c r="AL331" i="1"/>
  <c r="AK331" i="1"/>
  <c r="AJ331" i="1"/>
  <c r="AI331" i="1"/>
  <c r="AH331" i="1"/>
  <c r="AG331" i="1"/>
  <c r="AF331" i="1"/>
  <c r="AE331" i="1"/>
  <c r="AD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M331" i="1"/>
  <c r="L331" i="1"/>
  <c r="K331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M330" i="1"/>
  <c r="AL330" i="1"/>
  <c r="AK330" i="1"/>
  <c r="AJ330" i="1"/>
  <c r="AI330" i="1"/>
  <c r="AH330" i="1"/>
  <c r="AG330" i="1"/>
  <c r="AF330" i="1"/>
  <c r="AE330" i="1"/>
  <c r="AD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M330" i="1"/>
  <c r="L330" i="1"/>
  <c r="K330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M329" i="1"/>
  <c r="AL329" i="1"/>
  <c r="AK329" i="1"/>
  <c r="AJ329" i="1"/>
  <c r="AI329" i="1"/>
  <c r="AH329" i="1"/>
  <c r="AG329" i="1"/>
  <c r="AF329" i="1"/>
  <c r="AE329" i="1"/>
  <c r="AD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M329" i="1"/>
  <c r="L329" i="1"/>
  <c r="K329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M328" i="1"/>
  <c r="AL328" i="1"/>
  <c r="AK328" i="1"/>
  <c r="AJ328" i="1"/>
  <c r="AI328" i="1"/>
  <c r="AH328" i="1"/>
  <c r="AG328" i="1"/>
  <c r="AF328" i="1"/>
  <c r="AE328" i="1"/>
  <c r="AD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M328" i="1"/>
  <c r="L328" i="1"/>
  <c r="K328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M327" i="1"/>
  <c r="AL327" i="1"/>
  <c r="AK327" i="1"/>
  <c r="AJ327" i="1"/>
  <c r="AI327" i="1"/>
  <c r="AH327" i="1"/>
  <c r="AG327" i="1"/>
  <c r="AF327" i="1"/>
  <c r="AE327" i="1"/>
  <c r="AD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M327" i="1"/>
  <c r="L327" i="1"/>
  <c r="K327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M326" i="1"/>
  <c r="AL326" i="1"/>
  <c r="AK326" i="1"/>
  <c r="AJ326" i="1"/>
  <c r="AI326" i="1"/>
  <c r="AH326" i="1"/>
  <c r="AG326" i="1"/>
  <c r="AF326" i="1"/>
  <c r="AE326" i="1"/>
  <c r="AD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M326" i="1"/>
  <c r="L326" i="1"/>
  <c r="K326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M325" i="1"/>
  <c r="AL325" i="1"/>
  <c r="AK325" i="1"/>
  <c r="AJ325" i="1"/>
  <c r="AI325" i="1"/>
  <c r="AH325" i="1"/>
  <c r="AG325" i="1"/>
  <c r="AF325" i="1"/>
  <c r="AE325" i="1"/>
  <c r="AD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M325" i="1"/>
  <c r="L325" i="1"/>
  <c r="K325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M324" i="1"/>
  <c r="AL324" i="1"/>
  <c r="AK324" i="1"/>
  <c r="AJ324" i="1"/>
  <c r="AI324" i="1"/>
  <c r="AH324" i="1"/>
  <c r="AG324" i="1"/>
  <c r="AF324" i="1"/>
  <c r="AE324" i="1"/>
  <c r="AD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M324" i="1"/>
  <c r="L324" i="1"/>
  <c r="K324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M323" i="1"/>
  <c r="AL323" i="1"/>
  <c r="AK323" i="1"/>
  <c r="AJ323" i="1"/>
  <c r="AI323" i="1"/>
  <c r="AH323" i="1"/>
  <c r="AG323" i="1"/>
  <c r="AF323" i="1"/>
  <c r="AE323" i="1"/>
  <c r="AD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M323" i="1"/>
  <c r="L323" i="1"/>
  <c r="K323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M322" i="1"/>
  <c r="AL322" i="1"/>
  <c r="AK322" i="1"/>
  <c r="AJ322" i="1"/>
  <c r="AI322" i="1"/>
  <c r="AH322" i="1"/>
  <c r="AG322" i="1"/>
  <c r="AF322" i="1"/>
  <c r="AE322" i="1"/>
  <c r="AD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M322" i="1"/>
  <c r="L322" i="1"/>
  <c r="K322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M321" i="1"/>
  <c r="AL321" i="1"/>
  <c r="AK321" i="1"/>
  <c r="AJ321" i="1"/>
  <c r="AI321" i="1"/>
  <c r="AH321" i="1"/>
  <c r="AG321" i="1"/>
  <c r="AF321" i="1"/>
  <c r="AE321" i="1"/>
  <c r="AD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M321" i="1"/>
  <c r="L321" i="1"/>
  <c r="K321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M320" i="1"/>
  <c r="AL320" i="1"/>
  <c r="AK320" i="1"/>
  <c r="AJ320" i="1"/>
  <c r="AI320" i="1"/>
  <c r="AH320" i="1"/>
  <c r="AG320" i="1"/>
  <c r="AF320" i="1"/>
  <c r="AE320" i="1"/>
  <c r="AD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M320" i="1"/>
  <c r="L320" i="1"/>
  <c r="K320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M319" i="1"/>
  <c r="AL319" i="1"/>
  <c r="AK319" i="1"/>
  <c r="AJ319" i="1"/>
  <c r="AI319" i="1"/>
  <c r="AH319" i="1"/>
  <c r="AG319" i="1"/>
  <c r="AF319" i="1"/>
  <c r="AE319" i="1"/>
  <c r="AD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M319" i="1"/>
  <c r="L319" i="1"/>
  <c r="K319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M318" i="1"/>
  <c r="AL318" i="1"/>
  <c r="AK318" i="1"/>
  <c r="AJ318" i="1"/>
  <c r="AI318" i="1"/>
  <c r="AH318" i="1"/>
  <c r="AG318" i="1"/>
  <c r="AF318" i="1"/>
  <c r="AE318" i="1"/>
  <c r="AD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M318" i="1"/>
  <c r="L318" i="1"/>
  <c r="K318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M317" i="1"/>
  <c r="AL317" i="1"/>
  <c r="AK317" i="1"/>
  <c r="AJ317" i="1"/>
  <c r="AI317" i="1"/>
  <c r="AH317" i="1"/>
  <c r="AG317" i="1"/>
  <c r="AF317" i="1"/>
  <c r="AE317" i="1"/>
  <c r="AD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M317" i="1"/>
  <c r="L317" i="1"/>
  <c r="K317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M316" i="1"/>
  <c r="AL316" i="1"/>
  <c r="AK316" i="1"/>
  <c r="AJ316" i="1"/>
  <c r="AI316" i="1"/>
  <c r="AH316" i="1"/>
  <c r="AG316" i="1"/>
  <c r="AF316" i="1"/>
  <c r="AE316" i="1"/>
  <c r="AD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M316" i="1"/>
  <c r="L316" i="1"/>
  <c r="K316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M315" i="1"/>
  <c r="AL315" i="1"/>
  <c r="AK315" i="1"/>
  <c r="AJ315" i="1"/>
  <c r="AI315" i="1"/>
  <c r="AH315" i="1"/>
  <c r="AG315" i="1"/>
  <c r="AF315" i="1"/>
  <c r="AE315" i="1"/>
  <c r="AD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M315" i="1"/>
  <c r="L315" i="1"/>
  <c r="K315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M314" i="1"/>
  <c r="AL314" i="1"/>
  <c r="AK314" i="1"/>
  <c r="AJ314" i="1"/>
  <c r="AI314" i="1"/>
  <c r="AH314" i="1"/>
  <c r="AG314" i="1"/>
  <c r="AF314" i="1"/>
  <c r="AE314" i="1"/>
  <c r="AD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M314" i="1"/>
  <c r="L314" i="1"/>
  <c r="K314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M313" i="1"/>
  <c r="AL313" i="1"/>
  <c r="AK313" i="1"/>
  <c r="AJ313" i="1"/>
  <c r="AI313" i="1"/>
  <c r="AH313" i="1"/>
  <c r="AG313" i="1"/>
  <c r="AF313" i="1"/>
  <c r="AE313" i="1"/>
  <c r="AD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M313" i="1"/>
  <c r="L313" i="1"/>
  <c r="K313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M312" i="1"/>
  <c r="AL312" i="1"/>
  <c r="AK312" i="1"/>
  <c r="AJ312" i="1"/>
  <c r="AI312" i="1"/>
  <c r="AH312" i="1"/>
  <c r="AG312" i="1"/>
  <c r="AF312" i="1"/>
  <c r="AE312" i="1"/>
  <c r="AD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M312" i="1"/>
  <c r="L312" i="1"/>
  <c r="K312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M311" i="1"/>
  <c r="AL311" i="1"/>
  <c r="AK311" i="1"/>
  <c r="AJ311" i="1"/>
  <c r="AI311" i="1"/>
  <c r="AH311" i="1"/>
  <c r="AG311" i="1"/>
  <c r="AF311" i="1"/>
  <c r="AE311" i="1"/>
  <c r="AD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M311" i="1"/>
  <c r="L311" i="1"/>
  <c r="K311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M310" i="1"/>
  <c r="AL310" i="1"/>
  <c r="AK310" i="1"/>
  <c r="AJ310" i="1"/>
  <c r="AI310" i="1"/>
  <c r="AH310" i="1"/>
  <c r="AG310" i="1"/>
  <c r="AF310" i="1"/>
  <c r="AE310" i="1"/>
  <c r="AD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M310" i="1"/>
  <c r="L310" i="1"/>
  <c r="K310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M309" i="1"/>
  <c r="AL309" i="1"/>
  <c r="AK309" i="1"/>
  <c r="AJ309" i="1"/>
  <c r="AI309" i="1"/>
  <c r="AH309" i="1"/>
  <c r="AG309" i="1"/>
  <c r="AF309" i="1"/>
  <c r="AE309" i="1"/>
  <c r="AD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M309" i="1"/>
  <c r="L309" i="1"/>
  <c r="K309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M308" i="1"/>
  <c r="AL308" i="1"/>
  <c r="AK308" i="1"/>
  <c r="AJ308" i="1"/>
  <c r="AI308" i="1"/>
  <c r="AH308" i="1"/>
  <c r="AG308" i="1"/>
  <c r="AF308" i="1"/>
  <c r="AE308" i="1"/>
  <c r="AD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M308" i="1"/>
  <c r="L308" i="1"/>
  <c r="K308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M307" i="1"/>
  <c r="AL307" i="1"/>
  <c r="AK307" i="1"/>
  <c r="AJ307" i="1"/>
  <c r="AI307" i="1"/>
  <c r="AH307" i="1"/>
  <c r="AG307" i="1"/>
  <c r="AF307" i="1"/>
  <c r="AE307" i="1"/>
  <c r="AD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M307" i="1"/>
  <c r="L307" i="1"/>
  <c r="K307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M306" i="1"/>
  <c r="AL306" i="1"/>
  <c r="AK306" i="1"/>
  <c r="AJ306" i="1"/>
  <c r="AI306" i="1"/>
  <c r="AH306" i="1"/>
  <c r="AG306" i="1"/>
  <c r="AF306" i="1"/>
  <c r="AE306" i="1"/>
  <c r="AD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M306" i="1"/>
  <c r="L306" i="1"/>
  <c r="K306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M305" i="1"/>
  <c r="AL305" i="1"/>
  <c r="AK305" i="1"/>
  <c r="AJ305" i="1"/>
  <c r="AI305" i="1"/>
  <c r="AH305" i="1"/>
  <c r="AG305" i="1"/>
  <c r="AF305" i="1"/>
  <c r="AE305" i="1"/>
  <c r="AD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M305" i="1"/>
  <c r="L305" i="1"/>
  <c r="K305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M304" i="1"/>
  <c r="AL304" i="1"/>
  <c r="AK304" i="1"/>
  <c r="AJ304" i="1"/>
  <c r="AI304" i="1"/>
  <c r="AH304" i="1"/>
  <c r="AG304" i="1"/>
  <c r="AF304" i="1"/>
  <c r="AE304" i="1"/>
  <c r="AD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M304" i="1"/>
  <c r="L304" i="1"/>
  <c r="K304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M303" i="1"/>
  <c r="AL303" i="1"/>
  <c r="AK303" i="1"/>
  <c r="AJ303" i="1"/>
  <c r="AI303" i="1"/>
  <c r="AH303" i="1"/>
  <c r="AG303" i="1"/>
  <c r="AF303" i="1"/>
  <c r="AE303" i="1"/>
  <c r="AD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M303" i="1"/>
  <c r="L303" i="1"/>
  <c r="K303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M302" i="1"/>
  <c r="AL302" i="1"/>
  <c r="AK302" i="1"/>
  <c r="AJ302" i="1"/>
  <c r="AI302" i="1"/>
  <c r="AH302" i="1"/>
  <c r="AG302" i="1"/>
  <c r="AF302" i="1"/>
  <c r="AE302" i="1"/>
  <c r="AD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M302" i="1"/>
  <c r="L302" i="1"/>
  <c r="K302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M301" i="1"/>
  <c r="AL301" i="1"/>
  <c r="AK301" i="1"/>
  <c r="AJ301" i="1"/>
  <c r="AI301" i="1"/>
  <c r="AH301" i="1"/>
  <c r="AG301" i="1"/>
  <c r="AF301" i="1"/>
  <c r="AE301" i="1"/>
  <c r="AD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M301" i="1"/>
  <c r="L301" i="1"/>
  <c r="K301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M300" i="1"/>
  <c r="AL300" i="1"/>
  <c r="AK300" i="1"/>
  <c r="AJ300" i="1"/>
  <c r="AI300" i="1"/>
  <c r="AH300" i="1"/>
  <c r="AG300" i="1"/>
  <c r="AF300" i="1"/>
  <c r="AE300" i="1"/>
  <c r="AD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M300" i="1"/>
  <c r="L300" i="1"/>
  <c r="K300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M299" i="1"/>
  <c r="AL299" i="1"/>
  <c r="AK299" i="1"/>
  <c r="AJ299" i="1"/>
  <c r="AI299" i="1"/>
  <c r="AH299" i="1"/>
  <c r="AG299" i="1"/>
  <c r="AF299" i="1"/>
  <c r="AE299" i="1"/>
  <c r="AD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M299" i="1"/>
  <c r="L299" i="1"/>
  <c r="K299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M298" i="1"/>
  <c r="AL298" i="1"/>
  <c r="AK298" i="1"/>
  <c r="AJ298" i="1"/>
  <c r="AI298" i="1"/>
  <c r="AH298" i="1"/>
  <c r="AG298" i="1"/>
  <c r="AF298" i="1"/>
  <c r="AE298" i="1"/>
  <c r="AD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M298" i="1"/>
  <c r="L298" i="1"/>
  <c r="K298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M297" i="1"/>
  <c r="AL297" i="1"/>
  <c r="AK297" i="1"/>
  <c r="AJ297" i="1"/>
  <c r="AI297" i="1"/>
  <c r="AH297" i="1"/>
  <c r="AG297" i="1"/>
  <c r="AF297" i="1"/>
  <c r="AE297" i="1"/>
  <c r="AD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L297" i="1"/>
  <c r="K297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M296" i="1"/>
  <c r="AL296" i="1"/>
  <c r="AK296" i="1"/>
  <c r="AJ296" i="1"/>
  <c r="AI296" i="1"/>
  <c r="AH296" i="1"/>
  <c r="AG296" i="1"/>
  <c r="AF296" i="1"/>
  <c r="AE296" i="1"/>
  <c r="AD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M296" i="1"/>
  <c r="L296" i="1"/>
  <c r="K296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M295" i="1"/>
  <c r="AL295" i="1"/>
  <c r="AK295" i="1"/>
  <c r="AJ295" i="1"/>
  <c r="AI295" i="1"/>
  <c r="AH295" i="1"/>
  <c r="AG295" i="1"/>
  <c r="AF295" i="1"/>
  <c r="AE295" i="1"/>
  <c r="AD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M295" i="1"/>
  <c r="L295" i="1"/>
  <c r="K295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M294" i="1"/>
  <c r="AL294" i="1"/>
  <c r="AK294" i="1"/>
  <c r="AJ294" i="1"/>
  <c r="AI294" i="1"/>
  <c r="AH294" i="1"/>
  <c r="AG294" i="1"/>
  <c r="AF294" i="1"/>
  <c r="AE294" i="1"/>
  <c r="AD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M294" i="1"/>
  <c r="L294" i="1"/>
  <c r="K294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M293" i="1"/>
  <c r="AL293" i="1"/>
  <c r="AK293" i="1"/>
  <c r="AJ293" i="1"/>
  <c r="AI293" i="1"/>
  <c r="AH293" i="1"/>
  <c r="AG293" i="1"/>
  <c r="AF293" i="1"/>
  <c r="AE293" i="1"/>
  <c r="AD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M293" i="1"/>
  <c r="L293" i="1"/>
  <c r="K293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M292" i="1"/>
  <c r="AL292" i="1"/>
  <c r="AK292" i="1"/>
  <c r="AJ292" i="1"/>
  <c r="AI292" i="1"/>
  <c r="AH292" i="1"/>
  <c r="AG292" i="1"/>
  <c r="AF292" i="1"/>
  <c r="AE292" i="1"/>
  <c r="AD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L292" i="1"/>
  <c r="K292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M291" i="1"/>
  <c r="AL291" i="1"/>
  <c r="AK291" i="1"/>
  <c r="AJ291" i="1"/>
  <c r="AI291" i="1"/>
  <c r="AH291" i="1"/>
  <c r="AG291" i="1"/>
  <c r="AF291" i="1"/>
  <c r="AE291" i="1"/>
  <c r="AD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L291" i="1"/>
  <c r="K291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M290" i="1"/>
  <c r="AL290" i="1"/>
  <c r="AK290" i="1"/>
  <c r="AJ290" i="1"/>
  <c r="AI290" i="1"/>
  <c r="AH290" i="1"/>
  <c r="AG290" i="1"/>
  <c r="AF290" i="1"/>
  <c r="AE290" i="1"/>
  <c r="AD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M290" i="1"/>
  <c r="L290" i="1"/>
  <c r="K290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M289" i="1"/>
  <c r="AL289" i="1"/>
  <c r="AK289" i="1"/>
  <c r="AJ289" i="1"/>
  <c r="AI289" i="1"/>
  <c r="AH289" i="1"/>
  <c r="AG289" i="1"/>
  <c r="AF289" i="1"/>
  <c r="AE289" i="1"/>
  <c r="AD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M289" i="1"/>
  <c r="L289" i="1"/>
  <c r="K289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M288" i="1"/>
  <c r="AL288" i="1"/>
  <c r="AK288" i="1"/>
  <c r="AJ288" i="1"/>
  <c r="AI288" i="1"/>
  <c r="AH288" i="1"/>
  <c r="AG288" i="1"/>
  <c r="AF288" i="1"/>
  <c r="AE288" i="1"/>
  <c r="AD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L288" i="1"/>
  <c r="K288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M287" i="1"/>
  <c r="AL287" i="1"/>
  <c r="AK287" i="1"/>
  <c r="AJ287" i="1"/>
  <c r="AI287" i="1"/>
  <c r="AH287" i="1"/>
  <c r="AG287" i="1"/>
  <c r="AF287" i="1"/>
  <c r="AE287" i="1"/>
  <c r="AD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L287" i="1"/>
  <c r="K287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M286" i="1"/>
  <c r="AL286" i="1"/>
  <c r="AK286" i="1"/>
  <c r="AJ286" i="1"/>
  <c r="AI286" i="1"/>
  <c r="AH286" i="1"/>
  <c r="AG286" i="1"/>
  <c r="AF286" i="1"/>
  <c r="AE286" i="1"/>
  <c r="AD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L286" i="1"/>
  <c r="K286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M285" i="1"/>
  <c r="AL285" i="1"/>
  <c r="AK285" i="1"/>
  <c r="AJ285" i="1"/>
  <c r="AI285" i="1"/>
  <c r="AH285" i="1"/>
  <c r="AG285" i="1"/>
  <c r="AF285" i="1"/>
  <c r="AE285" i="1"/>
  <c r="AD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L285" i="1"/>
  <c r="K285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M284" i="1"/>
  <c r="AL284" i="1"/>
  <c r="AK284" i="1"/>
  <c r="AJ284" i="1"/>
  <c r="AI284" i="1"/>
  <c r="AH284" i="1"/>
  <c r="AG284" i="1"/>
  <c r="AF284" i="1"/>
  <c r="AE284" i="1"/>
  <c r="AD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L284" i="1"/>
  <c r="K284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M283" i="1"/>
  <c r="AL283" i="1"/>
  <c r="AK283" i="1"/>
  <c r="AJ283" i="1"/>
  <c r="AI283" i="1"/>
  <c r="AH283" i="1"/>
  <c r="AG283" i="1"/>
  <c r="AF283" i="1"/>
  <c r="AE283" i="1"/>
  <c r="AD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L283" i="1"/>
  <c r="K283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M282" i="1"/>
  <c r="AL282" i="1"/>
  <c r="AK282" i="1"/>
  <c r="AJ282" i="1"/>
  <c r="AI282" i="1"/>
  <c r="AH282" i="1"/>
  <c r="AG282" i="1"/>
  <c r="AF282" i="1"/>
  <c r="AE282" i="1"/>
  <c r="AD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L282" i="1"/>
  <c r="K282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M281" i="1"/>
  <c r="AL281" i="1"/>
  <c r="AK281" i="1"/>
  <c r="AJ281" i="1"/>
  <c r="AI281" i="1"/>
  <c r="AH281" i="1"/>
  <c r="AG281" i="1"/>
  <c r="AF281" i="1"/>
  <c r="AE281" i="1"/>
  <c r="AD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L281" i="1"/>
  <c r="K281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M280" i="1"/>
  <c r="AL280" i="1"/>
  <c r="AK280" i="1"/>
  <c r="AJ280" i="1"/>
  <c r="AI280" i="1"/>
  <c r="AH280" i="1"/>
  <c r="AG280" i="1"/>
  <c r="AF280" i="1"/>
  <c r="AE280" i="1"/>
  <c r="AD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L280" i="1"/>
  <c r="K280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M279" i="1"/>
  <c r="AL279" i="1"/>
  <c r="AK279" i="1"/>
  <c r="AJ279" i="1"/>
  <c r="AI279" i="1"/>
  <c r="AH279" i="1"/>
  <c r="AG279" i="1"/>
  <c r="AF279" i="1"/>
  <c r="AE279" i="1"/>
  <c r="AD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M279" i="1"/>
  <c r="L279" i="1"/>
  <c r="K279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M278" i="1"/>
  <c r="AL278" i="1"/>
  <c r="AK278" i="1"/>
  <c r="AJ278" i="1"/>
  <c r="AI278" i="1"/>
  <c r="AH278" i="1"/>
  <c r="AG278" i="1"/>
  <c r="AF278" i="1"/>
  <c r="AE278" i="1"/>
  <c r="AD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L278" i="1"/>
  <c r="K278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M277" i="1"/>
  <c r="AL277" i="1"/>
  <c r="AK277" i="1"/>
  <c r="AJ277" i="1"/>
  <c r="AI277" i="1"/>
  <c r="AH277" i="1"/>
  <c r="AG277" i="1"/>
  <c r="AF277" i="1"/>
  <c r="AE277" i="1"/>
  <c r="AD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L277" i="1"/>
  <c r="K277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M276" i="1"/>
  <c r="AL276" i="1"/>
  <c r="AK276" i="1"/>
  <c r="AJ276" i="1"/>
  <c r="AI276" i="1"/>
  <c r="AH276" i="1"/>
  <c r="AG276" i="1"/>
  <c r="AF276" i="1"/>
  <c r="AE276" i="1"/>
  <c r="AD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L276" i="1"/>
  <c r="K276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M275" i="1"/>
  <c r="AL275" i="1"/>
  <c r="AK275" i="1"/>
  <c r="AJ275" i="1"/>
  <c r="AI275" i="1"/>
  <c r="AH275" i="1"/>
  <c r="AG275" i="1"/>
  <c r="AF275" i="1"/>
  <c r="AE275" i="1"/>
  <c r="AD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L275" i="1"/>
  <c r="K275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M274" i="1"/>
  <c r="AL274" i="1"/>
  <c r="AK274" i="1"/>
  <c r="AJ274" i="1"/>
  <c r="AI274" i="1"/>
  <c r="AH274" i="1"/>
  <c r="AG274" i="1"/>
  <c r="AF274" i="1"/>
  <c r="AE274" i="1"/>
  <c r="AD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L274" i="1"/>
  <c r="K274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M273" i="1"/>
  <c r="AL273" i="1"/>
  <c r="AK273" i="1"/>
  <c r="AJ273" i="1"/>
  <c r="AI273" i="1"/>
  <c r="AH273" i="1"/>
  <c r="AG273" i="1"/>
  <c r="AF273" i="1"/>
  <c r="AE273" i="1"/>
  <c r="AD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L273" i="1"/>
  <c r="K273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M272" i="1"/>
  <c r="AL272" i="1"/>
  <c r="AK272" i="1"/>
  <c r="AJ272" i="1"/>
  <c r="AI272" i="1"/>
  <c r="AH272" i="1"/>
  <c r="AG272" i="1"/>
  <c r="AF272" i="1"/>
  <c r="AE272" i="1"/>
  <c r="AD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L272" i="1"/>
  <c r="K272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M271" i="1"/>
  <c r="AL271" i="1"/>
  <c r="AK271" i="1"/>
  <c r="AJ271" i="1"/>
  <c r="AI271" i="1"/>
  <c r="AH271" i="1"/>
  <c r="AG271" i="1"/>
  <c r="AF271" i="1"/>
  <c r="AE271" i="1"/>
  <c r="AD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L271" i="1"/>
  <c r="K271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M270" i="1"/>
  <c r="AL270" i="1"/>
  <c r="AK270" i="1"/>
  <c r="AJ270" i="1"/>
  <c r="AI270" i="1"/>
  <c r="AH270" i="1"/>
  <c r="AG270" i="1"/>
  <c r="AF270" i="1"/>
  <c r="AE270" i="1"/>
  <c r="AD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L270" i="1"/>
  <c r="K270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M269" i="1"/>
  <c r="AL269" i="1"/>
  <c r="AK269" i="1"/>
  <c r="AJ269" i="1"/>
  <c r="AI269" i="1"/>
  <c r="AH269" i="1"/>
  <c r="AG269" i="1"/>
  <c r="AF269" i="1"/>
  <c r="AE269" i="1"/>
  <c r="AD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L269" i="1"/>
  <c r="K269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M268" i="1"/>
  <c r="AL268" i="1"/>
  <c r="AK268" i="1"/>
  <c r="AJ268" i="1"/>
  <c r="AI268" i="1"/>
  <c r="AH268" i="1"/>
  <c r="AG268" i="1"/>
  <c r="AF268" i="1"/>
  <c r="AE268" i="1"/>
  <c r="AD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L268" i="1"/>
  <c r="K268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M267" i="1"/>
  <c r="AL267" i="1"/>
  <c r="AK267" i="1"/>
  <c r="AJ267" i="1"/>
  <c r="AI267" i="1"/>
  <c r="AH267" i="1"/>
  <c r="AG267" i="1"/>
  <c r="AF267" i="1"/>
  <c r="AE267" i="1"/>
  <c r="AD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L267" i="1"/>
  <c r="K267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M266" i="1"/>
  <c r="AL266" i="1"/>
  <c r="AK266" i="1"/>
  <c r="AJ266" i="1"/>
  <c r="AI266" i="1"/>
  <c r="AH266" i="1"/>
  <c r="AG266" i="1"/>
  <c r="AF266" i="1"/>
  <c r="AE266" i="1"/>
  <c r="AD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L266" i="1"/>
  <c r="K266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M265" i="1"/>
  <c r="AL265" i="1"/>
  <c r="AK265" i="1"/>
  <c r="AJ265" i="1"/>
  <c r="AI265" i="1"/>
  <c r="AH265" i="1"/>
  <c r="AG265" i="1"/>
  <c r="AF265" i="1"/>
  <c r="AE265" i="1"/>
  <c r="AD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L265" i="1"/>
  <c r="K265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M264" i="1"/>
  <c r="AL264" i="1"/>
  <c r="AK264" i="1"/>
  <c r="AJ264" i="1"/>
  <c r="AI264" i="1"/>
  <c r="AH264" i="1"/>
  <c r="AG264" i="1"/>
  <c r="AF264" i="1"/>
  <c r="AE264" i="1"/>
  <c r="AD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L264" i="1"/>
  <c r="K264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M263" i="1"/>
  <c r="AL263" i="1"/>
  <c r="AK263" i="1"/>
  <c r="AJ263" i="1"/>
  <c r="AI263" i="1"/>
  <c r="AH263" i="1"/>
  <c r="AG263" i="1"/>
  <c r="AF263" i="1"/>
  <c r="AE263" i="1"/>
  <c r="AD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L263" i="1"/>
  <c r="K263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M262" i="1"/>
  <c r="AL262" i="1"/>
  <c r="AK262" i="1"/>
  <c r="AJ262" i="1"/>
  <c r="AI262" i="1"/>
  <c r="AH262" i="1"/>
  <c r="AG262" i="1"/>
  <c r="AF262" i="1"/>
  <c r="AE262" i="1"/>
  <c r="AD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L262" i="1"/>
  <c r="K262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M261" i="1"/>
  <c r="AL261" i="1"/>
  <c r="AK261" i="1"/>
  <c r="AJ261" i="1"/>
  <c r="AI261" i="1"/>
  <c r="AH261" i="1"/>
  <c r="AG261" i="1"/>
  <c r="AF261" i="1"/>
  <c r="AE261" i="1"/>
  <c r="AD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L261" i="1"/>
  <c r="K261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M260" i="1"/>
  <c r="AL260" i="1"/>
  <c r="AK260" i="1"/>
  <c r="AJ260" i="1"/>
  <c r="AI260" i="1"/>
  <c r="AH260" i="1"/>
  <c r="AG260" i="1"/>
  <c r="AF260" i="1"/>
  <c r="AE260" i="1"/>
  <c r="AD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L260" i="1"/>
  <c r="K260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M259" i="1"/>
  <c r="AL259" i="1"/>
  <c r="AK259" i="1"/>
  <c r="AJ259" i="1"/>
  <c r="AI259" i="1"/>
  <c r="AH259" i="1"/>
  <c r="AG259" i="1"/>
  <c r="AF259" i="1"/>
  <c r="AE259" i="1"/>
  <c r="AD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L259" i="1"/>
  <c r="K259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M258" i="1"/>
  <c r="AL258" i="1"/>
  <c r="AK258" i="1"/>
  <c r="AJ258" i="1"/>
  <c r="AI258" i="1"/>
  <c r="AH258" i="1"/>
  <c r="AG258" i="1"/>
  <c r="AF258" i="1"/>
  <c r="AE258" i="1"/>
  <c r="AD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L258" i="1"/>
  <c r="K258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M257" i="1"/>
  <c r="AL257" i="1"/>
  <c r="AK257" i="1"/>
  <c r="AJ257" i="1"/>
  <c r="AI257" i="1"/>
  <c r="AH257" i="1"/>
  <c r="AG257" i="1"/>
  <c r="AF257" i="1"/>
  <c r="AE257" i="1"/>
  <c r="AD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L257" i="1"/>
  <c r="K257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M256" i="1"/>
  <c r="AL256" i="1"/>
  <c r="AK256" i="1"/>
  <c r="AJ256" i="1"/>
  <c r="AI256" i="1"/>
  <c r="AH256" i="1"/>
  <c r="AG256" i="1"/>
  <c r="AF256" i="1"/>
  <c r="AE256" i="1"/>
  <c r="AD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L256" i="1"/>
  <c r="K256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M255" i="1"/>
  <c r="AL255" i="1"/>
  <c r="AK255" i="1"/>
  <c r="AJ255" i="1"/>
  <c r="AI255" i="1"/>
  <c r="AH255" i="1"/>
  <c r="AG255" i="1"/>
  <c r="AF255" i="1"/>
  <c r="AE255" i="1"/>
  <c r="AD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L255" i="1"/>
  <c r="K255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M254" i="1"/>
  <c r="AL254" i="1"/>
  <c r="AK254" i="1"/>
  <c r="AJ254" i="1"/>
  <c r="AI254" i="1"/>
  <c r="AH254" i="1"/>
  <c r="AG254" i="1"/>
  <c r="AF254" i="1"/>
  <c r="AE254" i="1"/>
  <c r="AD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L254" i="1"/>
  <c r="K254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M253" i="1"/>
  <c r="AL253" i="1"/>
  <c r="AK253" i="1"/>
  <c r="AJ253" i="1"/>
  <c r="AI253" i="1"/>
  <c r="AH253" i="1"/>
  <c r="AG253" i="1"/>
  <c r="AF253" i="1"/>
  <c r="AE253" i="1"/>
  <c r="AD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L253" i="1"/>
  <c r="K253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M252" i="1"/>
  <c r="AL252" i="1"/>
  <c r="AK252" i="1"/>
  <c r="AJ252" i="1"/>
  <c r="AI252" i="1"/>
  <c r="AH252" i="1"/>
  <c r="AG252" i="1"/>
  <c r="AF252" i="1"/>
  <c r="AE252" i="1"/>
  <c r="AD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L252" i="1"/>
  <c r="K252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M251" i="1"/>
  <c r="AL251" i="1"/>
  <c r="AK251" i="1"/>
  <c r="AJ251" i="1"/>
  <c r="AI251" i="1"/>
  <c r="AH251" i="1"/>
  <c r="AG251" i="1"/>
  <c r="AF251" i="1"/>
  <c r="AE251" i="1"/>
  <c r="AD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L251" i="1"/>
  <c r="K251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M250" i="1"/>
  <c r="AL250" i="1"/>
  <c r="AK250" i="1"/>
  <c r="AJ250" i="1"/>
  <c r="AI250" i="1"/>
  <c r="AH250" i="1"/>
  <c r="AG250" i="1"/>
  <c r="AF250" i="1"/>
  <c r="AE250" i="1"/>
  <c r="AD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L250" i="1"/>
  <c r="K250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M249" i="1"/>
  <c r="AL249" i="1"/>
  <c r="AK249" i="1"/>
  <c r="AJ249" i="1"/>
  <c r="AI249" i="1"/>
  <c r="AH249" i="1"/>
  <c r="AG249" i="1"/>
  <c r="AF249" i="1"/>
  <c r="AE249" i="1"/>
  <c r="AD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L249" i="1"/>
  <c r="K249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M248" i="1"/>
  <c r="AL248" i="1"/>
  <c r="AK248" i="1"/>
  <c r="AJ248" i="1"/>
  <c r="AI248" i="1"/>
  <c r="AH248" i="1"/>
  <c r="AG248" i="1"/>
  <c r="AF248" i="1"/>
  <c r="AE248" i="1"/>
  <c r="AD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L248" i="1"/>
  <c r="K248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M247" i="1"/>
  <c r="AL247" i="1"/>
  <c r="AK247" i="1"/>
  <c r="AJ247" i="1"/>
  <c r="AI247" i="1"/>
  <c r="AH247" i="1"/>
  <c r="AG247" i="1"/>
  <c r="AF247" i="1"/>
  <c r="AE247" i="1"/>
  <c r="AD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L247" i="1"/>
  <c r="K247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M246" i="1"/>
  <c r="AL246" i="1"/>
  <c r="AK246" i="1"/>
  <c r="AJ246" i="1"/>
  <c r="AI246" i="1"/>
  <c r="AH246" i="1"/>
  <c r="AG246" i="1"/>
  <c r="AF246" i="1"/>
  <c r="AE246" i="1"/>
  <c r="AD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L246" i="1"/>
  <c r="K246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M245" i="1"/>
  <c r="AL245" i="1"/>
  <c r="AK245" i="1"/>
  <c r="AJ245" i="1"/>
  <c r="AI245" i="1"/>
  <c r="AH245" i="1"/>
  <c r="AG245" i="1"/>
  <c r="AF245" i="1"/>
  <c r="AE245" i="1"/>
  <c r="AD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L245" i="1"/>
  <c r="K245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M244" i="1"/>
  <c r="AL244" i="1"/>
  <c r="AK244" i="1"/>
  <c r="AJ244" i="1"/>
  <c r="AI244" i="1"/>
  <c r="AH244" i="1"/>
  <c r="AG244" i="1"/>
  <c r="AF244" i="1"/>
  <c r="AE244" i="1"/>
  <c r="AD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L244" i="1"/>
  <c r="K244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M243" i="1"/>
  <c r="AL243" i="1"/>
  <c r="AK243" i="1"/>
  <c r="AJ243" i="1"/>
  <c r="AI243" i="1"/>
  <c r="AH243" i="1"/>
  <c r="AG243" i="1"/>
  <c r="AF243" i="1"/>
  <c r="AE243" i="1"/>
  <c r="AD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L243" i="1"/>
  <c r="K243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M242" i="1"/>
  <c r="AL242" i="1"/>
  <c r="AK242" i="1"/>
  <c r="AJ242" i="1"/>
  <c r="AI242" i="1"/>
  <c r="AH242" i="1"/>
  <c r="AG242" i="1"/>
  <c r="AF242" i="1"/>
  <c r="AE242" i="1"/>
  <c r="AD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L242" i="1"/>
  <c r="K242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M241" i="1"/>
  <c r="AL241" i="1"/>
  <c r="AK241" i="1"/>
  <c r="AJ241" i="1"/>
  <c r="AI241" i="1"/>
  <c r="AH241" i="1"/>
  <c r="AG241" i="1"/>
  <c r="AF241" i="1"/>
  <c r="AE241" i="1"/>
  <c r="AD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L241" i="1"/>
  <c r="K241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M240" i="1"/>
  <c r="AL240" i="1"/>
  <c r="AK240" i="1"/>
  <c r="AJ240" i="1"/>
  <c r="AI240" i="1"/>
  <c r="AH240" i="1"/>
  <c r="AG240" i="1"/>
  <c r="AF240" i="1"/>
  <c r="AE240" i="1"/>
  <c r="AD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L240" i="1"/>
  <c r="K240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M239" i="1"/>
  <c r="AL239" i="1"/>
  <c r="AK239" i="1"/>
  <c r="AJ239" i="1"/>
  <c r="AI239" i="1"/>
  <c r="AH239" i="1"/>
  <c r="AG239" i="1"/>
  <c r="AF239" i="1"/>
  <c r="AE239" i="1"/>
  <c r="AD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L239" i="1"/>
  <c r="K239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M238" i="1"/>
  <c r="AL238" i="1"/>
  <c r="AK238" i="1"/>
  <c r="AJ238" i="1"/>
  <c r="AI238" i="1"/>
  <c r="AH238" i="1"/>
  <c r="AG238" i="1"/>
  <c r="AF238" i="1"/>
  <c r="AE238" i="1"/>
  <c r="AD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L238" i="1"/>
  <c r="K238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M237" i="1"/>
  <c r="AL237" i="1"/>
  <c r="AK237" i="1"/>
  <c r="AJ237" i="1"/>
  <c r="AI237" i="1"/>
  <c r="AH237" i="1"/>
  <c r="AG237" i="1"/>
  <c r="AF237" i="1"/>
  <c r="AE237" i="1"/>
  <c r="AD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L237" i="1"/>
  <c r="K237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M236" i="1"/>
  <c r="AL236" i="1"/>
  <c r="AK236" i="1"/>
  <c r="AJ236" i="1"/>
  <c r="AI236" i="1"/>
  <c r="AH236" i="1"/>
  <c r="AG236" i="1"/>
  <c r="AF236" i="1"/>
  <c r="AE236" i="1"/>
  <c r="AD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L236" i="1"/>
  <c r="K236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M235" i="1"/>
  <c r="AL235" i="1"/>
  <c r="AK235" i="1"/>
  <c r="AJ235" i="1"/>
  <c r="AI235" i="1"/>
  <c r="AH235" i="1"/>
  <c r="AG235" i="1"/>
  <c r="AF235" i="1"/>
  <c r="AE235" i="1"/>
  <c r="AD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L235" i="1"/>
  <c r="K235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M234" i="1"/>
  <c r="AL234" i="1"/>
  <c r="AK234" i="1"/>
  <c r="AJ234" i="1"/>
  <c r="AI234" i="1"/>
  <c r="AH234" i="1"/>
  <c r="AG234" i="1"/>
  <c r="AF234" i="1"/>
  <c r="AE234" i="1"/>
  <c r="AD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L234" i="1"/>
  <c r="K234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M233" i="1"/>
  <c r="AL233" i="1"/>
  <c r="AK233" i="1"/>
  <c r="AJ233" i="1"/>
  <c r="AI233" i="1"/>
  <c r="AH233" i="1"/>
  <c r="AG233" i="1"/>
  <c r="AF233" i="1"/>
  <c r="AE233" i="1"/>
  <c r="AD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L233" i="1"/>
  <c r="K233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M232" i="1"/>
  <c r="AL232" i="1"/>
  <c r="AK232" i="1"/>
  <c r="AJ232" i="1"/>
  <c r="AI232" i="1"/>
  <c r="AH232" i="1"/>
  <c r="AG232" i="1"/>
  <c r="AF232" i="1"/>
  <c r="AE232" i="1"/>
  <c r="AD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L232" i="1"/>
  <c r="K232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M231" i="1"/>
  <c r="AL231" i="1"/>
  <c r="AK231" i="1"/>
  <c r="AJ231" i="1"/>
  <c r="AI231" i="1"/>
  <c r="AH231" i="1"/>
  <c r="AG231" i="1"/>
  <c r="AF231" i="1"/>
  <c r="AE231" i="1"/>
  <c r="AD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L231" i="1"/>
  <c r="K231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M230" i="1"/>
  <c r="AL230" i="1"/>
  <c r="AK230" i="1"/>
  <c r="AJ230" i="1"/>
  <c r="AI230" i="1"/>
  <c r="AH230" i="1"/>
  <c r="AG230" i="1"/>
  <c r="AF230" i="1"/>
  <c r="AE230" i="1"/>
  <c r="AD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L230" i="1"/>
  <c r="K230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M229" i="1"/>
  <c r="AL229" i="1"/>
  <c r="AK229" i="1"/>
  <c r="AJ229" i="1"/>
  <c r="AI229" i="1"/>
  <c r="AH229" i="1"/>
  <c r="AG229" i="1"/>
  <c r="AF229" i="1"/>
  <c r="AE229" i="1"/>
  <c r="AD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L229" i="1"/>
  <c r="K229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M228" i="1"/>
  <c r="AL228" i="1"/>
  <c r="AK228" i="1"/>
  <c r="AJ228" i="1"/>
  <c r="AI228" i="1"/>
  <c r="AH228" i="1"/>
  <c r="AG228" i="1"/>
  <c r="AF228" i="1"/>
  <c r="AE228" i="1"/>
  <c r="AD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L228" i="1"/>
  <c r="K228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M227" i="1"/>
  <c r="AL227" i="1"/>
  <c r="AK227" i="1"/>
  <c r="AJ227" i="1"/>
  <c r="AI227" i="1"/>
  <c r="AH227" i="1"/>
  <c r="AG227" i="1"/>
  <c r="AF227" i="1"/>
  <c r="AE227" i="1"/>
  <c r="AD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L227" i="1"/>
  <c r="K227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M226" i="1"/>
  <c r="AL226" i="1"/>
  <c r="AK226" i="1"/>
  <c r="AJ226" i="1"/>
  <c r="AI226" i="1"/>
  <c r="AH226" i="1"/>
  <c r="AG226" i="1"/>
  <c r="AF226" i="1"/>
  <c r="AE226" i="1"/>
  <c r="AD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L226" i="1"/>
  <c r="K226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M225" i="1"/>
  <c r="AL225" i="1"/>
  <c r="AK225" i="1"/>
  <c r="AJ225" i="1"/>
  <c r="AI225" i="1"/>
  <c r="AH225" i="1"/>
  <c r="AG225" i="1"/>
  <c r="AF225" i="1"/>
  <c r="AE225" i="1"/>
  <c r="AD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L225" i="1"/>
  <c r="K225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M224" i="1"/>
  <c r="AL224" i="1"/>
  <c r="AK224" i="1"/>
  <c r="AJ224" i="1"/>
  <c r="AI224" i="1"/>
  <c r="AH224" i="1"/>
  <c r="AG224" i="1"/>
  <c r="AF224" i="1"/>
  <c r="AE224" i="1"/>
  <c r="AD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L224" i="1"/>
  <c r="K224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M223" i="1"/>
  <c r="AL223" i="1"/>
  <c r="AK223" i="1"/>
  <c r="AJ223" i="1"/>
  <c r="AI223" i="1"/>
  <c r="AH223" i="1"/>
  <c r="AG223" i="1"/>
  <c r="AF223" i="1"/>
  <c r="AE223" i="1"/>
  <c r="AD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L223" i="1"/>
  <c r="K223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M222" i="1"/>
  <c r="AL222" i="1"/>
  <c r="AK222" i="1"/>
  <c r="AJ222" i="1"/>
  <c r="AI222" i="1"/>
  <c r="AH222" i="1"/>
  <c r="AG222" i="1"/>
  <c r="AF222" i="1"/>
  <c r="AE222" i="1"/>
  <c r="AD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L222" i="1"/>
  <c r="K222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M221" i="1"/>
  <c r="AL221" i="1"/>
  <c r="AK221" i="1"/>
  <c r="AJ221" i="1"/>
  <c r="AI221" i="1"/>
  <c r="AH221" i="1"/>
  <c r="AG221" i="1"/>
  <c r="AF221" i="1"/>
  <c r="AE221" i="1"/>
  <c r="AD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L221" i="1"/>
  <c r="K221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M220" i="1"/>
  <c r="AL220" i="1"/>
  <c r="AK220" i="1"/>
  <c r="AJ220" i="1"/>
  <c r="AI220" i="1"/>
  <c r="AH220" i="1"/>
  <c r="AG220" i="1"/>
  <c r="AF220" i="1"/>
  <c r="AE220" i="1"/>
  <c r="AD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L220" i="1"/>
  <c r="K220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M219" i="1"/>
  <c r="AL219" i="1"/>
  <c r="AK219" i="1"/>
  <c r="AJ219" i="1"/>
  <c r="AI219" i="1"/>
  <c r="AH219" i="1"/>
  <c r="AG219" i="1"/>
  <c r="AF219" i="1"/>
  <c r="AE219" i="1"/>
  <c r="AD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L219" i="1"/>
  <c r="K219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M218" i="1"/>
  <c r="AL218" i="1"/>
  <c r="AK218" i="1"/>
  <c r="AJ218" i="1"/>
  <c r="AI218" i="1"/>
  <c r="AH218" i="1"/>
  <c r="AG218" i="1"/>
  <c r="AF218" i="1"/>
  <c r="AE218" i="1"/>
  <c r="AD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L218" i="1"/>
  <c r="K218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M217" i="1"/>
  <c r="AL217" i="1"/>
  <c r="AK217" i="1"/>
  <c r="AJ217" i="1"/>
  <c r="AI217" i="1"/>
  <c r="AH217" i="1"/>
  <c r="AG217" i="1"/>
  <c r="AF217" i="1"/>
  <c r="AE217" i="1"/>
  <c r="AD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M217" i="1"/>
  <c r="L217" i="1"/>
  <c r="K217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M216" i="1"/>
  <c r="AL216" i="1"/>
  <c r="AK216" i="1"/>
  <c r="AJ216" i="1"/>
  <c r="AI216" i="1"/>
  <c r="AH216" i="1"/>
  <c r="AG216" i="1"/>
  <c r="AF216" i="1"/>
  <c r="AE216" i="1"/>
  <c r="AD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L216" i="1"/>
  <c r="K216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M215" i="1"/>
  <c r="AL215" i="1"/>
  <c r="AK215" i="1"/>
  <c r="AJ215" i="1"/>
  <c r="AI215" i="1"/>
  <c r="AH215" i="1"/>
  <c r="AG215" i="1"/>
  <c r="AF215" i="1"/>
  <c r="AE215" i="1"/>
  <c r="AD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L215" i="1"/>
  <c r="K215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M214" i="1"/>
  <c r="AL214" i="1"/>
  <c r="AK214" i="1"/>
  <c r="AJ214" i="1"/>
  <c r="AI214" i="1"/>
  <c r="AH214" i="1"/>
  <c r="AG214" i="1"/>
  <c r="AF214" i="1"/>
  <c r="AE214" i="1"/>
  <c r="AD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L214" i="1"/>
  <c r="K214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M213" i="1"/>
  <c r="AL213" i="1"/>
  <c r="AK213" i="1"/>
  <c r="AJ213" i="1"/>
  <c r="AI213" i="1"/>
  <c r="AH213" i="1"/>
  <c r="AG213" i="1"/>
  <c r="AF213" i="1"/>
  <c r="AE213" i="1"/>
  <c r="AD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L213" i="1"/>
  <c r="K213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M212" i="1"/>
  <c r="AL212" i="1"/>
  <c r="AK212" i="1"/>
  <c r="AJ212" i="1"/>
  <c r="AI212" i="1"/>
  <c r="AH212" i="1"/>
  <c r="AG212" i="1"/>
  <c r="AF212" i="1"/>
  <c r="AE212" i="1"/>
  <c r="AD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M212" i="1"/>
  <c r="L212" i="1"/>
  <c r="K212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M211" i="1"/>
  <c r="AL211" i="1"/>
  <c r="AK211" i="1"/>
  <c r="AJ211" i="1"/>
  <c r="AI211" i="1"/>
  <c r="AH211" i="1"/>
  <c r="AG211" i="1"/>
  <c r="AF211" i="1"/>
  <c r="AE211" i="1"/>
  <c r="AD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L211" i="1"/>
  <c r="K211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M210" i="1"/>
  <c r="AL210" i="1"/>
  <c r="AK210" i="1"/>
  <c r="AJ210" i="1"/>
  <c r="AI210" i="1"/>
  <c r="AH210" i="1"/>
  <c r="AG210" i="1"/>
  <c r="AF210" i="1"/>
  <c r="AE210" i="1"/>
  <c r="AD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L210" i="1"/>
  <c r="K210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M209" i="1"/>
  <c r="AL209" i="1"/>
  <c r="AK209" i="1"/>
  <c r="AJ209" i="1"/>
  <c r="AI209" i="1"/>
  <c r="AH209" i="1"/>
  <c r="AG209" i="1"/>
  <c r="AF209" i="1"/>
  <c r="AE209" i="1"/>
  <c r="AD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L209" i="1"/>
  <c r="K209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M208" i="1"/>
  <c r="AL208" i="1"/>
  <c r="AK208" i="1"/>
  <c r="AJ208" i="1"/>
  <c r="AI208" i="1"/>
  <c r="AH208" i="1"/>
  <c r="AG208" i="1"/>
  <c r="AF208" i="1"/>
  <c r="AE208" i="1"/>
  <c r="AD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L208" i="1"/>
  <c r="K208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M207" i="1"/>
  <c r="AL207" i="1"/>
  <c r="AK207" i="1"/>
  <c r="AJ207" i="1"/>
  <c r="AI207" i="1"/>
  <c r="AH207" i="1"/>
  <c r="AG207" i="1"/>
  <c r="AF207" i="1"/>
  <c r="AE207" i="1"/>
  <c r="AD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L207" i="1"/>
  <c r="K207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M206" i="1"/>
  <c r="AL206" i="1"/>
  <c r="AK206" i="1"/>
  <c r="AJ206" i="1"/>
  <c r="AI206" i="1"/>
  <c r="AH206" i="1"/>
  <c r="AG206" i="1"/>
  <c r="AF206" i="1"/>
  <c r="AE206" i="1"/>
  <c r="AD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L206" i="1"/>
  <c r="K206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M205" i="1"/>
  <c r="AL205" i="1"/>
  <c r="AK205" i="1"/>
  <c r="AJ205" i="1"/>
  <c r="AI205" i="1"/>
  <c r="AH205" i="1"/>
  <c r="AG205" i="1"/>
  <c r="AF205" i="1"/>
  <c r="AE205" i="1"/>
  <c r="AD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L205" i="1"/>
  <c r="K205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M204" i="1"/>
  <c r="AL204" i="1"/>
  <c r="AK204" i="1"/>
  <c r="AJ204" i="1"/>
  <c r="AI204" i="1"/>
  <c r="AH204" i="1"/>
  <c r="AG204" i="1"/>
  <c r="AF204" i="1"/>
  <c r="AE204" i="1"/>
  <c r="AD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L204" i="1"/>
  <c r="K204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M203" i="1"/>
  <c r="AL203" i="1"/>
  <c r="AK203" i="1"/>
  <c r="AJ203" i="1"/>
  <c r="AI203" i="1"/>
  <c r="AH203" i="1"/>
  <c r="AG203" i="1"/>
  <c r="AF203" i="1"/>
  <c r="AE203" i="1"/>
  <c r="AD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L203" i="1"/>
  <c r="K203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M202" i="1"/>
  <c r="AL202" i="1"/>
  <c r="AK202" i="1"/>
  <c r="AJ202" i="1"/>
  <c r="AI202" i="1"/>
  <c r="AH202" i="1"/>
  <c r="AG202" i="1"/>
  <c r="AF202" i="1"/>
  <c r="AE202" i="1"/>
  <c r="AD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L202" i="1"/>
  <c r="K202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M201" i="1"/>
  <c r="AL201" i="1"/>
  <c r="AK201" i="1"/>
  <c r="AJ201" i="1"/>
  <c r="AI201" i="1"/>
  <c r="AH201" i="1"/>
  <c r="AG201" i="1"/>
  <c r="AF201" i="1"/>
  <c r="AE201" i="1"/>
  <c r="AD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M201" i="1"/>
  <c r="L201" i="1"/>
  <c r="K201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M200" i="1"/>
  <c r="AL200" i="1"/>
  <c r="AK200" i="1"/>
  <c r="AJ200" i="1"/>
  <c r="AI200" i="1"/>
  <c r="AH200" i="1"/>
  <c r="AG200" i="1"/>
  <c r="AF200" i="1"/>
  <c r="AE200" i="1"/>
  <c r="AD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M200" i="1"/>
  <c r="L200" i="1"/>
  <c r="K200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M199" i="1"/>
  <c r="AL199" i="1"/>
  <c r="AK199" i="1"/>
  <c r="AJ199" i="1"/>
  <c r="AI199" i="1"/>
  <c r="AH199" i="1"/>
  <c r="AG199" i="1"/>
  <c r="AF199" i="1"/>
  <c r="AE199" i="1"/>
  <c r="AD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L199" i="1"/>
  <c r="K199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M198" i="1"/>
  <c r="AL198" i="1"/>
  <c r="AK198" i="1"/>
  <c r="AJ198" i="1"/>
  <c r="AI198" i="1"/>
  <c r="AH198" i="1"/>
  <c r="AG198" i="1"/>
  <c r="AF198" i="1"/>
  <c r="AE198" i="1"/>
  <c r="AD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L198" i="1"/>
  <c r="K198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M197" i="1"/>
  <c r="AL197" i="1"/>
  <c r="AK197" i="1"/>
  <c r="AJ197" i="1"/>
  <c r="AI197" i="1"/>
  <c r="AH197" i="1"/>
  <c r="AG197" i="1"/>
  <c r="AF197" i="1"/>
  <c r="AE197" i="1"/>
  <c r="AD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M197" i="1"/>
  <c r="L197" i="1"/>
  <c r="K197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M196" i="1"/>
  <c r="AL196" i="1"/>
  <c r="AK196" i="1"/>
  <c r="AJ196" i="1"/>
  <c r="AI196" i="1"/>
  <c r="AH196" i="1"/>
  <c r="AG196" i="1"/>
  <c r="AF196" i="1"/>
  <c r="AE196" i="1"/>
  <c r="AD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L196" i="1"/>
  <c r="K196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M195" i="1"/>
  <c r="AL195" i="1"/>
  <c r="AK195" i="1"/>
  <c r="AJ195" i="1"/>
  <c r="AI195" i="1"/>
  <c r="AH195" i="1"/>
  <c r="AG195" i="1"/>
  <c r="AF195" i="1"/>
  <c r="AE195" i="1"/>
  <c r="AD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M195" i="1"/>
  <c r="L195" i="1"/>
  <c r="K195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M194" i="1"/>
  <c r="AL194" i="1"/>
  <c r="AK194" i="1"/>
  <c r="AJ194" i="1"/>
  <c r="AI194" i="1"/>
  <c r="AH194" i="1"/>
  <c r="AG194" i="1"/>
  <c r="AF194" i="1"/>
  <c r="AE194" i="1"/>
  <c r="AD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M194" i="1"/>
  <c r="L194" i="1"/>
  <c r="K194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M193" i="1"/>
  <c r="AL193" i="1"/>
  <c r="AK193" i="1"/>
  <c r="AJ193" i="1"/>
  <c r="AI193" i="1"/>
  <c r="AH193" i="1"/>
  <c r="AG193" i="1"/>
  <c r="AF193" i="1"/>
  <c r="AE193" i="1"/>
  <c r="AD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M193" i="1"/>
  <c r="L193" i="1"/>
  <c r="K193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M192" i="1"/>
  <c r="AL192" i="1"/>
  <c r="AK192" i="1"/>
  <c r="AJ192" i="1"/>
  <c r="AI192" i="1"/>
  <c r="AH192" i="1"/>
  <c r="AG192" i="1"/>
  <c r="AF192" i="1"/>
  <c r="AE192" i="1"/>
  <c r="AD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L192" i="1"/>
  <c r="K192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M191" i="1"/>
  <c r="AL191" i="1"/>
  <c r="AK191" i="1"/>
  <c r="AJ191" i="1"/>
  <c r="AI191" i="1"/>
  <c r="AH191" i="1"/>
  <c r="AG191" i="1"/>
  <c r="AF191" i="1"/>
  <c r="AE191" i="1"/>
  <c r="AD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M191" i="1"/>
  <c r="L191" i="1"/>
  <c r="K191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M190" i="1"/>
  <c r="AL190" i="1"/>
  <c r="AK190" i="1"/>
  <c r="AJ190" i="1"/>
  <c r="AI190" i="1"/>
  <c r="AH190" i="1"/>
  <c r="AG190" i="1"/>
  <c r="AF190" i="1"/>
  <c r="AE190" i="1"/>
  <c r="AD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L190" i="1"/>
  <c r="K190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M189" i="1"/>
  <c r="AL189" i="1"/>
  <c r="AK189" i="1"/>
  <c r="AJ189" i="1"/>
  <c r="AI189" i="1"/>
  <c r="AH189" i="1"/>
  <c r="AG189" i="1"/>
  <c r="AF189" i="1"/>
  <c r="AE189" i="1"/>
  <c r="AD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L189" i="1"/>
  <c r="K189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M188" i="1"/>
  <c r="AL188" i="1"/>
  <c r="AK188" i="1"/>
  <c r="AJ188" i="1"/>
  <c r="AI188" i="1"/>
  <c r="AH188" i="1"/>
  <c r="AG188" i="1"/>
  <c r="AF188" i="1"/>
  <c r="AE188" i="1"/>
  <c r="AD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L188" i="1"/>
  <c r="K188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M187" i="1"/>
  <c r="AL187" i="1"/>
  <c r="AK187" i="1"/>
  <c r="AJ187" i="1"/>
  <c r="AI187" i="1"/>
  <c r="AH187" i="1"/>
  <c r="AG187" i="1"/>
  <c r="AF187" i="1"/>
  <c r="AE187" i="1"/>
  <c r="AD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L187" i="1"/>
  <c r="K187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M186" i="1"/>
  <c r="AL186" i="1"/>
  <c r="AK186" i="1"/>
  <c r="AJ186" i="1"/>
  <c r="AI186" i="1"/>
  <c r="AH186" i="1"/>
  <c r="AG186" i="1"/>
  <c r="AF186" i="1"/>
  <c r="AE186" i="1"/>
  <c r="AD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M186" i="1"/>
  <c r="L186" i="1"/>
  <c r="K186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M185" i="1"/>
  <c r="AL185" i="1"/>
  <c r="AK185" i="1"/>
  <c r="AJ185" i="1"/>
  <c r="AI185" i="1"/>
  <c r="AH185" i="1"/>
  <c r="AG185" i="1"/>
  <c r="AF185" i="1"/>
  <c r="AE185" i="1"/>
  <c r="AD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M185" i="1"/>
  <c r="L185" i="1"/>
  <c r="K185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M184" i="1"/>
  <c r="AL184" i="1"/>
  <c r="AK184" i="1"/>
  <c r="AJ184" i="1"/>
  <c r="AI184" i="1"/>
  <c r="AH184" i="1"/>
  <c r="AG184" i="1"/>
  <c r="AF184" i="1"/>
  <c r="AE184" i="1"/>
  <c r="AD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L184" i="1"/>
  <c r="K184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M183" i="1"/>
  <c r="AL183" i="1"/>
  <c r="AK183" i="1"/>
  <c r="AJ183" i="1"/>
  <c r="AI183" i="1"/>
  <c r="AH183" i="1"/>
  <c r="AG183" i="1"/>
  <c r="AF183" i="1"/>
  <c r="AE183" i="1"/>
  <c r="AD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L183" i="1"/>
  <c r="K183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M182" i="1"/>
  <c r="AL182" i="1"/>
  <c r="AK182" i="1"/>
  <c r="AJ182" i="1"/>
  <c r="AI182" i="1"/>
  <c r="AH182" i="1"/>
  <c r="AG182" i="1"/>
  <c r="AF182" i="1"/>
  <c r="AE182" i="1"/>
  <c r="AD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L182" i="1"/>
  <c r="K182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M181" i="1"/>
  <c r="AL181" i="1"/>
  <c r="AK181" i="1"/>
  <c r="AJ181" i="1"/>
  <c r="AI181" i="1"/>
  <c r="AH181" i="1"/>
  <c r="AG181" i="1"/>
  <c r="AF181" i="1"/>
  <c r="AE181" i="1"/>
  <c r="AD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L181" i="1"/>
  <c r="K181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M180" i="1"/>
  <c r="AL180" i="1"/>
  <c r="AK180" i="1"/>
  <c r="AJ180" i="1"/>
  <c r="AI180" i="1"/>
  <c r="AH180" i="1"/>
  <c r="AG180" i="1"/>
  <c r="AF180" i="1"/>
  <c r="AE180" i="1"/>
  <c r="AD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L180" i="1"/>
  <c r="K180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M179" i="1"/>
  <c r="AL179" i="1"/>
  <c r="AK179" i="1"/>
  <c r="AJ179" i="1"/>
  <c r="AI179" i="1"/>
  <c r="AH179" i="1"/>
  <c r="AG179" i="1"/>
  <c r="AF179" i="1"/>
  <c r="AE179" i="1"/>
  <c r="AD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L179" i="1"/>
  <c r="K179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M178" i="1"/>
  <c r="AL178" i="1"/>
  <c r="AK178" i="1"/>
  <c r="AJ178" i="1"/>
  <c r="AI178" i="1"/>
  <c r="AH178" i="1"/>
  <c r="AG178" i="1"/>
  <c r="AF178" i="1"/>
  <c r="AE178" i="1"/>
  <c r="AD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L178" i="1"/>
  <c r="K178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M177" i="1"/>
  <c r="AL177" i="1"/>
  <c r="AK177" i="1"/>
  <c r="AJ177" i="1"/>
  <c r="AI177" i="1"/>
  <c r="AH177" i="1"/>
  <c r="AG177" i="1"/>
  <c r="AF177" i="1"/>
  <c r="AE177" i="1"/>
  <c r="AD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L177" i="1"/>
  <c r="K177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M176" i="1"/>
  <c r="AL176" i="1"/>
  <c r="AK176" i="1"/>
  <c r="AJ176" i="1"/>
  <c r="AI176" i="1"/>
  <c r="AH176" i="1"/>
  <c r="AG176" i="1"/>
  <c r="AF176" i="1"/>
  <c r="AE176" i="1"/>
  <c r="AD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L176" i="1"/>
  <c r="K176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M175" i="1"/>
  <c r="AL175" i="1"/>
  <c r="AK175" i="1"/>
  <c r="AJ175" i="1"/>
  <c r="AI175" i="1"/>
  <c r="AH175" i="1"/>
  <c r="AG175" i="1"/>
  <c r="AF175" i="1"/>
  <c r="AE175" i="1"/>
  <c r="AD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L175" i="1"/>
  <c r="K175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M174" i="1"/>
  <c r="AL174" i="1"/>
  <c r="AK174" i="1"/>
  <c r="AJ174" i="1"/>
  <c r="AI174" i="1"/>
  <c r="AH174" i="1"/>
  <c r="AG174" i="1"/>
  <c r="AF174" i="1"/>
  <c r="AE174" i="1"/>
  <c r="AD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L174" i="1"/>
  <c r="K174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M173" i="1"/>
  <c r="AL173" i="1"/>
  <c r="AK173" i="1"/>
  <c r="AJ173" i="1"/>
  <c r="AI173" i="1"/>
  <c r="AH173" i="1"/>
  <c r="AG173" i="1"/>
  <c r="AF173" i="1"/>
  <c r="AE173" i="1"/>
  <c r="AD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L173" i="1"/>
  <c r="K173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M172" i="1"/>
  <c r="AL172" i="1"/>
  <c r="AK172" i="1"/>
  <c r="AJ172" i="1"/>
  <c r="AI172" i="1"/>
  <c r="AH172" i="1"/>
  <c r="AG172" i="1"/>
  <c r="AF172" i="1"/>
  <c r="AE172" i="1"/>
  <c r="AD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L172" i="1"/>
  <c r="K172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M171" i="1"/>
  <c r="AL171" i="1"/>
  <c r="AK171" i="1"/>
  <c r="AJ171" i="1"/>
  <c r="AI171" i="1"/>
  <c r="AH171" i="1"/>
  <c r="AG171" i="1"/>
  <c r="AF171" i="1"/>
  <c r="AE171" i="1"/>
  <c r="AD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L171" i="1"/>
  <c r="K171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M170" i="1"/>
  <c r="AL170" i="1"/>
  <c r="AK170" i="1"/>
  <c r="AJ170" i="1"/>
  <c r="AI170" i="1"/>
  <c r="AH170" i="1"/>
  <c r="AG170" i="1"/>
  <c r="AF170" i="1"/>
  <c r="AE170" i="1"/>
  <c r="AD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L170" i="1"/>
  <c r="K170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M169" i="1"/>
  <c r="AL169" i="1"/>
  <c r="AK169" i="1"/>
  <c r="AJ169" i="1"/>
  <c r="AI169" i="1"/>
  <c r="AH169" i="1"/>
  <c r="AG169" i="1"/>
  <c r="AF169" i="1"/>
  <c r="AE169" i="1"/>
  <c r="AD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L169" i="1"/>
  <c r="K169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M168" i="1"/>
  <c r="AL168" i="1"/>
  <c r="AK168" i="1"/>
  <c r="AJ168" i="1"/>
  <c r="AI168" i="1"/>
  <c r="AH168" i="1"/>
  <c r="AG168" i="1"/>
  <c r="AF168" i="1"/>
  <c r="AE168" i="1"/>
  <c r="AD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L168" i="1"/>
  <c r="K168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M167" i="1"/>
  <c r="AL167" i="1"/>
  <c r="AK167" i="1"/>
  <c r="AJ167" i="1"/>
  <c r="AI167" i="1"/>
  <c r="AH167" i="1"/>
  <c r="AG167" i="1"/>
  <c r="AF167" i="1"/>
  <c r="AE167" i="1"/>
  <c r="AD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L167" i="1"/>
  <c r="K167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M166" i="1"/>
  <c r="AL166" i="1"/>
  <c r="AK166" i="1"/>
  <c r="AJ166" i="1"/>
  <c r="AI166" i="1"/>
  <c r="AH166" i="1"/>
  <c r="AG166" i="1"/>
  <c r="AF166" i="1"/>
  <c r="AE166" i="1"/>
  <c r="AD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L166" i="1"/>
  <c r="K166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M165" i="1"/>
  <c r="AL165" i="1"/>
  <c r="AK165" i="1"/>
  <c r="AJ165" i="1"/>
  <c r="AI165" i="1"/>
  <c r="AH165" i="1"/>
  <c r="AG165" i="1"/>
  <c r="AF165" i="1"/>
  <c r="AE165" i="1"/>
  <c r="AD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L165" i="1"/>
  <c r="K165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M164" i="1"/>
  <c r="AL164" i="1"/>
  <c r="AK164" i="1"/>
  <c r="AJ164" i="1"/>
  <c r="AI164" i="1"/>
  <c r="AH164" i="1"/>
  <c r="AG164" i="1"/>
  <c r="AF164" i="1"/>
  <c r="AE164" i="1"/>
  <c r="AD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L164" i="1"/>
  <c r="K164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M163" i="1"/>
  <c r="AL163" i="1"/>
  <c r="AK163" i="1"/>
  <c r="AJ163" i="1"/>
  <c r="AI163" i="1"/>
  <c r="AH163" i="1"/>
  <c r="AG163" i="1"/>
  <c r="AF163" i="1"/>
  <c r="AE163" i="1"/>
  <c r="AD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L163" i="1"/>
  <c r="K163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M162" i="1"/>
  <c r="AL162" i="1"/>
  <c r="AK162" i="1"/>
  <c r="AJ162" i="1"/>
  <c r="AI162" i="1"/>
  <c r="AH162" i="1"/>
  <c r="AG162" i="1"/>
  <c r="AF162" i="1"/>
  <c r="AE162" i="1"/>
  <c r="AD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L162" i="1"/>
  <c r="K162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M161" i="1"/>
  <c r="AL161" i="1"/>
  <c r="AK161" i="1"/>
  <c r="AJ161" i="1"/>
  <c r="AI161" i="1"/>
  <c r="AH161" i="1"/>
  <c r="AG161" i="1"/>
  <c r="AF161" i="1"/>
  <c r="AE161" i="1"/>
  <c r="AD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L161" i="1"/>
  <c r="K161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M160" i="1"/>
  <c r="AL160" i="1"/>
  <c r="AK160" i="1"/>
  <c r="AJ160" i="1"/>
  <c r="AI160" i="1"/>
  <c r="AH160" i="1"/>
  <c r="AG160" i="1"/>
  <c r="AF160" i="1"/>
  <c r="AE160" i="1"/>
  <c r="AD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L160" i="1"/>
  <c r="K160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M159" i="1"/>
  <c r="AL159" i="1"/>
  <c r="AK159" i="1"/>
  <c r="AJ159" i="1"/>
  <c r="AI159" i="1"/>
  <c r="AH159" i="1"/>
  <c r="AG159" i="1"/>
  <c r="AF159" i="1"/>
  <c r="AE159" i="1"/>
  <c r="AD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L159" i="1"/>
  <c r="K159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M158" i="1"/>
  <c r="AL158" i="1"/>
  <c r="AK158" i="1"/>
  <c r="AJ158" i="1"/>
  <c r="AI158" i="1"/>
  <c r="AH158" i="1"/>
  <c r="AG158" i="1"/>
  <c r="AF158" i="1"/>
  <c r="AE158" i="1"/>
  <c r="AD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L158" i="1"/>
  <c r="K158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M157" i="1"/>
  <c r="AL157" i="1"/>
  <c r="AK157" i="1"/>
  <c r="AJ157" i="1"/>
  <c r="AI157" i="1"/>
  <c r="AH157" i="1"/>
  <c r="AG157" i="1"/>
  <c r="AF157" i="1"/>
  <c r="AE157" i="1"/>
  <c r="AD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L157" i="1"/>
  <c r="K157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M156" i="1"/>
  <c r="AL156" i="1"/>
  <c r="AK156" i="1"/>
  <c r="AJ156" i="1"/>
  <c r="AI156" i="1"/>
  <c r="AH156" i="1"/>
  <c r="AG156" i="1"/>
  <c r="AF156" i="1"/>
  <c r="AE156" i="1"/>
  <c r="AD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L156" i="1"/>
  <c r="K156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M155" i="1"/>
  <c r="AL155" i="1"/>
  <c r="AK155" i="1"/>
  <c r="AJ155" i="1"/>
  <c r="AI155" i="1"/>
  <c r="AH155" i="1"/>
  <c r="AG155" i="1"/>
  <c r="AF155" i="1"/>
  <c r="AE155" i="1"/>
  <c r="AD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L155" i="1"/>
  <c r="K155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M154" i="1"/>
  <c r="AL154" i="1"/>
  <c r="AK154" i="1"/>
  <c r="AJ154" i="1"/>
  <c r="AI154" i="1"/>
  <c r="AH154" i="1"/>
  <c r="AG154" i="1"/>
  <c r="AF154" i="1"/>
  <c r="AE154" i="1"/>
  <c r="AD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L154" i="1"/>
  <c r="K154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M153" i="1"/>
  <c r="AL153" i="1"/>
  <c r="AK153" i="1"/>
  <c r="AJ153" i="1"/>
  <c r="AI153" i="1"/>
  <c r="AH153" i="1"/>
  <c r="AG153" i="1"/>
  <c r="AF153" i="1"/>
  <c r="AE153" i="1"/>
  <c r="AD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L153" i="1"/>
  <c r="K153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M152" i="1"/>
  <c r="AL152" i="1"/>
  <c r="AK152" i="1"/>
  <c r="AJ152" i="1"/>
  <c r="AI152" i="1"/>
  <c r="AH152" i="1"/>
  <c r="AG152" i="1"/>
  <c r="AF152" i="1"/>
  <c r="AE152" i="1"/>
  <c r="AD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L152" i="1"/>
  <c r="K152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M151" i="1"/>
  <c r="AL151" i="1"/>
  <c r="AK151" i="1"/>
  <c r="AJ151" i="1"/>
  <c r="AI151" i="1"/>
  <c r="AH151" i="1"/>
  <c r="AG151" i="1"/>
  <c r="AF151" i="1"/>
  <c r="AE151" i="1"/>
  <c r="AD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L151" i="1"/>
  <c r="K151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M150" i="1"/>
  <c r="AL150" i="1"/>
  <c r="AK150" i="1"/>
  <c r="AJ150" i="1"/>
  <c r="AI150" i="1"/>
  <c r="AH150" i="1"/>
  <c r="AG150" i="1"/>
  <c r="AF150" i="1"/>
  <c r="AE150" i="1"/>
  <c r="AD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L150" i="1"/>
  <c r="K150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M149" i="1"/>
  <c r="AL149" i="1"/>
  <c r="AK149" i="1"/>
  <c r="AJ149" i="1"/>
  <c r="AI149" i="1"/>
  <c r="AH149" i="1"/>
  <c r="AG149" i="1"/>
  <c r="AF149" i="1"/>
  <c r="AE149" i="1"/>
  <c r="AD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L149" i="1"/>
  <c r="K149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M148" i="1"/>
  <c r="AL148" i="1"/>
  <c r="AK148" i="1"/>
  <c r="AJ148" i="1"/>
  <c r="AI148" i="1"/>
  <c r="AH148" i="1"/>
  <c r="AG148" i="1"/>
  <c r="AF148" i="1"/>
  <c r="AE148" i="1"/>
  <c r="AD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L148" i="1"/>
  <c r="K148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M147" i="1"/>
  <c r="AL147" i="1"/>
  <c r="AK147" i="1"/>
  <c r="AJ147" i="1"/>
  <c r="AI147" i="1"/>
  <c r="AH147" i="1"/>
  <c r="AG147" i="1"/>
  <c r="AF147" i="1"/>
  <c r="AE147" i="1"/>
  <c r="AD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L147" i="1"/>
  <c r="K147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M146" i="1"/>
  <c r="AL146" i="1"/>
  <c r="AK146" i="1"/>
  <c r="AJ146" i="1"/>
  <c r="AI146" i="1"/>
  <c r="AH146" i="1"/>
  <c r="AG146" i="1"/>
  <c r="AF146" i="1"/>
  <c r="AE146" i="1"/>
  <c r="AD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L146" i="1"/>
  <c r="K146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M145" i="1"/>
  <c r="AL145" i="1"/>
  <c r="AK145" i="1"/>
  <c r="AJ145" i="1"/>
  <c r="AI145" i="1"/>
  <c r="AH145" i="1"/>
  <c r="AG145" i="1"/>
  <c r="AF145" i="1"/>
  <c r="AE145" i="1"/>
  <c r="AD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L145" i="1"/>
  <c r="K145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M144" i="1"/>
  <c r="AL144" i="1"/>
  <c r="AK144" i="1"/>
  <c r="AJ144" i="1"/>
  <c r="AI144" i="1"/>
  <c r="AH144" i="1"/>
  <c r="AG144" i="1"/>
  <c r="AF144" i="1"/>
  <c r="AE144" i="1"/>
  <c r="AD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L144" i="1"/>
  <c r="K144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M143" i="1"/>
  <c r="AL143" i="1"/>
  <c r="AK143" i="1"/>
  <c r="AJ143" i="1"/>
  <c r="AI143" i="1"/>
  <c r="AH143" i="1"/>
  <c r="AG143" i="1"/>
  <c r="AF143" i="1"/>
  <c r="AE143" i="1"/>
  <c r="AD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L143" i="1"/>
  <c r="K143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M142" i="1"/>
  <c r="AL142" i="1"/>
  <c r="AK142" i="1"/>
  <c r="AJ142" i="1"/>
  <c r="AI142" i="1"/>
  <c r="AH142" i="1"/>
  <c r="AG142" i="1"/>
  <c r="AF142" i="1"/>
  <c r="AE142" i="1"/>
  <c r="AD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L142" i="1"/>
  <c r="K142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M141" i="1"/>
  <c r="AL141" i="1"/>
  <c r="AK141" i="1"/>
  <c r="AJ141" i="1"/>
  <c r="AI141" i="1"/>
  <c r="AH141" i="1"/>
  <c r="AG141" i="1"/>
  <c r="AF141" i="1"/>
  <c r="AE141" i="1"/>
  <c r="AD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L141" i="1"/>
  <c r="K141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M140" i="1"/>
  <c r="AL140" i="1"/>
  <c r="AK140" i="1"/>
  <c r="AJ140" i="1"/>
  <c r="AI140" i="1"/>
  <c r="AH140" i="1"/>
  <c r="AG140" i="1"/>
  <c r="AF140" i="1"/>
  <c r="AE140" i="1"/>
  <c r="AD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L140" i="1"/>
  <c r="K140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M139" i="1"/>
  <c r="AL139" i="1"/>
  <c r="AK139" i="1"/>
  <c r="AJ139" i="1"/>
  <c r="AI139" i="1"/>
  <c r="AH139" i="1"/>
  <c r="AG139" i="1"/>
  <c r="AF139" i="1"/>
  <c r="AE139" i="1"/>
  <c r="AD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L139" i="1"/>
  <c r="K139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M138" i="1"/>
  <c r="AL138" i="1"/>
  <c r="AK138" i="1"/>
  <c r="AJ138" i="1"/>
  <c r="AI138" i="1"/>
  <c r="AH138" i="1"/>
  <c r="AG138" i="1"/>
  <c r="AF138" i="1"/>
  <c r="AE138" i="1"/>
  <c r="AD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L138" i="1"/>
  <c r="K138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M137" i="1"/>
  <c r="AL137" i="1"/>
  <c r="AK137" i="1"/>
  <c r="AJ137" i="1"/>
  <c r="AI137" i="1"/>
  <c r="AH137" i="1"/>
  <c r="AG137" i="1"/>
  <c r="AF137" i="1"/>
  <c r="AE137" i="1"/>
  <c r="AD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L137" i="1"/>
  <c r="K137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M136" i="1"/>
  <c r="AL136" i="1"/>
  <c r="AK136" i="1"/>
  <c r="AJ136" i="1"/>
  <c r="AI136" i="1"/>
  <c r="AH136" i="1"/>
  <c r="AG136" i="1"/>
  <c r="AF136" i="1"/>
  <c r="AE136" i="1"/>
  <c r="AD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L136" i="1"/>
  <c r="K136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M135" i="1"/>
  <c r="AL135" i="1"/>
  <c r="AK135" i="1"/>
  <c r="AJ135" i="1"/>
  <c r="AI135" i="1"/>
  <c r="AH135" i="1"/>
  <c r="AG135" i="1"/>
  <c r="AF135" i="1"/>
  <c r="AE135" i="1"/>
  <c r="AD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L135" i="1"/>
  <c r="K135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M134" i="1"/>
  <c r="AL134" i="1"/>
  <c r="AK134" i="1"/>
  <c r="AJ134" i="1"/>
  <c r="AI134" i="1"/>
  <c r="AH134" i="1"/>
  <c r="AG134" i="1"/>
  <c r="AF134" i="1"/>
  <c r="AE134" i="1"/>
  <c r="AD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L134" i="1"/>
  <c r="K134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M133" i="1"/>
  <c r="AL133" i="1"/>
  <c r="AK133" i="1"/>
  <c r="AJ133" i="1"/>
  <c r="AI133" i="1"/>
  <c r="AH133" i="1"/>
  <c r="AG133" i="1"/>
  <c r="AF133" i="1"/>
  <c r="AE133" i="1"/>
  <c r="AD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L133" i="1"/>
  <c r="K133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M132" i="1"/>
  <c r="AL132" i="1"/>
  <c r="AK132" i="1"/>
  <c r="AJ132" i="1"/>
  <c r="AI132" i="1"/>
  <c r="AH132" i="1"/>
  <c r="AG132" i="1"/>
  <c r="AF132" i="1"/>
  <c r="AE132" i="1"/>
  <c r="AD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L132" i="1"/>
  <c r="K132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M131" i="1"/>
  <c r="AL131" i="1"/>
  <c r="AK131" i="1"/>
  <c r="AJ131" i="1"/>
  <c r="AI131" i="1"/>
  <c r="AH131" i="1"/>
  <c r="AG131" i="1"/>
  <c r="AF131" i="1"/>
  <c r="AE131" i="1"/>
  <c r="AD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L131" i="1"/>
  <c r="K131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M130" i="1"/>
  <c r="AL130" i="1"/>
  <c r="AK130" i="1"/>
  <c r="AJ130" i="1"/>
  <c r="AI130" i="1"/>
  <c r="AH130" i="1"/>
  <c r="AG130" i="1"/>
  <c r="AF130" i="1"/>
  <c r="AE130" i="1"/>
  <c r="AD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L130" i="1"/>
  <c r="K130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M129" i="1"/>
  <c r="AL129" i="1"/>
  <c r="AK129" i="1"/>
  <c r="AJ129" i="1"/>
  <c r="AI129" i="1"/>
  <c r="AH129" i="1"/>
  <c r="AG129" i="1"/>
  <c r="AF129" i="1"/>
  <c r="AE129" i="1"/>
  <c r="AD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L129" i="1"/>
  <c r="K129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M128" i="1"/>
  <c r="AL128" i="1"/>
  <c r="AK128" i="1"/>
  <c r="AJ128" i="1"/>
  <c r="AI128" i="1"/>
  <c r="AH128" i="1"/>
  <c r="AG128" i="1"/>
  <c r="AF128" i="1"/>
  <c r="AE128" i="1"/>
  <c r="AD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L128" i="1"/>
  <c r="K128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M127" i="1"/>
  <c r="AL127" i="1"/>
  <c r="AK127" i="1"/>
  <c r="AJ127" i="1"/>
  <c r="AI127" i="1"/>
  <c r="AH127" i="1"/>
  <c r="AG127" i="1"/>
  <c r="AF127" i="1"/>
  <c r="AE127" i="1"/>
  <c r="AD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L127" i="1"/>
  <c r="K127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M126" i="1"/>
  <c r="AL126" i="1"/>
  <c r="AK126" i="1"/>
  <c r="AJ126" i="1"/>
  <c r="AI126" i="1"/>
  <c r="AH126" i="1"/>
  <c r="AG126" i="1"/>
  <c r="AF126" i="1"/>
  <c r="AE126" i="1"/>
  <c r="AD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L126" i="1"/>
  <c r="K126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M125" i="1"/>
  <c r="AL125" i="1"/>
  <c r="AK125" i="1"/>
  <c r="AJ125" i="1"/>
  <c r="AI125" i="1"/>
  <c r="AH125" i="1"/>
  <c r="AG125" i="1"/>
  <c r="AF125" i="1"/>
  <c r="AE125" i="1"/>
  <c r="AD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L125" i="1"/>
  <c r="K125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M124" i="1"/>
  <c r="AL124" i="1"/>
  <c r="AK124" i="1"/>
  <c r="AJ124" i="1"/>
  <c r="AI124" i="1"/>
  <c r="AH124" i="1"/>
  <c r="AG124" i="1"/>
  <c r="AF124" i="1"/>
  <c r="AE124" i="1"/>
  <c r="AD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L124" i="1"/>
  <c r="K124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M123" i="1"/>
  <c r="AL123" i="1"/>
  <c r="AK123" i="1"/>
  <c r="AJ123" i="1"/>
  <c r="AI123" i="1"/>
  <c r="AH123" i="1"/>
  <c r="AG123" i="1"/>
  <c r="AF123" i="1"/>
  <c r="AE123" i="1"/>
  <c r="AD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L123" i="1"/>
  <c r="K123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M122" i="1"/>
  <c r="AL122" i="1"/>
  <c r="AK122" i="1"/>
  <c r="AJ122" i="1"/>
  <c r="AI122" i="1"/>
  <c r="AH122" i="1"/>
  <c r="AG122" i="1"/>
  <c r="AF122" i="1"/>
  <c r="AE122" i="1"/>
  <c r="AD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L122" i="1"/>
  <c r="K122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M121" i="1"/>
  <c r="AL121" i="1"/>
  <c r="AK121" i="1"/>
  <c r="AJ121" i="1"/>
  <c r="AI121" i="1"/>
  <c r="AH121" i="1"/>
  <c r="AG121" i="1"/>
  <c r="AF121" i="1"/>
  <c r="AE121" i="1"/>
  <c r="AD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M121" i="1"/>
  <c r="L121" i="1"/>
  <c r="K121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M120" i="1"/>
  <c r="AL120" i="1"/>
  <c r="AK120" i="1"/>
  <c r="AJ120" i="1"/>
  <c r="AI120" i="1"/>
  <c r="AH120" i="1"/>
  <c r="AG120" i="1"/>
  <c r="AF120" i="1"/>
  <c r="AE120" i="1"/>
  <c r="AD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L120" i="1"/>
  <c r="K120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M119" i="1"/>
  <c r="AL119" i="1"/>
  <c r="AK119" i="1"/>
  <c r="AJ119" i="1"/>
  <c r="AI119" i="1"/>
  <c r="AH119" i="1"/>
  <c r="AG119" i="1"/>
  <c r="AF119" i="1"/>
  <c r="AE119" i="1"/>
  <c r="AD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L119" i="1"/>
  <c r="K119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M118" i="1"/>
  <c r="AL118" i="1"/>
  <c r="AK118" i="1"/>
  <c r="AJ118" i="1"/>
  <c r="AI118" i="1"/>
  <c r="AH118" i="1"/>
  <c r="AG118" i="1"/>
  <c r="AF118" i="1"/>
  <c r="AE118" i="1"/>
  <c r="AD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L118" i="1"/>
  <c r="K118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M117" i="1"/>
  <c r="AL117" i="1"/>
  <c r="AK117" i="1"/>
  <c r="AJ117" i="1"/>
  <c r="AI117" i="1"/>
  <c r="AH117" i="1"/>
  <c r="AG117" i="1"/>
  <c r="AF117" i="1"/>
  <c r="AE117" i="1"/>
  <c r="AD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L117" i="1"/>
  <c r="K117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M116" i="1"/>
  <c r="AL116" i="1"/>
  <c r="AK116" i="1"/>
  <c r="AJ116" i="1"/>
  <c r="AI116" i="1"/>
  <c r="AH116" i="1"/>
  <c r="AG116" i="1"/>
  <c r="AF116" i="1"/>
  <c r="AE116" i="1"/>
  <c r="AD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L116" i="1"/>
  <c r="K116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M115" i="1"/>
  <c r="AL115" i="1"/>
  <c r="AK115" i="1"/>
  <c r="AJ115" i="1"/>
  <c r="AI115" i="1"/>
  <c r="AH115" i="1"/>
  <c r="AG115" i="1"/>
  <c r="AF115" i="1"/>
  <c r="AE115" i="1"/>
  <c r="AD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L115" i="1"/>
  <c r="K115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M114" i="1"/>
  <c r="AL114" i="1"/>
  <c r="AK114" i="1"/>
  <c r="AJ114" i="1"/>
  <c r="AI114" i="1"/>
  <c r="AH114" i="1"/>
  <c r="AG114" i="1"/>
  <c r="AF114" i="1"/>
  <c r="AE114" i="1"/>
  <c r="AD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L114" i="1"/>
  <c r="K114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M113" i="1"/>
  <c r="AL113" i="1"/>
  <c r="AK113" i="1"/>
  <c r="AJ113" i="1"/>
  <c r="AI113" i="1"/>
  <c r="AH113" i="1"/>
  <c r="AG113" i="1"/>
  <c r="AF113" i="1"/>
  <c r="AE113" i="1"/>
  <c r="AD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L113" i="1"/>
  <c r="K113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M112" i="1"/>
  <c r="AL112" i="1"/>
  <c r="AK112" i="1"/>
  <c r="AJ112" i="1"/>
  <c r="AI112" i="1"/>
  <c r="AH112" i="1"/>
  <c r="AG112" i="1"/>
  <c r="AF112" i="1"/>
  <c r="AE112" i="1"/>
  <c r="AD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L112" i="1"/>
  <c r="K112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M111" i="1"/>
  <c r="AL111" i="1"/>
  <c r="AK111" i="1"/>
  <c r="AJ111" i="1"/>
  <c r="AI111" i="1"/>
  <c r="AH111" i="1"/>
  <c r="AG111" i="1"/>
  <c r="AF111" i="1"/>
  <c r="AE111" i="1"/>
  <c r="AD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M111" i="1"/>
  <c r="L111" i="1"/>
  <c r="K111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M110" i="1"/>
  <c r="AL110" i="1"/>
  <c r="AK110" i="1"/>
  <c r="AJ110" i="1"/>
  <c r="AI110" i="1"/>
  <c r="AH110" i="1"/>
  <c r="AG110" i="1"/>
  <c r="AF110" i="1"/>
  <c r="AE110" i="1"/>
  <c r="AD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L110" i="1"/>
  <c r="K110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M109" i="1"/>
  <c r="AL109" i="1"/>
  <c r="AK109" i="1"/>
  <c r="AJ109" i="1"/>
  <c r="AI109" i="1"/>
  <c r="AH109" i="1"/>
  <c r="AG109" i="1"/>
  <c r="AF109" i="1"/>
  <c r="AE109" i="1"/>
  <c r="AD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L109" i="1"/>
  <c r="K109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M108" i="1"/>
  <c r="AL108" i="1"/>
  <c r="AK108" i="1"/>
  <c r="AJ108" i="1"/>
  <c r="AI108" i="1"/>
  <c r="AH108" i="1"/>
  <c r="AG108" i="1"/>
  <c r="AF108" i="1"/>
  <c r="AE108" i="1"/>
  <c r="AD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L108" i="1"/>
  <c r="K108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M107" i="1"/>
  <c r="AL107" i="1"/>
  <c r="AK107" i="1"/>
  <c r="AJ107" i="1"/>
  <c r="AI107" i="1"/>
  <c r="AH107" i="1"/>
  <c r="AG107" i="1"/>
  <c r="AF107" i="1"/>
  <c r="AE107" i="1"/>
  <c r="AD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L107" i="1"/>
  <c r="K107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M106" i="1"/>
  <c r="AL106" i="1"/>
  <c r="AK106" i="1"/>
  <c r="AJ106" i="1"/>
  <c r="AI106" i="1"/>
  <c r="AH106" i="1"/>
  <c r="AG106" i="1"/>
  <c r="AF106" i="1"/>
  <c r="AE106" i="1"/>
  <c r="AD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L106" i="1"/>
  <c r="K10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M105" i="1"/>
  <c r="AL105" i="1"/>
  <c r="AK105" i="1"/>
  <c r="AJ105" i="1"/>
  <c r="AI105" i="1"/>
  <c r="AH105" i="1"/>
  <c r="AG105" i="1"/>
  <c r="AF105" i="1"/>
  <c r="AE105" i="1"/>
  <c r="AD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M105" i="1"/>
  <c r="L105" i="1"/>
  <c r="K105" i="1"/>
  <c r="AN506" i="1"/>
  <c r="J24" i="4"/>
  <c r="J25" i="4" s="1"/>
  <c r="J15" i="4"/>
  <c r="J14" i="4"/>
  <c r="E32" i="4"/>
  <c r="E29" i="4"/>
  <c r="E28" i="4"/>
  <c r="E25" i="4"/>
  <c r="E19" i="4"/>
  <c r="E13" i="4"/>
  <c r="E11" i="4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506" i="1"/>
  <c r="AD431" i="11" l="1"/>
  <c r="Z264" i="11"/>
  <c r="Z266" i="11"/>
  <c r="Z250" i="11"/>
  <c r="AD415" i="11"/>
  <c r="Z246" i="11"/>
  <c r="AD407" i="11"/>
  <c r="Z240" i="11"/>
  <c r="AD375" i="11"/>
  <c r="O294" i="11"/>
  <c r="N294" i="11" s="1"/>
  <c r="K294" i="11" s="1"/>
  <c r="AG187" i="11"/>
  <c r="AF187" i="11" s="1"/>
  <c r="AE179" i="11"/>
  <c r="AC155" i="11"/>
  <c r="Z244" i="11"/>
  <c r="U65" i="11"/>
  <c r="M34" i="11"/>
  <c r="Y187" i="11"/>
  <c r="X187" i="11" s="1"/>
  <c r="AE155" i="11"/>
  <c r="Z268" i="11"/>
  <c r="Z252" i="11"/>
  <c r="AE187" i="11"/>
  <c r="AA155" i="11"/>
  <c r="AC65" i="11"/>
  <c r="Z258" i="11"/>
  <c r="Y180" i="11"/>
  <c r="X180" i="11" s="1"/>
  <c r="W244" i="11"/>
  <c r="V244" i="11" s="1"/>
  <c r="Y174" i="11"/>
  <c r="X174" i="11" s="1"/>
  <c r="AA166" i="11"/>
  <c r="AA439" i="11"/>
  <c r="AA319" i="11"/>
  <c r="W423" i="11"/>
  <c r="V423" i="11" s="1"/>
  <c r="AA187" i="11"/>
  <c r="AD187" i="11" s="1"/>
  <c r="AE65" i="11"/>
  <c r="AG51" i="11"/>
  <c r="AF51" i="11" s="1"/>
  <c r="Z242" i="11"/>
  <c r="Z29" i="11"/>
  <c r="AD245" i="11"/>
  <c r="Z272" i="11"/>
  <c r="Z256" i="11"/>
  <c r="AG179" i="11"/>
  <c r="AF179" i="11" s="1"/>
  <c r="W65" i="11"/>
  <c r="V65" i="11" s="1"/>
  <c r="AG59" i="11"/>
  <c r="AF59" i="11" s="1"/>
  <c r="Y51" i="11"/>
  <c r="X51" i="11" s="1"/>
  <c r="Z262" i="11"/>
  <c r="Z169" i="11"/>
  <c r="Z25" i="11"/>
  <c r="AD229" i="11"/>
  <c r="AA383" i="11"/>
  <c r="AD383" i="11" s="1"/>
  <c r="Y5" i="11"/>
  <c r="X5" i="11" s="1"/>
  <c r="O262" i="11"/>
  <c r="N262" i="11" s="1"/>
  <c r="K262" i="11" s="1"/>
  <c r="AC175" i="11"/>
  <c r="W175" i="11"/>
  <c r="V175" i="11" s="1"/>
  <c r="AE167" i="11"/>
  <c r="AC159" i="11"/>
  <c r="W159" i="11"/>
  <c r="V159" i="11" s="1"/>
  <c r="AE151" i="11"/>
  <c r="AD151" i="11" s="1"/>
  <c r="AE63" i="11"/>
  <c r="Y55" i="11"/>
  <c r="X55" i="11" s="1"/>
  <c r="Y47" i="11"/>
  <c r="X47" i="11" s="1"/>
  <c r="Z325" i="11"/>
  <c r="AD489" i="11"/>
  <c r="AD465" i="11"/>
  <c r="AA483" i="11"/>
  <c r="AD483" i="11" s="1"/>
  <c r="M5" i="11"/>
  <c r="O170" i="11"/>
  <c r="N170" i="11" s="1"/>
  <c r="K170" i="11" s="1"/>
  <c r="O112" i="11"/>
  <c r="N112" i="11" s="1"/>
  <c r="O80" i="11"/>
  <c r="N80" i="11" s="1"/>
  <c r="U3" i="11"/>
  <c r="T3" i="11" s="1"/>
  <c r="O21" i="11"/>
  <c r="N21" i="11" s="1"/>
  <c r="K21" i="11" s="1"/>
  <c r="T61" i="11"/>
  <c r="T53" i="11"/>
  <c r="T37" i="11"/>
  <c r="V42" i="11"/>
  <c r="T41" i="11"/>
  <c r="AE3" i="11"/>
  <c r="T65" i="11"/>
  <c r="M7" i="11"/>
  <c r="M3" i="11"/>
  <c r="O46" i="11"/>
  <c r="N46" i="11" s="1"/>
  <c r="K46" i="11" s="1"/>
  <c r="Z489" i="11"/>
  <c r="AD321" i="11"/>
  <c r="AD477" i="11"/>
  <c r="AD423" i="11"/>
  <c r="AD485" i="11"/>
  <c r="AD381" i="11"/>
  <c r="AD377" i="11"/>
  <c r="AD347" i="11"/>
  <c r="O30" i="11"/>
  <c r="N30" i="11" s="1"/>
  <c r="K30" i="11" s="1"/>
  <c r="O18" i="11"/>
  <c r="N18" i="11" s="1"/>
  <c r="K18" i="11" s="1"/>
  <c r="O19" i="11"/>
  <c r="N19" i="11" s="1"/>
  <c r="K19" i="11" s="1"/>
  <c r="O278" i="11"/>
  <c r="N278" i="11" s="1"/>
  <c r="K278" i="11" s="1"/>
  <c r="O246" i="11"/>
  <c r="N246" i="11" s="1"/>
  <c r="K246" i="11" s="1"/>
  <c r="O106" i="11"/>
  <c r="N106" i="11" s="1"/>
  <c r="K106" i="11" s="1"/>
  <c r="O116" i="11"/>
  <c r="N116" i="11" s="1"/>
  <c r="K116" i="11" s="1"/>
  <c r="U6" i="11"/>
  <c r="T6" i="11" s="1"/>
  <c r="AA6" i="11"/>
  <c r="AD6" i="11" s="1"/>
  <c r="AG6" i="11"/>
  <c r="AF6" i="11" s="1"/>
  <c r="Q234" i="11"/>
  <c r="P234" i="11" s="1"/>
  <c r="O234" i="11"/>
  <c r="N234" i="11" s="1"/>
  <c r="K234" i="11" s="1"/>
  <c r="Q226" i="11"/>
  <c r="P226" i="11" s="1"/>
  <c r="O226" i="11"/>
  <c r="N226" i="11" s="1"/>
  <c r="K226" i="11" s="1"/>
  <c r="Q218" i="11"/>
  <c r="P218" i="11" s="1"/>
  <c r="O218" i="11"/>
  <c r="N218" i="11" s="1"/>
  <c r="K218" i="11" s="1"/>
  <c r="Q210" i="11"/>
  <c r="P210" i="11" s="1"/>
  <c r="O210" i="11"/>
  <c r="N210" i="11" s="1"/>
  <c r="K210" i="11" s="1"/>
  <c r="Q202" i="11"/>
  <c r="P202" i="11" s="1"/>
  <c r="O202" i="11"/>
  <c r="N202" i="11" s="1"/>
  <c r="K202" i="11" s="1"/>
  <c r="Q194" i="11"/>
  <c r="P194" i="11" s="1"/>
  <c r="O194" i="11"/>
  <c r="N194" i="11" s="1"/>
  <c r="K194" i="11" s="1"/>
  <c r="Q186" i="11"/>
  <c r="P186" i="11" s="1"/>
  <c r="O186" i="11"/>
  <c r="N186" i="11" s="1"/>
  <c r="K186" i="11" s="1"/>
  <c r="Q302" i="11"/>
  <c r="P302" i="11" s="1"/>
  <c r="O302" i="11"/>
  <c r="N302" i="11" s="1"/>
  <c r="K302" i="11" s="1"/>
  <c r="Q270" i="11"/>
  <c r="P270" i="11" s="1"/>
  <c r="O270" i="11"/>
  <c r="N270" i="11" s="1"/>
  <c r="K270" i="11" s="1"/>
  <c r="Q178" i="11"/>
  <c r="P178" i="11" s="1"/>
  <c r="O178" i="11"/>
  <c r="N178" i="11" s="1"/>
  <c r="K178" i="11" s="1"/>
  <c r="AG191" i="11"/>
  <c r="AF191" i="11" s="1"/>
  <c r="Y191" i="11"/>
  <c r="X191" i="11" s="1"/>
  <c r="AG183" i="11"/>
  <c r="AF183" i="11" s="1"/>
  <c r="Y183" i="11"/>
  <c r="X183" i="11" s="1"/>
  <c r="AG175" i="11"/>
  <c r="AF175" i="11" s="1"/>
  <c r="Y175" i="11"/>
  <c r="X175" i="11" s="1"/>
  <c r="AG167" i="11"/>
  <c r="AF167" i="11" s="1"/>
  <c r="Y167" i="11"/>
  <c r="X167" i="11" s="1"/>
  <c r="AG159" i="11"/>
  <c r="AF159" i="11" s="1"/>
  <c r="Y159" i="11"/>
  <c r="X159" i="11" s="1"/>
  <c r="AG151" i="11"/>
  <c r="AF151" i="11" s="1"/>
  <c r="Y151" i="11"/>
  <c r="X151" i="11" s="1"/>
  <c r="AG65" i="11"/>
  <c r="AF65" i="11" s="1"/>
  <c r="Y65" i="11"/>
  <c r="X65" i="11" s="1"/>
  <c r="AG63" i="11"/>
  <c r="AF63" i="11" s="1"/>
  <c r="Y63" i="11"/>
  <c r="X63" i="11" s="1"/>
  <c r="AG55" i="11"/>
  <c r="AF55" i="11" s="1"/>
  <c r="AG47" i="11"/>
  <c r="AF47" i="11" s="1"/>
  <c r="U5" i="11"/>
  <c r="T5" i="11" s="1"/>
  <c r="W5" i="11"/>
  <c r="V5" i="11" s="1"/>
  <c r="W6" i="11"/>
  <c r="V6" i="11" s="1"/>
  <c r="Y6" i="11"/>
  <c r="X6" i="11" s="1"/>
  <c r="Q238" i="11"/>
  <c r="P238" i="11" s="1"/>
  <c r="O238" i="11"/>
  <c r="N238" i="11" s="1"/>
  <c r="K238" i="11" s="1"/>
  <c r="Q230" i="11"/>
  <c r="P230" i="11" s="1"/>
  <c r="O230" i="11"/>
  <c r="N230" i="11" s="1"/>
  <c r="K230" i="11" s="1"/>
  <c r="Q222" i="11"/>
  <c r="P222" i="11" s="1"/>
  <c r="O222" i="11"/>
  <c r="N222" i="11" s="1"/>
  <c r="K222" i="11" s="1"/>
  <c r="Q214" i="11"/>
  <c r="P214" i="11" s="1"/>
  <c r="O214" i="11"/>
  <c r="N214" i="11" s="1"/>
  <c r="K214" i="11" s="1"/>
  <c r="Q206" i="11"/>
  <c r="P206" i="11" s="1"/>
  <c r="O206" i="11"/>
  <c r="N206" i="11" s="1"/>
  <c r="K206" i="11" s="1"/>
  <c r="Q198" i="11"/>
  <c r="P198" i="11" s="1"/>
  <c r="O198" i="11"/>
  <c r="N198" i="11" s="1"/>
  <c r="K198" i="11" s="1"/>
  <c r="Q190" i="11"/>
  <c r="P190" i="11" s="1"/>
  <c r="O190" i="11"/>
  <c r="N190" i="11" s="1"/>
  <c r="K190" i="11" s="1"/>
  <c r="Q182" i="11"/>
  <c r="P182" i="11" s="1"/>
  <c r="O182" i="11"/>
  <c r="N182" i="11" s="1"/>
  <c r="K182" i="11" s="1"/>
  <c r="AA10" i="11"/>
  <c r="Z10" i="11" s="1"/>
  <c r="J10" i="11" s="1"/>
  <c r="AE10" i="11"/>
  <c r="U289" i="11"/>
  <c r="AE289" i="11"/>
  <c r="AD289" i="11" s="1"/>
  <c r="U285" i="11"/>
  <c r="T285" i="11" s="1"/>
  <c r="J285" i="11" s="1"/>
  <c r="AA285" i="11"/>
  <c r="W285" i="11"/>
  <c r="V285" i="11" s="1"/>
  <c r="AC241" i="11"/>
  <c r="AB241" i="11" s="1"/>
  <c r="AG241" i="11"/>
  <c r="AF241" i="11" s="1"/>
  <c r="W69" i="11"/>
  <c r="V69" i="11" s="1"/>
  <c r="AG69" i="11"/>
  <c r="AF69" i="11" s="1"/>
  <c r="Y69" i="11"/>
  <c r="X69" i="11" s="1"/>
  <c r="Q286" i="11"/>
  <c r="P286" i="11" s="1"/>
  <c r="O286" i="11"/>
  <c r="N286" i="11" s="1"/>
  <c r="K286" i="11" s="1"/>
  <c r="Q254" i="11"/>
  <c r="P254" i="11" s="1"/>
  <c r="O254" i="11"/>
  <c r="N254" i="11" s="1"/>
  <c r="K254" i="11" s="1"/>
  <c r="Q138" i="11"/>
  <c r="P138" i="11" s="1"/>
  <c r="O138" i="11"/>
  <c r="N138" i="11" s="1"/>
  <c r="K138" i="11" s="1"/>
  <c r="AD371" i="11"/>
  <c r="AD325" i="11"/>
  <c r="Z389" i="11"/>
  <c r="W500" i="11"/>
  <c r="V500" i="11" s="1"/>
  <c r="AG492" i="11"/>
  <c r="AF492" i="11" s="1"/>
  <c r="AC488" i="11"/>
  <c r="AG484" i="11"/>
  <c r="AF484" i="11" s="1"/>
  <c r="AG476" i="11"/>
  <c r="AF476" i="11" s="1"/>
  <c r="U468" i="11"/>
  <c r="T468" i="11" s="1"/>
  <c r="J468" i="11" s="1"/>
  <c r="AE227" i="11"/>
  <c r="Y219" i="11"/>
  <c r="X219" i="11" s="1"/>
  <c r="Y211" i="11"/>
  <c r="X211" i="11" s="1"/>
  <c r="Y203" i="11"/>
  <c r="X203" i="11" s="1"/>
  <c r="Y195" i="11"/>
  <c r="X195" i="11" s="1"/>
  <c r="Y107" i="11"/>
  <c r="X107" i="11" s="1"/>
  <c r="Y99" i="11"/>
  <c r="X99" i="11" s="1"/>
  <c r="Y91" i="11"/>
  <c r="X91" i="11" s="1"/>
  <c r="AG75" i="11"/>
  <c r="AF75" i="11" s="1"/>
  <c r="W67" i="11"/>
  <c r="V67" i="11" s="1"/>
  <c r="AE43" i="11"/>
  <c r="AD339" i="11"/>
  <c r="M502" i="11"/>
  <c r="L502" i="11"/>
  <c r="Q502" i="11" s="1"/>
  <c r="P502" i="11" s="1"/>
  <c r="L494" i="11"/>
  <c r="M494" i="11"/>
  <c r="L486" i="11"/>
  <c r="O486" i="11" s="1"/>
  <c r="N486" i="11" s="1"/>
  <c r="M486" i="11"/>
  <c r="L478" i="11"/>
  <c r="M478" i="11"/>
  <c r="L470" i="11"/>
  <c r="O470" i="11" s="1"/>
  <c r="N470" i="11" s="1"/>
  <c r="M470" i="11"/>
  <c r="L462" i="11"/>
  <c r="M462" i="11"/>
  <c r="L454" i="11"/>
  <c r="O454" i="11" s="1"/>
  <c r="N454" i="11" s="1"/>
  <c r="M454" i="11"/>
  <c r="L446" i="11"/>
  <c r="M446" i="11"/>
  <c r="L438" i="11"/>
  <c r="O438" i="11" s="1"/>
  <c r="N438" i="11" s="1"/>
  <c r="M438" i="11"/>
  <c r="L430" i="11"/>
  <c r="M430" i="11"/>
  <c r="L422" i="11"/>
  <c r="Q422" i="11" s="1"/>
  <c r="P422" i="11" s="1"/>
  <c r="M422" i="11"/>
  <c r="L414" i="11"/>
  <c r="Q414" i="11" s="1"/>
  <c r="P414" i="11" s="1"/>
  <c r="M414" i="11"/>
  <c r="O414" i="11"/>
  <c r="N414" i="11" s="1"/>
  <c r="L406" i="11"/>
  <c r="Q406" i="11" s="1"/>
  <c r="P406" i="11" s="1"/>
  <c r="M406" i="11"/>
  <c r="L398" i="11"/>
  <c r="Q398" i="11" s="1"/>
  <c r="P398" i="11" s="1"/>
  <c r="M398" i="11"/>
  <c r="L390" i="11"/>
  <c r="Q390" i="11" s="1"/>
  <c r="P390" i="11" s="1"/>
  <c r="M390" i="11"/>
  <c r="O390" i="11"/>
  <c r="N390" i="11" s="1"/>
  <c r="L382" i="11"/>
  <c r="Q382" i="11" s="1"/>
  <c r="P382" i="11" s="1"/>
  <c r="M382" i="11"/>
  <c r="L374" i="11"/>
  <c r="Q374" i="11" s="1"/>
  <c r="P374" i="11" s="1"/>
  <c r="M374" i="11"/>
  <c r="L366" i="11"/>
  <c r="Q366" i="11" s="1"/>
  <c r="P366" i="11" s="1"/>
  <c r="M366" i="11"/>
  <c r="L358" i="11"/>
  <c r="Q358" i="11" s="1"/>
  <c r="P358" i="11" s="1"/>
  <c r="M358" i="11"/>
  <c r="L350" i="11"/>
  <c r="Q350" i="11" s="1"/>
  <c r="P350" i="11" s="1"/>
  <c r="M350" i="11"/>
  <c r="L342" i="11"/>
  <c r="Q342" i="11" s="1"/>
  <c r="P342" i="11" s="1"/>
  <c r="M342" i="11"/>
  <c r="M334" i="11"/>
  <c r="L334" i="11"/>
  <c r="Q334" i="11" s="1"/>
  <c r="P334" i="11" s="1"/>
  <c r="M326" i="11"/>
  <c r="L326" i="11"/>
  <c r="Q326" i="11" s="1"/>
  <c r="P326" i="11" s="1"/>
  <c r="M318" i="11"/>
  <c r="L318" i="11"/>
  <c r="Q318" i="11" s="1"/>
  <c r="P318" i="11" s="1"/>
  <c r="M310" i="11"/>
  <c r="L310" i="11"/>
  <c r="Q310" i="11" s="1"/>
  <c r="P310" i="11" s="1"/>
  <c r="K240" i="11"/>
  <c r="Q240" i="11"/>
  <c r="P240" i="11" s="1"/>
  <c r="K236" i="11"/>
  <c r="Q236" i="11"/>
  <c r="P236" i="11" s="1"/>
  <c r="K232" i="11"/>
  <c r="Q232" i="11"/>
  <c r="P232" i="11" s="1"/>
  <c r="K228" i="11"/>
  <c r="Q228" i="11"/>
  <c r="P228" i="11" s="1"/>
  <c r="K224" i="11"/>
  <c r="Q224" i="11"/>
  <c r="P224" i="11" s="1"/>
  <c r="K220" i="11"/>
  <c r="Q220" i="11"/>
  <c r="P220" i="11" s="1"/>
  <c r="K216" i="11"/>
  <c r="Q216" i="11"/>
  <c r="P216" i="11" s="1"/>
  <c r="K212" i="11"/>
  <c r="Q212" i="11"/>
  <c r="P212" i="11" s="1"/>
  <c r="K208" i="11"/>
  <c r="Q208" i="11"/>
  <c r="P208" i="11" s="1"/>
  <c r="K204" i="11"/>
  <c r="Q204" i="11"/>
  <c r="P204" i="11" s="1"/>
  <c r="K200" i="11"/>
  <c r="Q200" i="11"/>
  <c r="P200" i="11" s="1"/>
  <c r="K196" i="11"/>
  <c r="Q196" i="11"/>
  <c r="P196" i="11" s="1"/>
  <c r="K192" i="11"/>
  <c r="Q192" i="11"/>
  <c r="P192" i="11" s="1"/>
  <c r="K188" i="11"/>
  <c r="Q188" i="11"/>
  <c r="P188" i="11" s="1"/>
  <c r="K184" i="11"/>
  <c r="Q184" i="11"/>
  <c r="P184" i="11" s="1"/>
  <c r="O160" i="11"/>
  <c r="N160" i="11" s="1"/>
  <c r="K160" i="11" s="1"/>
  <c r="Q160" i="11"/>
  <c r="P160" i="11" s="1"/>
  <c r="Q152" i="11"/>
  <c r="P152" i="11" s="1"/>
  <c r="O152" i="11"/>
  <c r="N152" i="11" s="1"/>
  <c r="K152" i="11" s="1"/>
  <c r="O128" i="11"/>
  <c r="N128" i="11" s="1"/>
  <c r="K128" i="11" s="1"/>
  <c r="Q128" i="11"/>
  <c r="P128" i="11" s="1"/>
  <c r="Q92" i="11"/>
  <c r="P92" i="11" s="1"/>
  <c r="O92" i="11"/>
  <c r="N92" i="11" s="1"/>
  <c r="K92" i="11" s="1"/>
  <c r="K68" i="11"/>
  <c r="Q68" i="11"/>
  <c r="P68" i="11" s="1"/>
  <c r="Q38" i="11"/>
  <c r="P38" i="11" s="1"/>
  <c r="O38" i="11"/>
  <c r="N38" i="11" s="1"/>
  <c r="K38" i="11" s="1"/>
  <c r="O34" i="11"/>
  <c r="N34" i="11" s="1"/>
  <c r="K34" i="11" s="1"/>
  <c r="K32" i="11"/>
  <c r="Q32" i="11"/>
  <c r="P32" i="11" s="1"/>
  <c r="O26" i="11"/>
  <c r="N26" i="11" s="1"/>
  <c r="K26" i="11" s="1"/>
  <c r="M22" i="11"/>
  <c r="L22" i="11"/>
  <c r="Q22" i="11" s="1"/>
  <c r="P22" i="11" s="1"/>
  <c r="K20" i="11"/>
  <c r="Q20" i="11"/>
  <c r="P20" i="11" s="1"/>
  <c r="L499" i="11"/>
  <c r="Q499" i="11" s="1"/>
  <c r="P499" i="11" s="1"/>
  <c r="M499" i="11"/>
  <c r="L491" i="11"/>
  <c r="Q491" i="11" s="1"/>
  <c r="P491" i="11" s="1"/>
  <c r="M491" i="11"/>
  <c r="O491" i="11"/>
  <c r="N491" i="11" s="1"/>
  <c r="L483" i="11"/>
  <c r="Q483" i="11" s="1"/>
  <c r="P483" i="11" s="1"/>
  <c r="M483" i="11"/>
  <c r="L475" i="11"/>
  <c r="Q475" i="11" s="1"/>
  <c r="P475" i="11" s="1"/>
  <c r="M475" i="11"/>
  <c r="L467" i="11"/>
  <c r="Q467" i="11" s="1"/>
  <c r="P467" i="11" s="1"/>
  <c r="M467" i="11"/>
  <c r="L459" i="11"/>
  <c r="Q459" i="11" s="1"/>
  <c r="P459" i="11" s="1"/>
  <c r="M459" i="11"/>
  <c r="L451" i="11"/>
  <c r="Q451" i="11" s="1"/>
  <c r="P451" i="11" s="1"/>
  <c r="M451" i="11"/>
  <c r="L443" i="11"/>
  <c r="Q443" i="11" s="1"/>
  <c r="P443" i="11" s="1"/>
  <c r="M443" i="11"/>
  <c r="L435" i="11"/>
  <c r="Q435" i="11" s="1"/>
  <c r="P435" i="11" s="1"/>
  <c r="M435" i="11"/>
  <c r="L427" i="11"/>
  <c r="Q427" i="11" s="1"/>
  <c r="P427" i="11" s="1"/>
  <c r="M427" i="11"/>
  <c r="L419" i="11"/>
  <c r="Q419" i="11" s="1"/>
  <c r="P419" i="11" s="1"/>
  <c r="M419" i="11"/>
  <c r="L411" i="11"/>
  <c r="Q411" i="11" s="1"/>
  <c r="P411" i="11" s="1"/>
  <c r="M411" i="11"/>
  <c r="L403" i="11"/>
  <c r="Q403" i="11" s="1"/>
  <c r="P403" i="11" s="1"/>
  <c r="M403" i="11"/>
  <c r="L395" i="11"/>
  <c r="Q395" i="11" s="1"/>
  <c r="P395" i="11" s="1"/>
  <c r="M395" i="11"/>
  <c r="L387" i="11"/>
  <c r="Q387" i="11" s="1"/>
  <c r="P387" i="11" s="1"/>
  <c r="M387" i="11"/>
  <c r="L379" i="11"/>
  <c r="Q379" i="11" s="1"/>
  <c r="P379" i="11" s="1"/>
  <c r="M379" i="11"/>
  <c r="L371" i="11"/>
  <c r="Q371" i="11" s="1"/>
  <c r="P371" i="11" s="1"/>
  <c r="M371" i="11"/>
  <c r="L363" i="11"/>
  <c r="Q363" i="11" s="1"/>
  <c r="P363" i="11" s="1"/>
  <c r="M363" i="11"/>
  <c r="L355" i="11"/>
  <c r="Q355" i="11" s="1"/>
  <c r="P355" i="11" s="1"/>
  <c r="M355" i="11"/>
  <c r="L347" i="11"/>
  <c r="Q347" i="11" s="1"/>
  <c r="P347" i="11" s="1"/>
  <c r="M347" i="11"/>
  <c r="L339" i="11"/>
  <c r="Q339" i="11" s="1"/>
  <c r="P339" i="11" s="1"/>
  <c r="M339" i="11"/>
  <c r="L331" i="11"/>
  <c r="Q331" i="11" s="1"/>
  <c r="P331" i="11" s="1"/>
  <c r="M331" i="11"/>
  <c r="L323" i="11"/>
  <c r="Q323" i="11" s="1"/>
  <c r="P323" i="11" s="1"/>
  <c r="M323" i="11"/>
  <c r="L315" i="11"/>
  <c r="Q315" i="11" s="1"/>
  <c r="P315" i="11" s="1"/>
  <c r="M315" i="11"/>
  <c r="L307" i="11"/>
  <c r="Q307" i="11" s="1"/>
  <c r="P307" i="11" s="1"/>
  <c r="M307" i="11"/>
  <c r="L299" i="11"/>
  <c r="Q299" i="11" s="1"/>
  <c r="P299" i="11" s="1"/>
  <c r="M299" i="11"/>
  <c r="L291" i="11"/>
  <c r="Q291" i="11" s="1"/>
  <c r="P291" i="11" s="1"/>
  <c r="M291" i="11"/>
  <c r="L283" i="11"/>
  <c r="Q283" i="11" s="1"/>
  <c r="P283" i="11" s="1"/>
  <c r="M283" i="11"/>
  <c r="L275" i="11"/>
  <c r="Q275" i="11" s="1"/>
  <c r="P275" i="11" s="1"/>
  <c r="M275" i="11"/>
  <c r="L267" i="11"/>
  <c r="Q267" i="11" s="1"/>
  <c r="P267" i="11" s="1"/>
  <c r="M267" i="11"/>
  <c r="L259" i="11"/>
  <c r="Q259" i="11" s="1"/>
  <c r="P259" i="11" s="1"/>
  <c r="M259" i="11"/>
  <c r="L251" i="11"/>
  <c r="Q251" i="11" s="1"/>
  <c r="P251" i="11" s="1"/>
  <c r="M251" i="11"/>
  <c r="L243" i="11"/>
  <c r="Q243" i="11" s="1"/>
  <c r="P243" i="11" s="1"/>
  <c r="M243" i="11"/>
  <c r="L235" i="11"/>
  <c r="Q235" i="11" s="1"/>
  <c r="P235" i="11" s="1"/>
  <c r="M235" i="11"/>
  <c r="L227" i="11"/>
  <c r="Q227" i="11" s="1"/>
  <c r="P227" i="11" s="1"/>
  <c r="M227" i="11"/>
  <c r="L219" i="11"/>
  <c r="Q219" i="11" s="1"/>
  <c r="P219" i="11" s="1"/>
  <c r="M219" i="11"/>
  <c r="L211" i="11"/>
  <c r="Q211" i="11" s="1"/>
  <c r="P211" i="11" s="1"/>
  <c r="M211" i="11"/>
  <c r="L203" i="11"/>
  <c r="Q203" i="11" s="1"/>
  <c r="P203" i="11" s="1"/>
  <c r="M203" i="11"/>
  <c r="L195" i="11"/>
  <c r="Q195" i="11" s="1"/>
  <c r="P195" i="11" s="1"/>
  <c r="M195" i="11"/>
  <c r="L187" i="11"/>
  <c r="Q187" i="11" s="1"/>
  <c r="P187" i="11" s="1"/>
  <c r="M187" i="11"/>
  <c r="L179" i="11"/>
  <c r="Q179" i="11" s="1"/>
  <c r="P179" i="11" s="1"/>
  <c r="M179" i="11"/>
  <c r="L171" i="11"/>
  <c r="Q171" i="11" s="1"/>
  <c r="P171" i="11" s="1"/>
  <c r="M171" i="11"/>
  <c r="M163" i="11"/>
  <c r="L163" i="11"/>
  <c r="Q163" i="11" s="1"/>
  <c r="P163" i="11" s="1"/>
  <c r="M155" i="11"/>
  <c r="L155" i="11"/>
  <c r="Q155" i="11" s="1"/>
  <c r="P155" i="11" s="1"/>
  <c r="M147" i="11"/>
  <c r="L147" i="11"/>
  <c r="Q147" i="11" s="1"/>
  <c r="P147" i="11" s="1"/>
  <c r="M139" i="11"/>
  <c r="L139" i="11"/>
  <c r="Q139" i="11" s="1"/>
  <c r="P139" i="11" s="1"/>
  <c r="M131" i="11"/>
  <c r="L131" i="11"/>
  <c r="Q131" i="11" s="1"/>
  <c r="P131" i="11" s="1"/>
  <c r="M123" i="11"/>
  <c r="L123" i="11"/>
  <c r="Q123" i="11" s="1"/>
  <c r="P123" i="11" s="1"/>
  <c r="L113" i="11"/>
  <c r="O113" i="11" s="1"/>
  <c r="N113" i="11" s="1"/>
  <c r="M113" i="11"/>
  <c r="L105" i="11"/>
  <c r="O105" i="11" s="1"/>
  <c r="N105" i="11" s="1"/>
  <c r="M105" i="11"/>
  <c r="L97" i="11"/>
  <c r="O97" i="11" s="1"/>
  <c r="N97" i="11" s="1"/>
  <c r="M97" i="11"/>
  <c r="L89" i="11"/>
  <c r="O89" i="11" s="1"/>
  <c r="N89" i="11" s="1"/>
  <c r="M89" i="11"/>
  <c r="L81" i="11"/>
  <c r="O81" i="11" s="1"/>
  <c r="M81" i="11"/>
  <c r="L73" i="11"/>
  <c r="O73" i="11" s="1"/>
  <c r="N73" i="11" s="1"/>
  <c r="M73" i="11"/>
  <c r="M63" i="11"/>
  <c r="L63" i="11"/>
  <c r="Q63" i="11" s="1"/>
  <c r="P63" i="11" s="1"/>
  <c r="M55" i="11"/>
  <c r="L55" i="11"/>
  <c r="Q55" i="11" s="1"/>
  <c r="P55" i="11" s="1"/>
  <c r="M47" i="11"/>
  <c r="L47" i="11"/>
  <c r="Q47" i="11" s="1"/>
  <c r="P47" i="11" s="1"/>
  <c r="M39" i="11"/>
  <c r="L39" i="11"/>
  <c r="Q39" i="11" s="1"/>
  <c r="P39" i="11" s="1"/>
  <c r="L31" i="11"/>
  <c r="Q31" i="11" s="1"/>
  <c r="P31" i="11" s="1"/>
  <c r="M31" i="11"/>
  <c r="L23" i="11"/>
  <c r="Q23" i="11" s="1"/>
  <c r="P23" i="11" s="1"/>
  <c r="M23" i="11"/>
  <c r="L496" i="11"/>
  <c r="Q496" i="11" s="1"/>
  <c r="P496" i="11" s="1"/>
  <c r="M496" i="11"/>
  <c r="L488" i="11"/>
  <c r="Q488" i="11" s="1"/>
  <c r="P488" i="11" s="1"/>
  <c r="M488" i="11"/>
  <c r="L480" i="11"/>
  <c r="Q480" i="11" s="1"/>
  <c r="P480" i="11" s="1"/>
  <c r="M480" i="11"/>
  <c r="L472" i="11"/>
  <c r="Q472" i="11" s="1"/>
  <c r="P472" i="11" s="1"/>
  <c r="M472" i="11"/>
  <c r="L464" i="11"/>
  <c r="Q464" i="11" s="1"/>
  <c r="P464" i="11" s="1"/>
  <c r="M464" i="11"/>
  <c r="L456" i="11"/>
  <c r="Q456" i="11" s="1"/>
  <c r="P456" i="11" s="1"/>
  <c r="M456" i="11"/>
  <c r="L448" i="11"/>
  <c r="Q448" i="11" s="1"/>
  <c r="P448" i="11" s="1"/>
  <c r="O448" i="11"/>
  <c r="N448" i="11" s="1"/>
  <c r="M448" i="11"/>
  <c r="L440" i="11"/>
  <c r="Q440" i="11" s="1"/>
  <c r="P440" i="11" s="1"/>
  <c r="M440" i="11"/>
  <c r="L432" i="11"/>
  <c r="Q432" i="11" s="1"/>
  <c r="P432" i="11" s="1"/>
  <c r="M432" i="11"/>
  <c r="L424" i="11"/>
  <c r="Q424" i="11" s="1"/>
  <c r="P424" i="11" s="1"/>
  <c r="M424" i="11"/>
  <c r="L416" i="11"/>
  <c r="O416" i="11" s="1"/>
  <c r="N416" i="11" s="1"/>
  <c r="M416" i="11"/>
  <c r="L408" i="11"/>
  <c r="O408" i="11" s="1"/>
  <c r="N408" i="11" s="1"/>
  <c r="M408" i="11"/>
  <c r="L400" i="11"/>
  <c r="O400" i="11" s="1"/>
  <c r="N400" i="11" s="1"/>
  <c r="M400" i="11"/>
  <c r="L392" i="11"/>
  <c r="O392" i="11" s="1"/>
  <c r="N392" i="11" s="1"/>
  <c r="M392" i="11"/>
  <c r="L384" i="11"/>
  <c r="O384" i="11" s="1"/>
  <c r="N384" i="11" s="1"/>
  <c r="M384" i="11"/>
  <c r="L376" i="11"/>
  <c r="O376" i="11" s="1"/>
  <c r="N376" i="11" s="1"/>
  <c r="M376" i="11"/>
  <c r="L368" i="11"/>
  <c r="O368" i="11" s="1"/>
  <c r="N368" i="11" s="1"/>
  <c r="M368" i="11"/>
  <c r="L360" i="11"/>
  <c r="O360" i="11" s="1"/>
  <c r="N360" i="11" s="1"/>
  <c r="M360" i="11"/>
  <c r="L352" i="11"/>
  <c r="O352" i="11" s="1"/>
  <c r="N352" i="11" s="1"/>
  <c r="M352" i="11"/>
  <c r="L344" i="11"/>
  <c r="O344" i="11" s="1"/>
  <c r="N344" i="11" s="1"/>
  <c r="M344" i="11"/>
  <c r="L336" i="11"/>
  <c r="O336" i="11" s="1"/>
  <c r="N336" i="11" s="1"/>
  <c r="M336" i="11"/>
  <c r="L328" i="11"/>
  <c r="O328" i="11" s="1"/>
  <c r="N328" i="11" s="1"/>
  <c r="M328" i="11"/>
  <c r="L320" i="11"/>
  <c r="O320" i="11" s="1"/>
  <c r="N320" i="11" s="1"/>
  <c r="M320" i="11"/>
  <c r="L312" i="11"/>
  <c r="O312" i="11" s="1"/>
  <c r="N312" i="11" s="1"/>
  <c r="M312" i="11"/>
  <c r="L304" i="11"/>
  <c r="O304" i="11" s="1"/>
  <c r="N304" i="11" s="1"/>
  <c r="M304" i="11"/>
  <c r="AA238" i="11"/>
  <c r="Y238" i="11"/>
  <c r="X238" i="11" s="1"/>
  <c r="AC238" i="11"/>
  <c r="U238" i="11"/>
  <c r="T238" i="11" s="1"/>
  <c r="J238" i="11" s="1"/>
  <c r="W238" i="11"/>
  <c r="V238" i="11" s="1"/>
  <c r="AE238" i="11"/>
  <c r="AG238" i="11"/>
  <c r="AF238" i="11" s="1"/>
  <c r="AA236" i="11"/>
  <c r="AC236" i="11"/>
  <c r="AG236" i="11"/>
  <c r="AF236" i="11" s="1"/>
  <c r="W236" i="11"/>
  <c r="V236" i="11" s="1"/>
  <c r="AE236" i="11"/>
  <c r="AD236" i="11" s="1"/>
  <c r="Y236" i="11"/>
  <c r="X236" i="11" s="1"/>
  <c r="U236" i="11"/>
  <c r="T236" i="11" s="1"/>
  <c r="J236" i="11" s="1"/>
  <c r="AA234" i="11"/>
  <c r="Y234" i="11"/>
  <c r="X234" i="11" s="1"/>
  <c r="AC234" i="11"/>
  <c r="U234" i="11"/>
  <c r="T234" i="11" s="1"/>
  <c r="J234" i="11" s="1"/>
  <c r="W234" i="11"/>
  <c r="V234" i="11" s="1"/>
  <c r="AE234" i="11"/>
  <c r="AG234" i="11"/>
  <c r="AF234" i="11" s="1"/>
  <c r="AC232" i="11"/>
  <c r="W232" i="11"/>
  <c r="V232" i="11" s="1"/>
  <c r="AE232" i="11"/>
  <c r="Y232" i="11"/>
  <c r="X232" i="11" s="1"/>
  <c r="AG232" i="11"/>
  <c r="AF232" i="11" s="1"/>
  <c r="AA232" i="11"/>
  <c r="U232" i="11"/>
  <c r="T232" i="11" s="1"/>
  <c r="J232" i="11" s="1"/>
  <c r="U230" i="11"/>
  <c r="T230" i="11" s="1"/>
  <c r="J230" i="11" s="1"/>
  <c r="AC226" i="11"/>
  <c r="W226" i="11"/>
  <c r="V226" i="11" s="1"/>
  <c r="AE226" i="11"/>
  <c r="Y226" i="11"/>
  <c r="X226" i="11" s="1"/>
  <c r="AG226" i="11"/>
  <c r="AF226" i="11" s="1"/>
  <c r="AA226" i="11"/>
  <c r="U226" i="11"/>
  <c r="T226" i="11" s="1"/>
  <c r="J226" i="11" s="1"/>
  <c r="AC224" i="11"/>
  <c r="W224" i="11"/>
  <c r="V224" i="11" s="1"/>
  <c r="AE224" i="11"/>
  <c r="U224" i="11"/>
  <c r="T224" i="11" s="1"/>
  <c r="J224" i="11" s="1"/>
  <c r="Y224" i="11"/>
  <c r="X224" i="11" s="1"/>
  <c r="AG224" i="11"/>
  <c r="AF224" i="11" s="1"/>
  <c r="AA224" i="11"/>
  <c r="AC220" i="11"/>
  <c r="W220" i="11"/>
  <c r="V220" i="11" s="1"/>
  <c r="AE220" i="11"/>
  <c r="Y220" i="11"/>
  <c r="X220" i="11" s="1"/>
  <c r="AG220" i="11"/>
  <c r="AF220" i="11" s="1"/>
  <c r="AA220" i="11"/>
  <c r="U220" i="11"/>
  <c r="T220" i="11" s="1"/>
  <c r="J220" i="11" s="1"/>
  <c r="AC216" i="11"/>
  <c r="W216" i="11"/>
  <c r="V216" i="11" s="1"/>
  <c r="AE216" i="11"/>
  <c r="U216" i="11"/>
  <c r="T216" i="11" s="1"/>
  <c r="J216" i="11" s="1"/>
  <c r="Y216" i="11"/>
  <c r="X216" i="11" s="1"/>
  <c r="AG216" i="11"/>
  <c r="AF216" i="11" s="1"/>
  <c r="AA216" i="11"/>
  <c r="AC212" i="11"/>
  <c r="W212" i="11"/>
  <c r="V212" i="11" s="1"/>
  <c r="AE212" i="11"/>
  <c r="Y212" i="11"/>
  <c r="X212" i="11" s="1"/>
  <c r="AG212" i="11"/>
  <c r="AF212" i="11" s="1"/>
  <c r="AA212" i="11"/>
  <c r="U212" i="11"/>
  <c r="T212" i="11" s="1"/>
  <c r="J212" i="11" s="1"/>
  <c r="AC208" i="11"/>
  <c r="W208" i="11"/>
  <c r="V208" i="11" s="1"/>
  <c r="AE208" i="11"/>
  <c r="U208" i="11"/>
  <c r="T208" i="11" s="1"/>
  <c r="J208" i="11" s="1"/>
  <c r="Y208" i="11"/>
  <c r="X208" i="11" s="1"/>
  <c r="AG208" i="11"/>
  <c r="AF208" i="11" s="1"/>
  <c r="AA208" i="11"/>
  <c r="AC204" i="11"/>
  <c r="W204" i="11"/>
  <c r="V204" i="11" s="1"/>
  <c r="AE204" i="11"/>
  <c r="Y204" i="11"/>
  <c r="X204" i="11" s="1"/>
  <c r="AG204" i="11"/>
  <c r="AF204" i="11" s="1"/>
  <c r="AA204" i="11"/>
  <c r="U204" i="11"/>
  <c r="T204" i="11" s="1"/>
  <c r="J204" i="11" s="1"/>
  <c r="AC200" i="11"/>
  <c r="W200" i="11"/>
  <c r="V200" i="11" s="1"/>
  <c r="AE200" i="11"/>
  <c r="U200" i="11"/>
  <c r="T200" i="11" s="1"/>
  <c r="J200" i="11" s="1"/>
  <c r="Y200" i="11"/>
  <c r="X200" i="11" s="1"/>
  <c r="AG200" i="11"/>
  <c r="AF200" i="11" s="1"/>
  <c r="AA200" i="11"/>
  <c r="AC196" i="11"/>
  <c r="W196" i="11"/>
  <c r="V196" i="11" s="1"/>
  <c r="AE196" i="11"/>
  <c r="Y196" i="11"/>
  <c r="X196" i="11" s="1"/>
  <c r="AG196" i="11"/>
  <c r="AF196" i="11" s="1"/>
  <c r="AA196" i="11"/>
  <c r="U196" i="11"/>
  <c r="T196" i="11" s="1"/>
  <c r="J196" i="11" s="1"/>
  <c r="U192" i="11"/>
  <c r="T192" i="11" s="1"/>
  <c r="J192" i="11" s="1"/>
  <c r="U188" i="11"/>
  <c r="T188" i="11" s="1"/>
  <c r="J188" i="11" s="1"/>
  <c r="U184" i="11"/>
  <c r="T184" i="11" s="1"/>
  <c r="J184" i="11" s="1"/>
  <c r="U160" i="11"/>
  <c r="T160" i="11" s="1"/>
  <c r="J160" i="11" s="1"/>
  <c r="U156" i="11"/>
  <c r="T156" i="11" s="1"/>
  <c r="J156" i="11" s="1"/>
  <c r="U152" i="11"/>
  <c r="T152" i="11" s="1"/>
  <c r="J152" i="11" s="1"/>
  <c r="M84" i="11"/>
  <c r="L84" i="11"/>
  <c r="Q84" i="11" s="1"/>
  <c r="P84" i="11" s="1"/>
  <c r="L78" i="11"/>
  <c r="Q78" i="11" s="1"/>
  <c r="P78" i="11" s="1"/>
  <c r="M78" i="11"/>
  <c r="M70" i="11"/>
  <c r="L70" i="11"/>
  <c r="O70" i="11" s="1"/>
  <c r="N70" i="11" s="1"/>
  <c r="K56" i="11"/>
  <c r="Q56" i="11"/>
  <c r="P56" i="11" s="1"/>
  <c r="L50" i="11"/>
  <c r="Q50" i="11" s="1"/>
  <c r="P50" i="11" s="1"/>
  <c r="M50" i="11"/>
  <c r="L24" i="11"/>
  <c r="M24" i="11"/>
  <c r="Y18" i="11"/>
  <c r="X18" i="11" s="1"/>
  <c r="AG18" i="11"/>
  <c r="AF18" i="11" s="1"/>
  <c r="W18" i="11"/>
  <c r="V18" i="11" s="1"/>
  <c r="AC18" i="11"/>
  <c r="AA18" i="11"/>
  <c r="AE18" i="11"/>
  <c r="U18" i="11"/>
  <c r="T18" i="11" s="1"/>
  <c r="J18" i="11" s="1"/>
  <c r="L14" i="11"/>
  <c r="Q14" i="11" s="1"/>
  <c r="P14" i="11" s="1"/>
  <c r="M14" i="11"/>
  <c r="U304" i="11"/>
  <c r="T304" i="11" s="1"/>
  <c r="J304" i="11" s="1"/>
  <c r="U148" i="11"/>
  <c r="T148" i="11" s="1"/>
  <c r="J148" i="11" s="1"/>
  <c r="AC84" i="11"/>
  <c r="W84" i="11"/>
  <c r="V84" i="11" s="1"/>
  <c r="AE84" i="11"/>
  <c r="Y84" i="11"/>
  <c r="X84" i="11" s="1"/>
  <c r="AG84" i="11"/>
  <c r="AF84" i="11" s="1"/>
  <c r="AA84" i="11"/>
  <c r="U84" i="11"/>
  <c r="T84" i="11" s="1"/>
  <c r="J84" i="11" s="1"/>
  <c r="L297" i="11"/>
  <c r="Q297" i="11" s="1"/>
  <c r="P297" i="11" s="1"/>
  <c r="M297" i="11"/>
  <c r="L289" i="11"/>
  <c r="Q289" i="11" s="1"/>
  <c r="P289" i="11" s="1"/>
  <c r="M289" i="11"/>
  <c r="L281" i="11"/>
  <c r="Q281" i="11" s="1"/>
  <c r="P281" i="11" s="1"/>
  <c r="M281" i="11"/>
  <c r="L273" i="11"/>
  <c r="Q273" i="11" s="1"/>
  <c r="P273" i="11" s="1"/>
  <c r="M273" i="11"/>
  <c r="L265" i="11"/>
  <c r="Q265" i="11" s="1"/>
  <c r="P265" i="11" s="1"/>
  <c r="M265" i="11"/>
  <c r="L257" i="11"/>
  <c r="Q257" i="11" s="1"/>
  <c r="P257" i="11" s="1"/>
  <c r="M257" i="11"/>
  <c r="L249" i="11"/>
  <c r="Q249" i="11" s="1"/>
  <c r="P249" i="11" s="1"/>
  <c r="M249" i="11"/>
  <c r="L241" i="11"/>
  <c r="Q241" i="11" s="1"/>
  <c r="P241" i="11" s="1"/>
  <c r="M241" i="11"/>
  <c r="L233" i="11"/>
  <c r="Q233" i="11" s="1"/>
  <c r="P233" i="11" s="1"/>
  <c r="M233" i="11"/>
  <c r="L225" i="11"/>
  <c r="Q225" i="11" s="1"/>
  <c r="P225" i="11" s="1"/>
  <c r="M225" i="11"/>
  <c r="L217" i="11"/>
  <c r="Q217" i="11" s="1"/>
  <c r="P217" i="11" s="1"/>
  <c r="M217" i="11"/>
  <c r="L209" i="11"/>
  <c r="Q209" i="11" s="1"/>
  <c r="P209" i="11" s="1"/>
  <c r="M209" i="11"/>
  <c r="L201" i="11"/>
  <c r="Q201" i="11" s="1"/>
  <c r="P201" i="11" s="1"/>
  <c r="M201" i="11"/>
  <c r="L193" i="11"/>
  <c r="Q193" i="11" s="1"/>
  <c r="P193" i="11" s="1"/>
  <c r="M193" i="11"/>
  <c r="L185" i="11"/>
  <c r="Q185" i="11" s="1"/>
  <c r="P185" i="11" s="1"/>
  <c r="M185" i="11"/>
  <c r="L177" i="11"/>
  <c r="Q177" i="11" s="1"/>
  <c r="P177" i="11" s="1"/>
  <c r="M177" i="11"/>
  <c r="L169" i="11"/>
  <c r="Q169" i="11" s="1"/>
  <c r="P169" i="11" s="1"/>
  <c r="M169" i="11"/>
  <c r="M161" i="11"/>
  <c r="L161" i="11"/>
  <c r="M153" i="11"/>
  <c r="L153" i="11"/>
  <c r="O153" i="11" s="1"/>
  <c r="N153" i="11" s="1"/>
  <c r="M145" i="11"/>
  <c r="L145" i="11"/>
  <c r="M137" i="11"/>
  <c r="L137" i="11"/>
  <c r="O137" i="11" s="1"/>
  <c r="N137" i="11" s="1"/>
  <c r="M129" i="11"/>
  <c r="L129" i="11"/>
  <c r="L119" i="11"/>
  <c r="O119" i="11" s="1"/>
  <c r="N119" i="11" s="1"/>
  <c r="M119" i="11"/>
  <c r="L111" i="11"/>
  <c r="O111" i="11" s="1"/>
  <c r="N111" i="11" s="1"/>
  <c r="M111" i="11"/>
  <c r="L103" i="11"/>
  <c r="O103" i="11" s="1"/>
  <c r="N103" i="11" s="1"/>
  <c r="M103" i="11"/>
  <c r="L95" i="11"/>
  <c r="O95" i="11" s="1"/>
  <c r="N95" i="11" s="1"/>
  <c r="M95" i="11"/>
  <c r="L87" i="11"/>
  <c r="O87" i="11" s="1"/>
  <c r="N87" i="11" s="1"/>
  <c r="M87" i="11"/>
  <c r="L79" i="11"/>
  <c r="O79" i="11" s="1"/>
  <c r="N79" i="11" s="1"/>
  <c r="M79" i="11"/>
  <c r="L71" i="11"/>
  <c r="Q71" i="11" s="1"/>
  <c r="P71" i="11" s="1"/>
  <c r="M71" i="11"/>
  <c r="M61" i="11"/>
  <c r="L61" i="11"/>
  <c r="Q61" i="11" s="1"/>
  <c r="P61" i="11" s="1"/>
  <c r="M53" i="11"/>
  <c r="L53" i="11"/>
  <c r="Q53" i="11" s="1"/>
  <c r="P53" i="11" s="1"/>
  <c r="M45" i="11"/>
  <c r="L45" i="11"/>
  <c r="Q45" i="11" s="1"/>
  <c r="P45" i="11" s="1"/>
  <c r="M37" i="11"/>
  <c r="L37" i="11"/>
  <c r="Q37" i="11" s="1"/>
  <c r="P37" i="11" s="1"/>
  <c r="L29" i="11"/>
  <c r="Q29" i="11" s="1"/>
  <c r="P29" i="11" s="1"/>
  <c r="M29" i="11"/>
  <c r="L17" i="11"/>
  <c r="Q17" i="11" s="1"/>
  <c r="P17" i="11" s="1"/>
  <c r="M17" i="11"/>
  <c r="U14" i="11"/>
  <c r="T14" i="11" s="1"/>
  <c r="J14" i="11" s="1"/>
  <c r="J13" i="11"/>
  <c r="J221" i="11"/>
  <c r="J217" i="11"/>
  <c r="J213" i="11"/>
  <c r="J209" i="11"/>
  <c r="J205" i="11"/>
  <c r="J201" i="11"/>
  <c r="J197" i="11"/>
  <c r="J193" i="11"/>
  <c r="J189" i="11"/>
  <c r="J185" i="11"/>
  <c r="J181" i="11"/>
  <c r="J177" i="11"/>
  <c r="J173" i="11"/>
  <c r="J169" i="11"/>
  <c r="J165" i="11"/>
  <c r="J161" i="11"/>
  <c r="J157" i="11"/>
  <c r="J153" i="11"/>
  <c r="J149" i="11"/>
  <c r="J113" i="11"/>
  <c r="J109" i="11"/>
  <c r="J105" i="11"/>
  <c r="J101" i="11"/>
  <c r="J97" i="11"/>
  <c r="J93" i="11"/>
  <c r="J89" i="11"/>
  <c r="J85" i="11"/>
  <c r="J81" i="11"/>
  <c r="J77" i="11"/>
  <c r="J61" i="11"/>
  <c r="J53" i="11"/>
  <c r="J49" i="11"/>
  <c r="J41" i="11"/>
  <c r="J33" i="11"/>
  <c r="J25" i="11"/>
  <c r="O298" i="11"/>
  <c r="N298" i="11" s="1"/>
  <c r="K298" i="11" s="1"/>
  <c r="O290" i="11"/>
  <c r="N290" i="11" s="1"/>
  <c r="K290" i="11" s="1"/>
  <c r="O282" i="11"/>
  <c r="N282" i="11" s="1"/>
  <c r="K282" i="11" s="1"/>
  <c r="O274" i="11"/>
  <c r="N274" i="11" s="1"/>
  <c r="K274" i="11" s="1"/>
  <c r="O266" i="11"/>
  <c r="N266" i="11" s="1"/>
  <c r="K266" i="11" s="1"/>
  <c r="O258" i="11"/>
  <c r="N258" i="11" s="1"/>
  <c r="K258" i="11" s="1"/>
  <c r="O250" i="11"/>
  <c r="N250" i="11" s="1"/>
  <c r="K250" i="11" s="1"/>
  <c r="O242" i="11"/>
  <c r="N242" i="11" s="1"/>
  <c r="K242" i="11" s="1"/>
  <c r="O174" i="11"/>
  <c r="N174" i="11" s="1"/>
  <c r="K174" i="11" s="1"/>
  <c r="Q166" i="11"/>
  <c r="P166" i="11" s="1"/>
  <c r="K166" i="11"/>
  <c r="Q134" i="11"/>
  <c r="P134" i="11" s="1"/>
  <c r="K134" i="11"/>
  <c r="Q102" i="11"/>
  <c r="P102" i="11" s="1"/>
  <c r="K102" i="11"/>
  <c r="K52" i="11"/>
  <c r="Q52" i="11"/>
  <c r="P52" i="11" s="1"/>
  <c r="K48" i="11"/>
  <c r="Q48" i="11"/>
  <c r="P48" i="11" s="1"/>
  <c r="K44" i="11"/>
  <c r="Q44" i="11"/>
  <c r="P44" i="11" s="1"/>
  <c r="K180" i="11"/>
  <c r="Q180" i="11"/>
  <c r="P180" i="11" s="1"/>
  <c r="K497" i="11"/>
  <c r="Q497" i="11"/>
  <c r="P497" i="11" s="1"/>
  <c r="K481" i="11"/>
  <c r="Q481" i="11"/>
  <c r="P481" i="11" s="1"/>
  <c r="K465" i="11"/>
  <c r="Q465" i="11"/>
  <c r="P465" i="11" s="1"/>
  <c r="K449" i="11"/>
  <c r="Q449" i="11"/>
  <c r="P449" i="11" s="1"/>
  <c r="K433" i="11"/>
  <c r="Q433" i="11"/>
  <c r="P433" i="11" s="1"/>
  <c r="Q413" i="11"/>
  <c r="P413" i="11" s="1"/>
  <c r="K413" i="11"/>
  <c r="Q397" i="11"/>
  <c r="P397" i="11" s="1"/>
  <c r="K397" i="11"/>
  <c r="K385" i="11"/>
  <c r="Q385" i="11"/>
  <c r="P385" i="11" s="1"/>
  <c r="K369" i="11"/>
  <c r="Q369" i="11"/>
  <c r="P369" i="11" s="1"/>
  <c r="K349" i="11"/>
  <c r="Q349" i="11"/>
  <c r="P349" i="11" s="1"/>
  <c r="Q325" i="11"/>
  <c r="P325" i="11" s="1"/>
  <c r="K325" i="11"/>
  <c r="O321" i="11"/>
  <c r="N321" i="11" s="1"/>
  <c r="Q309" i="11"/>
  <c r="P309" i="11" s="1"/>
  <c r="K309" i="11"/>
  <c r="O305" i="11"/>
  <c r="N305" i="11" s="1"/>
  <c r="K300" i="11"/>
  <c r="Q300" i="11"/>
  <c r="P300" i="11" s="1"/>
  <c r="K292" i="11"/>
  <c r="Q292" i="11"/>
  <c r="P292" i="11" s="1"/>
  <c r="K284" i="11"/>
  <c r="Q284" i="11"/>
  <c r="P284" i="11" s="1"/>
  <c r="K276" i="11"/>
  <c r="Q276" i="11"/>
  <c r="P276" i="11" s="1"/>
  <c r="K268" i="11"/>
  <c r="Q268" i="11"/>
  <c r="P268" i="11" s="1"/>
  <c r="K260" i="11"/>
  <c r="Q260" i="11"/>
  <c r="P260" i="11" s="1"/>
  <c r="K252" i="11"/>
  <c r="Q252" i="11"/>
  <c r="P252" i="11" s="1"/>
  <c r="K244" i="11"/>
  <c r="Q244" i="11"/>
  <c r="P244" i="11" s="1"/>
  <c r="K172" i="11"/>
  <c r="Q172" i="11"/>
  <c r="P172" i="11" s="1"/>
  <c r="K168" i="11"/>
  <c r="Q168" i="11"/>
  <c r="P168" i="11" s="1"/>
  <c r="O144" i="11"/>
  <c r="N144" i="11" s="1"/>
  <c r="K144" i="11" s="1"/>
  <c r="Q140" i="11"/>
  <c r="P140" i="11" s="1"/>
  <c r="K140" i="11"/>
  <c r="Q136" i="11"/>
  <c r="P136" i="11" s="1"/>
  <c r="K136" i="11"/>
  <c r="K112" i="11"/>
  <c r="K80" i="11"/>
  <c r="O62" i="11"/>
  <c r="N62" i="11" s="1"/>
  <c r="K62" i="11" s="1"/>
  <c r="K485" i="11"/>
  <c r="Q485" i="11"/>
  <c r="P485" i="11" s="1"/>
  <c r="K473" i="11"/>
  <c r="Q473" i="11"/>
  <c r="P473" i="11" s="1"/>
  <c r="K457" i="11"/>
  <c r="Q457" i="11"/>
  <c r="P457" i="11" s="1"/>
  <c r="K437" i="11"/>
  <c r="Q437" i="11"/>
  <c r="P437" i="11" s="1"/>
  <c r="K425" i="11"/>
  <c r="Q425" i="11"/>
  <c r="P425" i="11" s="1"/>
  <c r="Q405" i="11"/>
  <c r="P405" i="11" s="1"/>
  <c r="K405" i="11"/>
  <c r="Q389" i="11"/>
  <c r="P389" i="11" s="1"/>
  <c r="K389" i="11"/>
  <c r="K377" i="11"/>
  <c r="Q377" i="11"/>
  <c r="P377" i="11" s="1"/>
  <c r="K361" i="11"/>
  <c r="Q361" i="11"/>
  <c r="P361" i="11" s="1"/>
  <c r="K341" i="11"/>
  <c r="Q341" i="11"/>
  <c r="P341" i="11" s="1"/>
  <c r="K337" i="11"/>
  <c r="O329" i="11"/>
  <c r="N329" i="11" s="1"/>
  <c r="K329" i="11" s="1"/>
  <c r="Q317" i="11"/>
  <c r="P317" i="11" s="1"/>
  <c r="K317" i="11"/>
  <c r="O313" i="11"/>
  <c r="N313" i="11" s="1"/>
  <c r="Y498" i="11"/>
  <c r="X498" i="11" s="1"/>
  <c r="AA490" i="11"/>
  <c r="AE486" i="11"/>
  <c r="W482" i="11"/>
  <c r="V482" i="11" s="1"/>
  <c r="AE470" i="11"/>
  <c r="AG466" i="11"/>
  <c r="AF466" i="11" s="1"/>
  <c r="U462" i="11"/>
  <c r="T462" i="11" s="1"/>
  <c r="J462" i="11" s="1"/>
  <c r="U446" i="11"/>
  <c r="T446" i="11" s="1"/>
  <c r="J446" i="11" s="1"/>
  <c r="W378" i="11"/>
  <c r="V378" i="11" s="1"/>
  <c r="AG310" i="11"/>
  <c r="AF310" i="11" s="1"/>
  <c r="AA87" i="11"/>
  <c r="AG79" i="11"/>
  <c r="AF79" i="11" s="1"/>
  <c r="W71" i="11"/>
  <c r="V71" i="11" s="1"/>
  <c r="W63" i="11"/>
  <c r="L498" i="11"/>
  <c r="Q498" i="11" s="1"/>
  <c r="P498" i="11" s="1"/>
  <c r="M498" i="11"/>
  <c r="L490" i="11"/>
  <c r="Q490" i="11" s="1"/>
  <c r="P490" i="11" s="1"/>
  <c r="M490" i="11"/>
  <c r="L482" i="11"/>
  <c r="Q482" i="11" s="1"/>
  <c r="P482" i="11" s="1"/>
  <c r="M482" i="11"/>
  <c r="L474" i="11"/>
  <c r="Q474" i="11" s="1"/>
  <c r="P474" i="11" s="1"/>
  <c r="M474" i="11"/>
  <c r="L466" i="11"/>
  <c r="Q466" i="11" s="1"/>
  <c r="P466" i="11" s="1"/>
  <c r="M466" i="11"/>
  <c r="L458" i="11"/>
  <c r="Q458" i="11" s="1"/>
  <c r="P458" i="11" s="1"/>
  <c r="M458" i="11"/>
  <c r="L450" i="11"/>
  <c r="Q450" i="11" s="1"/>
  <c r="P450" i="11" s="1"/>
  <c r="M450" i="11"/>
  <c r="L442" i="11"/>
  <c r="Q442" i="11" s="1"/>
  <c r="P442" i="11" s="1"/>
  <c r="M442" i="11"/>
  <c r="L434" i="11"/>
  <c r="Q434" i="11" s="1"/>
  <c r="P434" i="11" s="1"/>
  <c r="M434" i="11"/>
  <c r="L426" i="11"/>
  <c r="Q426" i="11" s="1"/>
  <c r="P426" i="11" s="1"/>
  <c r="M426" i="11"/>
  <c r="L418" i="11"/>
  <c r="Q418" i="11" s="1"/>
  <c r="P418" i="11" s="1"/>
  <c r="M418" i="11"/>
  <c r="L410" i="11"/>
  <c r="Q410" i="11" s="1"/>
  <c r="P410" i="11" s="1"/>
  <c r="M410" i="11"/>
  <c r="L402" i="11"/>
  <c r="Q402" i="11" s="1"/>
  <c r="P402" i="11" s="1"/>
  <c r="M402" i="11"/>
  <c r="L394" i="11"/>
  <c r="Q394" i="11" s="1"/>
  <c r="P394" i="11" s="1"/>
  <c r="M394" i="11"/>
  <c r="L386" i="11"/>
  <c r="Q386" i="11" s="1"/>
  <c r="P386" i="11" s="1"/>
  <c r="M386" i="11"/>
  <c r="L378" i="11"/>
  <c r="Q378" i="11" s="1"/>
  <c r="P378" i="11" s="1"/>
  <c r="M378" i="11"/>
  <c r="L370" i="11"/>
  <c r="Q370" i="11" s="1"/>
  <c r="P370" i="11" s="1"/>
  <c r="M370" i="11"/>
  <c r="O370" i="11"/>
  <c r="N370" i="11" s="1"/>
  <c r="L362" i="11"/>
  <c r="Q362" i="11" s="1"/>
  <c r="P362" i="11" s="1"/>
  <c r="M362" i="11"/>
  <c r="L354" i="11"/>
  <c r="Q354" i="11" s="1"/>
  <c r="P354" i="11" s="1"/>
  <c r="M354" i="11"/>
  <c r="L346" i="11"/>
  <c r="Q346" i="11" s="1"/>
  <c r="P346" i="11" s="1"/>
  <c r="M346" i="11"/>
  <c r="L338" i="11"/>
  <c r="Q338" i="11" s="1"/>
  <c r="P338" i="11" s="1"/>
  <c r="M338" i="11"/>
  <c r="M330" i="11"/>
  <c r="L330" i="11"/>
  <c r="Q330" i="11" s="1"/>
  <c r="P330" i="11" s="1"/>
  <c r="M322" i="11"/>
  <c r="L322" i="11"/>
  <c r="Q322" i="11" s="1"/>
  <c r="P322" i="11" s="1"/>
  <c r="M314" i="11"/>
  <c r="L314" i="11"/>
  <c r="Q314" i="11" s="1"/>
  <c r="P314" i="11" s="1"/>
  <c r="M306" i="11"/>
  <c r="L306" i="11"/>
  <c r="Q306" i="11" s="1"/>
  <c r="P306" i="11" s="1"/>
  <c r="U302" i="11"/>
  <c r="T302" i="11" s="1"/>
  <c r="J302" i="11" s="1"/>
  <c r="U300" i="11"/>
  <c r="T300" i="11" s="1"/>
  <c r="J300" i="11" s="1"/>
  <c r="U298" i="11"/>
  <c r="T298" i="11" s="1"/>
  <c r="J298" i="11" s="1"/>
  <c r="U296" i="11"/>
  <c r="T296" i="11" s="1"/>
  <c r="J296" i="11" s="1"/>
  <c r="U294" i="11"/>
  <c r="T294" i="11" s="1"/>
  <c r="J294" i="11" s="1"/>
  <c r="U292" i="11"/>
  <c r="T292" i="11" s="1"/>
  <c r="J292" i="11" s="1"/>
  <c r="U290" i="11"/>
  <c r="T290" i="11" s="1"/>
  <c r="J290" i="11" s="1"/>
  <c r="U288" i="11"/>
  <c r="T288" i="11" s="1"/>
  <c r="J288" i="11" s="1"/>
  <c r="U286" i="11"/>
  <c r="T286" i="11" s="1"/>
  <c r="J286" i="11" s="1"/>
  <c r="U284" i="11"/>
  <c r="T284" i="11" s="1"/>
  <c r="J284" i="11" s="1"/>
  <c r="U282" i="11"/>
  <c r="T282" i="11" s="1"/>
  <c r="J282" i="11" s="1"/>
  <c r="U280" i="11"/>
  <c r="T280" i="11" s="1"/>
  <c r="J280" i="11" s="1"/>
  <c r="U278" i="11"/>
  <c r="T278" i="11" s="1"/>
  <c r="J278" i="11" s="1"/>
  <c r="U276" i="11"/>
  <c r="T276" i="11" s="1"/>
  <c r="J276" i="11" s="1"/>
  <c r="U274" i="11"/>
  <c r="T274" i="11" s="1"/>
  <c r="J274" i="11" s="1"/>
  <c r="U272" i="11"/>
  <c r="T272" i="11" s="1"/>
  <c r="J272" i="11" s="1"/>
  <c r="U270" i="11"/>
  <c r="T270" i="11" s="1"/>
  <c r="J270" i="11" s="1"/>
  <c r="U268" i="11"/>
  <c r="T268" i="11" s="1"/>
  <c r="J268" i="11" s="1"/>
  <c r="U266" i="11"/>
  <c r="T266" i="11" s="1"/>
  <c r="J266" i="11" s="1"/>
  <c r="U264" i="11"/>
  <c r="T264" i="11" s="1"/>
  <c r="J264" i="11" s="1"/>
  <c r="U262" i="11"/>
  <c r="T262" i="11" s="1"/>
  <c r="J262" i="11" s="1"/>
  <c r="U260" i="11"/>
  <c r="T260" i="11" s="1"/>
  <c r="J260" i="11" s="1"/>
  <c r="U258" i="11"/>
  <c r="T258" i="11" s="1"/>
  <c r="J258" i="11" s="1"/>
  <c r="U256" i="11"/>
  <c r="T256" i="11" s="1"/>
  <c r="J256" i="11" s="1"/>
  <c r="U254" i="11"/>
  <c r="T254" i="11" s="1"/>
  <c r="J254" i="11" s="1"/>
  <c r="U252" i="11"/>
  <c r="T252" i="11" s="1"/>
  <c r="J252" i="11" s="1"/>
  <c r="U250" i="11"/>
  <c r="T250" i="11" s="1"/>
  <c r="J250" i="11" s="1"/>
  <c r="AA248" i="11"/>
  <c r="AC248" i="11"/>
  <c r="AG248" i="11"/>
  <c r="AF248" i="11" s="1"/>
  <c r="W248" i="11"/>
  <c r="V248" i="11" s="1"/>
  <c r="AE248" i="11"/>
  <c r="Y248" i="11"/>
  <c r="X248" i="11" s="1"/>
  <c r="U248" i="11"/>
  <c r="T248" i="11" s="1"/>
  <c r="J248" i="11" s="1"/>
  <c r="U176" i="11"/>
  <c r="T176" i="11" s="1"/>
  <c r="J176" i="11" s="1"/>
  <c r="U172" i="11"/>
  <c r="T172" i="11" s="1"/>
  <c r="J172" i="11" s="1"/>
  <c r="U168" i="11"/>
  <c r="T168" i="11" s="1"/>
  <c r="J168" i="11" s="1"/>
  <c r="Q164" i="11"/>
  <c r="P164" i="11" s="1"/>
  <c r="O164" i="11"/>
  <c r="N164" i="11" s="1"/>
  <c r="K164" i="11" s="1"/>
  <c r="Q162" i="11"/>
  <c r="P162" i="11" s="1"/>
  <c r="K162" i="11"/>
  <c r="Q158" i="11"/>
  <c r="P158" i="11" s="1"/>
  <c r="K158" i="11"/>
  <c r="Q156" i="11"/>
  <c r="P156" i="11" s="1"/>
  <c r="O156" i="11"/>
  <c r="N156" i="11" s="1"/>
  <c r="K156" i="11" s="1"/>
  <c r="Q150" i="11"/>
  <c r="P150" i="11" s="1"/>
  <c r="K150" i="11"/>
  <c r="AC146" i="11"/>
  <c r="W146" i="11"/>
  <c r="V146" i="11" s="1"/>
  <c r="AE146" i="11"/>
  <c r="U146" i="11"/>
  <c r="T146" i="11" s="1"/>
  <c r="J146" i="11" s="1"/>
  <c r="Y146" i="11"/>
  <c r="X146" i="11" s="1"/>
  <c r="AG146" i="11"/>
  <c r="AF146" i="11" s="1"/>
  <c r="AA146" i="11"/>
  <c r="AC142" i="11"/>
  <c r="W142" i="11"/>
  <c r="V142" i="11" s="1"/>
  <c r="AE142" i="11"/>
  <c r="Y142" i="11"/>
  <c r="X142" i="11" s="1"/>
  <c r="AG142" i="11"/>
  <c r="AF142" i="11" s="1"/>
  <c r="AA142" i="11"/>
  <c r="U142" i="11"/>
  <c r="T142" i="11" s="1"/>
  <c r="J142" i="11" s="1"/>
  <c r="U140" i="11"/>
  <c r="T140" i="11" s="1"/>
  <c r="J140" i="11" s="1"/>
  <c r="AC138" i="11"/>
  <c r="W138" i="11"/>
  <c r="V138" i="11" s="1"/>
  <c r="AE138" i="11"/>
  <c r="Y138" i="11"/>
  <c r="X138" i="11" s="1"/>
  <c r="AG138" i="11"/>
  <c r="AF138" i="11" s="1"/>
  <c r="AA138" i="11"/>
  <c r="U138" i="11"/>
  <c r="T138" i="11" s="1"/>
  <c r="J138" i="11" s="1"/>
  <c r="AC134" i="11"/>
  <c r="W134" i="11"/>
  <c r="V134" i="11" s="1"/>
  <c r="AE134" i="11"/>
  <c r="U134" i="11"/>
  <c r="T134" i="11" s="1"/>
  <c r="J134" i="11" s="1"/>
  <c r="Y134" i="11"/>
  <c r="X134" i="11" s="1"/>
  <c r="AG134" i="11"/>
  <c r="AF134" i="11" s="1"/>
  <c r="AA134" i="11"/>
  <c r="Q130" i="11"/>
  <c r="P130" i="11" s="1"/>
  <c r="K130" i="11"/>
  <c r="Q126" i="11"/>
  <c r="P126" i="11" s="1"/>
  <c r="K126" i="11"/>
  <c r="Q124" i="11"/>
  <c r="P124" i="11" s="1"/>
  <c r="O124" i="11"/>
  <c r="N124" i="11" s="1"/>
  <c r="K124" i="11" s="1"/>
  <c r="Q120" i="11"/>
  <c r="P120" i="11" s="1"/>
  <c r="O120" i="11"/>
  <c r="N120" i="11" s="1"/>
  <c r="K120" i="11" s="1"/>
  <c r="Q118" i="11"/>
  <c r="P118" i="11" s="1"/>
  <c r="K118" i="11"/>
  <c r="AC114" i="11"/>
  <c r="W114" i="11"/>
  <c r="V114" i="11" s="1"/>
  <c r="AE114" i="11"/>
  <c r="U114" i="11"/>
  <c r="T114" i="11" s="1"/>
  <c r="J114" i="11" s="1"/>
  <c r="Y114" i="11"/>
  <c r="X114" i="11" s="1"/>
  <c r="AG114" i="11"/>
  <c r="AF114" i="11" s="1"/>
  <c r="AA114" i="11"/>
  <c r="AC112" i="11"/>
  <c r="W112" i="11"/>
  <c r="V112" i="11" s="1"/>
  <c r="AE112" i="11"/>
  <c r="Y112" i="11"/>
  <c r="X112" i="11" s="1"/>
  <c r="AG112" i="11"/>
  <c r="AF112" i="11" s="1"/>
  <c r="AA112" i="11"/>
  <c r="U112" i="11"/>
  <c r="T112" i="11" s="1"/>
  <c r="J112" i="11" s="1"/>
  <c r="AC110" i="11"/>
  <c r="W110" i="11"/>
  <c r="V110" i="11" s="1"/>
  <c r="AE110" i="11"/>
  <c r="U110" i="11"/>
  <c r="T110" i="11" s="1"/>
  <c r="J110" i="11" s="1"/>
  <c r="Y110" i="11"/>
  <c r="X110" i="11" s="1"/>
  <c r="AG110" i="11"/>
  <c r="AF110" i="11" s="1"/>
  <c r="AA110" i="11"/>
  <c r="AC108" i="11"/>
  <c r="W108" i="11"/>
  <c r="V108" i="11" s="1"/>
  <c r="AE108" i="11"/>
  <c r="Y108" i="11"/>
  <c r="X108" i="11" s="1"/>
  <c r="AG108" i="11"/>
  <c r="AF108" i="11" s="1"/>
  <c r="AA108" i="11"/>
  <c r="U108" i="11"/>
  <c r="T108" i="11" s="1"/>
  <c r="J108" i="11" s="1"/>
  <c r="AC106" i="11"/>
  <c r="W106" i="11"/>
  <c r="V106" i="11" s="1"/>
  <c r="AE106" i="11"/>
  <c r="U106" i="11"/>
  <c r="T106" i="11" s="1"/>
  <c r="J106" i="11" s="1"/>
  <c r="Y106" i="11"/>
  <c r="X106" i="11" s="1"/>
  <c r="AG106" i="11"/>
  <c r="AF106" i="11" s="1"/>
  <c r="AA106" i="11"/>
  <c r="AC104" i="11"/>
  <c r="W104" i="11"/>
  <c r="V104" i="11" s="1"/>
  <c r="AE104" i="11"/>
  <c r="Y104" i="11"/>
  <c r="X104" i="11" s="1"/>
  <c r="AG104" i="11"/>
  <c r="AF104" i="11" s="1"/>
  <c r="AA104" i="11"/>
  <c r="U104" i="11"/>
  <c r="T104" i="11" s="1"/>
  <c r="J104" i="11" s="1"/>
  <c r="AC102" i="11"/>
  <c r="W102" i="11"/>
  <c r="V102" i="11" s="1"/>
  <c r="AE102" i="11"/>
  <c r="U102" i="11"/>
  <c r="T102" i="11" s="1"/>
  <c r="J102" i="11" s="1"/>
  <c r="Y102" i="11"/>
  <c r="X102" i="11" s="1"/>
  <c r="AG102" i="11"/>
  <c r="AF102" i="11" s="1"/>
  <c r="AA102" i="11"/>
  <c r="Q98" i="11"/>
  <c r="P98" i="11" s="1"/>
  <c r="K98" i="11"/>
  <c r="O96" i="11"/>
  <c r="N96" i="11" s="1"/>
  <c r="K96" i="11" s="1"/>
  <c r="Q96" i="11"/>
  <c r="P96" i="11" s="1"/>
  <c r="Q94" i="11"/>
  <c r="P94" i="11" s="1"/>
  <c r="K94" i="11"/>
  <c r="Q88" i="11"/>
  <c r="P88" i="11" s="1"/>
  <c r="O88" i="11"/>
  <c r="N88" i="11" s="1"/>
  <c r="K88" i="11" s="1"/>
  <c r="Q86" i="11"/>
  <c r="P86" i="11" s="1"/>
  <c r="K86" i="11"/>
  <c r="AC80" i="11"/>
  <c r="W80" i="11"/>
  <c r="V80" i="11" s="1"/>
  <c r="AE80" i="11"/>
  <c r="U80" i="11"/>
  <c r="Y80" i="11"/>
  <c r="X80" i="11" s="1"/>
  <c r="AG80" i="11"/>
  <c r="AF80" i="11" s="1"/>
  <c r="AA80" i="11"/>
  <c r="Y76" i="11"/>
  <c r="X76" i="11" s="1"/>
  <c r="AG76" i="11"/>
  <c r="AF76" i="11" s="1"/>
  <c r="AA76" i="11"/>
  <c r="AC76" i="11"/>
  <c r="W76" i="11"/>
  <c r="V76" i="11" s="1"/>
  <c r="AE76" i="11"/>
  <c r="U76" i="11"/>
  <c r="T76" i="11" s="1"/>
  <c r="Y72" i="11"/>
  <c r="X72" i="11" s="1"/>
  <c r="AG72" i="11"/>
  <c r="AF72" i="11" s="1"/>
  <c r="AA72" i="11"/>
  <c r="U72" i="11"/>
  <c r="T72" i="11" s="1"/>
  <c r="J72" i="11" s="1"/>
  <c r="AC72" i="11"/>
  <c r="W72" i="11"/>
  <c r="V72" i="11" s="1"/>
  <c r="AE72" i="11"/>
  <c r="Q64" i="11"/>
  <c r="P64" i="11" s="1"/>
  <c r="K60" i="11"/>
  <c r="Q60" i="11"/>
  <c r="P60" i="11" s="1"/>
  <c r="Q58" i="11"/>
  <c r="P58" i="11" s="1"/>
  <c r="M40" i="11"/>
  <c r="L40" i="11"/>
  <c r="K36" i="11"/>
  <c r="Q36" i="11"/>
  <c r="P36" i="11" s="1"/>
  <c r="K28" i="11"/>
  <c r="Q28" i="11"/>
  <c r="P28" i="11" s="1"/>
  <c r="L12" i="11"/>
  <c r="M12" i="11"/>
  <c r="U180" i="11"/>
  <c r="T180" i="11" s="1"/>
  <c r="J180" i="11" s="1"/>
  <c r="U116" i="11"/>
  <c r="T116" i="11" s="1"/>
  <c r="J116" i="11" s="1"/>
  <c r="L495" i="11"/>
  <c r="Q495" i="11" s="1"/>
  <c r="P495" i="11" s="1"/>
  <c r="M495" i="11"/>
  <c r="L487" i="11"/>
  <c r="Q487" i="11" s="1"/>
  <c r="P487" i="11" s="1"/>
  <c r="M487" i="11"/>
  <c r="L479" i="11"/>
  <c r="Q479" i="11" s="1"/>
  <c r="P479" i="11" s="1"/>
  <c r="M479" i="11"/>
  <c r="L471" i="11"/>
  <c r="Q471" i="11" s="1"/>
  <c r="P471" i="11" s="1"/>
  <c r="M471" i="11"/>
  <c r="L463" i="11"/>
  <c r="Q463" i="11" s="1"/>
  <c r="P463" i="11" s="1"/>
  <c r="M463" i="11"/>
  <c r="O463" i="11"/>
  <c r="N463" i="11" s="1"/>
  <c r="L455" i="11"/>
  <c r="Q455" i="11" s="1"/>
  <c r="P455" i="11" s="1"/>
  <c r="M455" i="11"/>
  <c r="L447" i="11"/>
  <c r="Q447" i="11" s="1"/>
  <c r="P447" i="11" s="1"/>
  <c r="M447" i="11"/>
  <c r="L439" i="11"/>
  <c r="Q439" i="11" s="1"/>
  <c r="P439" i="11" s="1"/>
  <c r="M439" i="11"/>
  <c r="O439" i="11"/>
  <c r="N439" i="11" s="1"/>
  <c r="L431" i="11"/>
  <c r="Q431" i="11" s="1"/>
  <c r="P431" i="11" s="1"/>
  <c r="M431" i="11"/>
  <c r="L423" i="11"/>
  <c r="Q423" i="11" s="1"/>
  <c r="P423" i="11" s="1"/>
  <c r="M423" i="11"/>
  <c r="O423" i="11"/>
  <c r="N423" i="11" s="1"/>
  <c r="L415" i="11"/>
  <c r="Q415" i="11" s="1"/>
  <c r="P415" i="11" s="1"/>
  <c r="M415" i="11"/>
  <c r="O415" i="11"/>
  <c r="N415" i="11" s="1"/>
  <c r="L407" i="11"/>
  <c r="Q407" i="11" s="1"/>
  <c r="P407" i="11" s="1"/>
  <c r="M407" i="11"/>
  <c r="L399" i="11"/>
  <c r="Q399" i="11" s="1"/>
  <c r="P399" i="11" s="1"/>
  <c r="M399" i="11"/>
  <c r="L391" i="11"/>
  <c r="Q391" i="11" s="1"/>
  <c r="P391" i="11" s="1"/>
  <c r="M391" i="11"/>
  <c r="L383" i="11"/>
  <c r="Q383" i="11" s="1"/>
  <c r="P383" i="11" s="1"/>
  <c r="M383" i="11"/>
  <c r="L375" i="11"/>
  <c r="Q375" i="11" s="1"/>
  <c r="P375" i="11" s="1"/>
  <c r="M375" i="11"/>
  <c r="L367" i="11"/>
  <c r="Q367" i="11" s="1"/>
  <c r="P367" i="11" s="1"/>
  <c r="M367" i="11"/>
  <c r="L359" i="11"/>
  <c r="Q359" i="11" s="1"/>
  <c r="P359" i="11" s="1"/>
  <c r="M359" i="11"/>
  <c r="L351" i="11"/>
  <c r="Q351" i="11" s="1"/>
  <c r="P351" i="11" s="1"/>
  <c r="M351" i="11"/>
  <c r="L343" i="11"/>
  <c r="Q343" i="11" s="1"/>
  <c r="P343" i="11" s="1"/>
  <c r="M343" i="11"/>
  <c r="L335" i="11"/>
  <c r="Q335" i="11" s="1"/>
  <c r="P335" i="11" s="1"/>
  <c r="M335" i="11"/>
  <c r="L327" i="11"/>
  <c r="Q327" i="11" s="1"/>
  <c r="P327" i="11" s="1"/>
  <c r="M327" i="11"/>
  <c r="L319" i="11"/>
  <c r="Q319" i="11" s="1"/>
  <c r="P319" i="11" s="1"/>
  <c r="M319" i="11"/>
  <c r="L311" i="11"/>
  <c r="Q311" i="11" s="1"/>
  <c r="P311" i="11" s="1"/>
  <c r="M311" i="11"/>
  <c r="L303" i="11"/>
  <c r="Q303" i="11" s="1"/>
  <c r="P303" i="11" s="1"/>
  <c r="M303" i="11"/>
  <c r="L295" i="11"/>
  <c r="Q295" i="11" s="1"/>
  <c r="P295" i="11" s="1"/>
  <c r="M295" i="11"/>
  <c r="L287" i="11"/>
  <c r="Q287" i="11" s="1"/>
  <c r="P287" i="11" s="1"/>
  <c r="M287" i="11"/>
  <c r="L279" i="11"/>
  <c r="Q279" i="11" s="1"/>
  <c r="P279" i="11" s="1"/>
  <c r="M279" i="11"/>
  <c r="L271" i="11"/>
  <c r="Q271" i="11" s="1"/>
  <c r="P271" i="11" s="1"/>
  <c r="M271" i="11"/>
  <c r="L263" i="11"/>
  <c r="Q263" i="11" s="1"/>
  <c r="P263" i="11" s="1"/>
  <c r="M263" i="11"/>
  <c r="L255" i="11"/>
  <c r="Q255" i="11" s="1"/>
  <c r="P255" i="11" s="1"/>
  <c r="M255" i="11"/>
  <c r="L247" i="11"/>
  <c r="Q247" i="11" s="1"/>
  <c r="P247" i="11" s="1"/>
  <c r="M247" i="11"/>
  <c r="L239" i="11"/>
  <c r="Q239" i="11" s="1"/>
  <c r="P239" i="11" s="1"/>
  <c r="M239" i="11"/>
  <c r="L231" i="11"/>
  <c r="Q231" i="11" s="1"/>
  <c r="P231" i="11" s="1"/>
  <c r="M231" i="11"/>
  <c r="L223" i="11"/>
  <c r="Q223" i="11" s="1"/>
  <c r="P223" i="11" s="1"/>
  <c r="M223" i="11"/>
  <c r="L215" i="11"/>
  <c r="Q215" i="11" s="1"/>
  <c r="P215" i="11" s="1"/>
  <c r="M215" i="11"/>
  <c r="L207" i="11"/>
  <c r="Q207" i="11" s="1"/>
  <c r="P207" i="11" s="1"/>
  <c r="M207" i="11"/>
  <c r="L199" i="11"/>
  <c r="Q199" i="11" s="1"/>
  <c r="P199" i="11" s="1"/>
  <c r="M199" i="11"/>
  <c r="L191" i="11"/>
  <c r="Q191" i="11" s="1"/>
  <c r="P191" i="11" s="1"/>
  <c r="M191" i="11"/>
  <c r="L183" i="11"/>
  <c r="Q183" i="11" s="1"/>
  <c r="P183" i="11" s="1"/>
  <c r="M183" i="11"/>
  <c r="L175" i="11"/>
  <c r="Q175" i="11" s="1"/>
  <c r="P175" i="11" s="1"/>
  <c r="M175" i="11"/>
  <c r="M167" i="11"/>
  <c r="L167" i="11"/>
  <c r="M159" i="11"/>
  <c r="L159" i="11"/>
  <c r="O159" i="11" s="1"/>
  <c r="N159" i="11" s="1"/>
  <c r="M151" i="11"/>
  <c r="L151" i="11"/>
  <c r="M143" i="11"/>
  <c r="L143" i="11"/>
  <c r="O143" i="11" s="1"/>
  <c r="N143" i="11" s="1"/>
  <c r="M135" i="11"/>
  <c r="L135" i="11"/>
  <c r="M127" i="11"/>
  <c r="L127" i="11"/>
  <c r="O127" i="11" s="1"/>
  <c r="N127" i="11" s="1"/>
  <c r="L117" i="11"/>
  <c r="O117" i="11" s="1"/>
  <c r="N117" i="11" s="1"/>
  <c r="M117" i="11"/>
  <c r="L109" i="11"/>
  <c r="O109" i="11" s="1"/>
  <c r="N109" i="11" s="1"/>
  <c r="M109" i="11"/>
  <c r="L101" i="11"/>
  <c r="O101" i="11" s="1"/>
  <c r="N101" i="11" s="1"/>
  <c r="M101" i="11"/>
  <c r="L93" i="11"/>
  <c r="O93" i="11" s="1"/>
  <c r="N93" i="11" s="1"/>
  <c r="M93" i="11"/>
  <c r="L85" i="11"/>
  <c r="O85" i="11" s="1"/>
  <c r="N85" i="11" s="1"/>
  <c r="M85" i="11"/>
  <c r="L77" i="11"/>
  <c r="Q77" i="11" s="1"/>
  <c r="P77" i="11" s="1"/>
  <c r="M77" i="11"/>
  <c r="L69" i="11"/>
  <c r="Q69" i="11" s="1"/>
  <c r="P69" i="11" s="1"/>
  <c r="M69" i="11"/>
  <c r="M59" i="11"/>
  <c r="L59" i="11"/>
  <c r="O59" i="11" s="1"/>
  <c r="N59" i="11" s="1"/>
  <c r="M51" i="11"/>
  <c r="L51" i="11"/>
  <c r="M43" i="11"/>
  <c r="L43" i="11"/>
  <c r="O43" i="11" s="1"/>
  <c r="N43" i="11" s="1"/>
  <c r="M35" i="11"/>
  <c r="L35" i="11"/>
  <c r="M27" i="11"/>
  <c r="L27" i="11"/>
  <c r="Q27" i="11" s="1"/>
  <c r="P27" i="11" s="1"/>
  <c r="M15" i="11"/>
  <c r="L15" i="11"/>
  <c r="Q15" i="11" s="1"/>
  <c r="P15" i="11" s="1"/>
  <c r="Y501" i="11"/>
  <c r="X501" i="11" s="1"/>
  <c r="J501" i="11"/>
  <c r="AG501" i="11"/>
  <c r="AF501" i="11" s="1"/>
  <c r="AA499" i="11"/>
  <c r="Z499" i="11" s="1"/>
  <c r="AE499" i="11"/>
  <c r="AG497" i="11"/>
  <c r="AF497" i="11" s="1"/>
  <c r="J497" i="11"/>
  <c r="Y497" i="11"/>
  <c r="X497" i="11" s="1"/>
  <c r="AE495" i="11"/>
  <c r="AA495" i="11"/>
  <c r="Z495" i="11" s="1"/>
  <c r="U495" i="11"/>
  <c r="T495" i="11" s="1"/>
  <c r="J495" i="11" s="1"/>
  <c r="AE493" i="11"/>
  <c r="AD493" i="11" s="1"/>
  <c r="U493" i="11"/>
  <c r="T493" i="11" s="1"/>
  <c r="J493" i="11" s="1"/>
  <c r="AA491" i="11"/>
  <c r="AD491" i="11" s="1"/>
  <c r="J491" i="11"/>
  <c r="Y489" i="11"/>
  <c r="X489" i="11" s="1"/>
  <c r="AG489" i="11"/>
  <c r="AF489" i="11" s="1"/>
  <c r="J487" i="11"/>
  <c r="AE487" i="11"/>
  <c r="AA487" i="11"/>
  <c r="AG485" i="11"/>
  <c r="AF485" i="11" s="1"/>
  <c r="Y485" i="11"/>
  <c r="X485" i="11" s="1"/>
  <c r="U483" i="11"/>
  <c r="T483" i="11" s="1"/>
  <c r="J483" i="11" s="1"/>
  <c r="Y481" i="11"/>
  <c r="X481" i="11" s="1"/>
  <c r="AG481" i="11"/>
  <c r="AF481" i="11" s="1"/>
  <c r="J479" i="11"/>
  <c r="AA479" i="11"/>
  <c r="Z479" i="11" s="1"/>
  <c r="AE479" i="11"/>
  <c r="AG477" i="11"/>
  <c r="AF477" i="11" s="1"/>
  <c r="Y477" i="11"/>
  <c r="X477" i="11" s="1"/>
  <c r="AA475" i="11"/>
  <c r="AD475" i="11" s="1"/>
  <c r="J475" i="11"/>
  <c r="Y473" i="11"/>
  <c r="X473" i="11" s="1"/>
  <c r="AG473" i="11"/>
  <c r="AF473" i="11" s="1"/>
  <c r="J471" i="11"/>
  <c r="AE471" i="11"/>
  <c r="AA471" i="11"/>
  <c r="Z471" i="11" s="1"/>
  <c r="AG469" i="11"/>
  <c r="AF469" i="11" s="1"/>
  <c r="J469" i="11"/>
  <c r="Y469" i="11"/>
  <c r="X469" i="11" s="1"/>
  <c r="AA467" i="11"/>
  <c r="AD467" i="11" s="1"/>
  <c r="J467" i="11"/>
  <c r="Y467" i="11"/>
  <c r="X467" i="11" s="1"/>
  <c r="AG465" i="11"/>
  <c r="AF465" i="11" s="1"/>
  <c r="J465" i="11"/>
  <c r="Y465" i="11"/>
  <c r="X465" i="11" s="1"/>
  <c r="U457" i="11"/>
  <c r="T457" i="11" s="1"/>
  <c r="J457" i="11" s="1"/>
  <c r="J449" i="11"/>
  <c r="AG445" i="11"/>
  <c r="AF445" i="11" s="1"/>
  <c r="J445" i="11"/>
  <c r="AA445" i="11"/>
  <c r="Y445" i="11"/>
  <c r="X445" i="11" s="1"/>
  <c r="AG443" i="11"/>
  <c r="AF443" i="11" s="1"/>
  <c r="J443" i="11"/>
  <c r="J441" i="11"/>
  <c r="U439" i="11"/>
  <c r="T439" i="11" s="1"/>
  <c r="J439" i="11" s="1"/>
  <c r="J437" i="11"/>
  <c r="J435" i="11"/>
  <c r="AA435" i="11"/>
  <c r="AD435" i="11" s="1"/>
  <c r="J431" i="11"/>
  <c r="W429" i="11"/>
  <c r="V429" i="11" s="1"/>
  <c r="J429" i="11"/>
  <c r="J427" i="11"/>
  <c r="AE427" i="11"/>
  <c r="AD427" i="11" s="1"/>
  <c r="AA425" i="11"/>
  <c r="AD425" i="11" s="1"/>
  <c r="J425" i="11"/>
  <c r="J423" i="11"/>
  <c r="U421" i="11"/>
  <c r="T421" i="11" s="1"/>
  <c r="J421" i="11" s="1"/>
  <c r="W421" i="11"/>
  <c r="V421" i="11" s="1"/>
  <c r="AE419" i="11"/>
  <c r="AD419" i="11" s="1"/>
  <c r="J419" i="11"/>
  <c r="J417" i="11"/>
  <c r="AA417" i="11"/>
  <c r="AD417" i="11" s="1"/>
  <c r="J415" i="11"/>
  <c r="W413" i="11"/>
  <c r="V413" i="11" s="1"/>
  <c r="J413" i="11"/>
  <c r="J411" i="11"/>
  <c r="AE411" i="11"/>
  <c r="AD411" i="11" s="1"/>
  <c r="AA409" i="11"/>
  <c r="AD409" i="11" s="1"/>
  <c r="J409" i="11"/>
  <c r="J407" i="11"/>
  <c r="U405" i="11"/>
  <c r="T405" i="11" s="1"/>
  <c r="J405" i="11" s="1"/>
  <c r="W405" i="11"/>
  <c r="V405" i="11" s="1"/>
  <c r="AE403" i="11"/>
  <c r="AD403" i="11" s="1"/>
  <c r="J403" i="11"/>
  <c r="J401" i="11"/>
  <c r="AA401" i="11"/>
  <c r="AD401" i="11" s="1"/>
  <c r="J399" i="11"/>
  <c r="J397" i="11"/>
  <c r="W397" i="11"/>
  <c r="V397" i="11" s="1"/>
  <c r="J395" i="11"/>
  <c r="J393" i="11"/>
  <c r="U391" i="11"/>
  <c r="T391" i="11" s="1"/>
  <c r="J391" i="11" s="1"/>
  <c r="J389" i="11"/>
  <c r="J387" i="11"/>
  <c r="J385" i="11"/>
  <c r="U383" i="11"/>
  <c r="T383" i="11" s="1"/>
  <c r="J383" i="11" s="1"/>
  <c r="Y381" i="11"/>
  <c r="X381" i="11" s="1"/>
  <c r="J381" i="11"/>
  <c r="J379" i="11"/>
  <c r="AE379" i="11"/>
  <c r="AD379" i="11" s="1"/>
  <c r="J377" i="11"/>
  <c r="U375" i="11"/>
  <c r="T375" i="11" s="1"/>
  <c r="J375" i="11" s="1"/>
  <c r="J373" i="11"/>
  <c r="J371" i="11"/>
  <c r="AC369" i="11"/>
  <c r="AB369" i="11" s="1"/>
  <c r="J369" i="11"/>
  <c r="J367" i="11"/>
  <c r="J365" i="11"/>
  <c r="Y365" i="11"/>
  <c r="X365" i="11" s="1"/>
  <c r="AG363" i="11"/>
  <c r="AF363" i="11" s="1"/>
  <c r="J363" i="11"/>
  <c r="J361" i="11"/>
  <c r="U357" i="11"/>
  <c r="T357" i="11" s="1"/>
  <c r="J357" i="11" s="1"/>
  <c r="J353" i="11"/>
  <c r="J349" i="11"/>
  <c r="J347" i="11"/>
  <c r="AC347" i="11"/>
  <c r="AB347" i="11" s="1"/>
  <c r="U345" i="11"/>
  <c r="T345" i="11" s="1"/>
  <c r="J345" i="11" s="1"/>
  <c r="Y343" i="11"/>
  <c r="X343" i="11" s="1"/>
  <c r="J343" i="11"/>
  <c r="AC341" i="11"/>
  <c r="AB341" i="11" s="1"/>
  <c r="J341" i="11"/>
  <c r="Y341" i="11"/>
  <c r="X341" i="11" s="1"/>
  <c r="J339" i="11"/>
  <c r="AG339" i="11"/>
  <c r="AF339" i="11" s="1"/>
  <c r="AA337" i="11"/>
  <c r="AD337" i="11" s="1"/>
  <c r="J337" i="11"/>
  <c r="U335" i="11"/>
  <c r="T335" i="11" s="1"/>
  <c r="J335" i="11" s="1"/>
  <c r="J333" i="11"/>
  <c r="J331" i="11"/>
  <c r="J329" i="11"/>
  <c r="U327" i="11"/>
  <c r="T327" i="11" s="1"/>
  <c r="J327" i="11" s="1"/>
  <c r="W325" i="11"/>
  <c r="V325" i="11" s="1"/>
  <c r="J325" i="11"/>
  <c r="J323" i="11"/>
  <c r="J321" i="11"/>
  <c r="U319" i="11"/>
  <c r="T319" i="11" s="1"/>
  <c r="J319" i="11" s="1"/>
  <c r="AC317" i="11"/>
  <c r="AB317" i="11" s="1"/>
  <c r="J317" i="11"/>
  <c r="J315" i="11"/>
  <c r="J313" i="11"/>
  <c r="AG311" i="11"/>
  <c r="AF311" i="11" s="1"/>
  <c r="U311" i="11"/>
  <c r="T311" i="11" s="1"/>
  <c r="J311" i="11" s="1"/>
  <c r="J307" i="11"/>
  <c r="L500" i="11"/>
  <c r="Q500" i="11" s="1"/>
  <c r="P500" i="11" s="1"/>
  <c r="M500" i="11"/>
  <c r="L492" i="11"/>
  <c r="Q492" i="11" s="1"/>
  <c r="P492" i="11" s="1"/>
  <c r="M492" i="11"/>
  <c r="L484" i="11"/>
  <c r="Q484" i="11" s="1"/>
  <c r="P484" i="11" s="1"/>
  <c r="M484" i="11"/>
  <c r="L476" i="11"/>
  <c r="Q476" i="11" s="1"/>
  <c r="P476" i="11" s="1"/>
  <c r="M476" i="11"/>
  <c r="L468" i="11"/>
  <c r="Q468" i="11" s="1"/>
  <c r="P468" i="11" s="1"/>
  <c r="M468" i="11"/>
  <c r="L460" i="11"/>
  <c r="Q460" i="11" s="1"/>
  <c r="P460" i="11" s="1"/>
  <c r="M460" i="11"/>
  <c r="L452" i="11"/>
  <c r="Q452" i="11" s="1"/>
  <c r="P452" i="11" s="1"/>
  <c r="M452" i="11"/>
  <c r="L444" i="11"/>
  <c r="Q444" i="11" s="1"/>
  <c r="P444" i="11" s="1"/>
  <c r="M444" i="11"/>
  <c r="L436" i="11"/>
  <c r="Q436" i="11" s="1"/>
  <c r="P436" i="11" s="1"/>
  <c r="M436" i="11"/>
  <c r="L428" i="11"/>
  <c r="Q428" i="11" s="1"/>
  <c r="P428" i="11" s="1"/>
  <c r="M428" i="11"/>
  <c r="L420" i="11"/>
  <c r="M420" i="11"/>
  <c r="O420" i="11"/>
  <c r="N420" i="11" s="1"/>
  <c r="L412" i="11"/>
  <c r="O412" i="11" s="1"/>
  <c r="N412" i="11" s="1"/>
  <c r="M412" i="11"/>
  <c r="L404" i="11"/>
  <c r="O404" i="11" s="1"/>
  <c r="N404" i="11" s="1"/>
  <c r="M404" i="11"/>
  <c r="L396" i="11"/>
  <c r="O396" i="11" s="1"/>
  <c r="N396" i="11" s="1"/>
  <c r="M396" i="11"/>
  <c r="L388" i="11"/>
  <c r="O388" i="11" s="1"/>
  <c r="N388" i="11" s="1"/>
  <c r="M388" i="11"/>
  <c r="L380" i="11"/>
  <c r="O380" i="11" s="1"/>
  <c r="N380" i="11" s="1"/>
  <c r="M380" i="11"/>
  <c r="L372" i="11"/>
  <c r="O372" i="11" s="1"/>
  <c r="N372" i="11" s="1"/>
  <c r="M372" i="11"/>
  <c r="L364" i="11"/>
  <c r="O364" i="11" s="1"/>
  <c r="N364" i="11" s="1"/>
  <c r="M364" i="11"/>
  <c r="L356" i="11"/>
  <c r="O356" i="11" s="1"/>
  <c r="N356" i="11" s="1"/>
  <c r="M356" i="11"/>
  <c r="L348" i="11"/>
  <c r="M348" i="11"/>
  <c r="O348" i="11"/>
  <c r="N348" i="11" s="1"/>
  <c r="L340" i="11"/>
  <c r="O340" i="11" s="1"/>
  <c r="N340" i="11" s="1"/>
  <c r="M340" i="11"/>
  <c r="L332" i="11"/>
  <c r="O332" i="11" s="1"/>
  <c r="N332" i="11" s="1"/>
  <c r="M332" i="11"/>
  <c r="L324" i="11"/>
  <c r="O324" i="11" s="1"/>
  <c r="N324" i="11" s="1"/>
  <c r="M324" i="11"/>
  <c r="L316" i="11"/>
  <c r="O316" i="11" s="1"/>
  <c r="N316" i="11" s="1"/>
  <c r="M316" i="11"/>
  <c r="L308" i="11"/>
  <c r="M308" i="11"/>
  <c r="O308" i="11"/>
  <c r="N308" i="11" s="1"/>
  <c r="L148" i="11"/>
  <c r="Q148" i="11" s="1"/>
  <c r="P148" i="11" s="1"/>
  <c r="M148" i="11"/>
  <c r="AC130" i="11"/>
  <c r="W130" i="11"/>
  <c r="V130" i="11" s="1"/>
  <c r="AE130" i="11"/>
  <c r="U130" i="11"/>
  <c r="T130" i="11" s="1"/>
  <c r="J130" i="11" s="1"/>
  <c r="Y130" i="11"/>
  <c r="X130" i="11" s="1"/>
  <c r="AG130" i="11"/>
  <c r="AF130" i="11" s="1"/>
  <c r="AA130" i="11"/>
  <c r="AC126" i="11"/>
  <c r="W126" i="11"/>
  <c r="V126" i="11" s="1"/>
  <c r="AE126" i="11"/>
  <c r="Y126" i="11"/>
  <c r="X126" i="11" s="1"/>
  <c r="AG126" i="11"/>
  <c r="AF126" i="11" s="1"/>
  <c r="AA126" i="11"/>
  <c r="U126" i="11"/>
  <c r="T126" i="11" s="1"/>
  <c r="J126" i="11" s="1"/>
  <c r="U124" i="11"/>
  <c r="T124" i="11" s="1"/>
  <c r="J124" i="11" s="1"/>
  <c r="AC122" i="11"/>
  <c r="W122" i="11"/>
  <c r="V122" i="11" s="1"/>
  <c r="AE122" i="11"/>
  <c r="Y122" i="11"/>
  <c r="X122" i="11" s="1"/>
  <c r="AG122" i="11"/>
  <c r="AF122" i="11" s="1"/>
  <c r="AA122" i="11"/>
  <c r="U122" i="11"/>
  <c r="T122" i="11" s="1"/>
  <c r="J122" i="11" s="1"/>
  <c r="AC118" i="11"/>
  <c r="W118" i="11"/>
  <c r="V118" i="11" s="1"/>
  <c r="AE118" i="11"/>
  <c r="U118" i="11"/>
  <c r="T118" i="11" s="1"/>
  <c r="J118" i="11" s="1"/>
  <c r="Y118" i="11"/>
  <c r="X118" i="11" s="1"/>
  <c r="AG118" i="11"/>
  <c r="AF118" i="11" s="1"/>
  <c r="AA118" i="11"/>
  <c r="AC98" i="11"/>
  <c r="W98" i="11"/>
  <c r="V98" i="11" s="1"/>
  <c r="AE98" i="11"/>
  <c r="U98" i="11"/>
  <c r="T98" i="11" s="1"/>
  <c r="J98" i="11" s="1"/>
  <c r="Y98" i="11"/>
  <c r="X98" i="11" s="1"/>
  <c r="AG98" i="11"/>
  <c r="AF98" i="11" s="1"/>
  <c r="AA98" i="11"/>
  <c r="AC96" i="11"/>
  <c r="W96" i="11"/>
  <c r="V96" i="11" s="1"/>
  <c r="AE96" i="11"/>
  <c r="Y96" i="11"/>
  <c r="X96" i="11" s="1"/>
  <c r="AG96" i="11"/>
  <c r="AF96" i="11" s="1"/>
  <c r="AA96" i="11"/>
  <c r="U96" i="11"/>
  <c r="T96" i="11" s="1"/>
  <c r="J96" i="11" s="1"/>
  <c r="AC94" i="11"/>
  <c r="W94" i="11"/>
  <c r="V94" i="11" s="1"/>
  <c r="AE94" i="11"/>
  <c r="U94" i="11"/>
  <c r="T94" i="11" s="1"/>
  <c r="J94" i="11" s="1"/>
  <c r="Y94" i="11"/>
  <c r="X94" i="11" s="1"/>
  <c r="AG94" i="11"/>
  <c r="AF94" i="11" s="1"/>
  <c r="AA94" i="11"/>
  <c r="AC92" i="11"/>
  <c r="W92" i="11"/>
  <c r="V92" i="11" s="1"/>
  <c r="AE92" i="11"/>
  <c r="Y92" i="11"/>
  <c r="X92" i="11" s="1"/>
  <c r="AG92" i="11"/>
  <c r="AF92" i="11" s="1"/>
  <c r="AA92" i="11"/>
  <c r="U92" i="11"/>
  <c r="T92" i="11" s="1"/>
  <c r="J92" i="11" s="1"/>
  <c r="AC90" i="11"/>
  <c r="W90" i="11"/>
  <c r="V90" i="11" s="1"/>
  <c r="AE90" i="11"/>
  <c r="U90" i="11"/>
  <c r="T90" i="11" s="1"/>
  <c r="J90" i="11" s="1"/>
  <c r="Y90" i="11"/>
  <c r="X90" i="11" s="1"/>
  <c r="AG90" i="11"/>
  <c r="AF90" i="11" s="1"/>
  <c r="AA90" i="11"/>
  <c r="AC88" i="11"/>
  <c r="W88" i="11"/>
  <c r="V88" i="11" s="1"/>
  <c r="AE88" i="11"/>
  <c r="Y88" i="11"/>
  <c r="X88" i="11" s="1"/>
  <c r="AG88" i="11"/>
  <c r="AF88" i="11" s="1"/>
  <c r="AA88" i="11"/>
  <c r="U88" i="11"/>
  <c r="T88" i="11" s="1"/>
  <c r="J88" i="11" s="1"/>
  <c r="AC86" i="11"/>
  <c r="W86" i="11"/>
  <c r="V86" i="11" s="1"/>
  <c r="AE86" i="11"/>
  <c r="U86" i="11"/>
  <c r="T86" i="11" s="1"/>
  <c r="J86" i="11" s="1"/>
  <c r="Y86" i="11"/>
  <c r="X86" i="11" s="1"/>
  <c r="AG86" i="11"/>
  <c r="AF86" i="11" s="1"/>
  <c r="AA86" i="11"/>
  <c r="L82" i="11"/>
  <c r="O82" i="11" s="1"/>
  <c r="N82" i="11" s="1"/>
  <c r="M82" i="11"/>
  <c r="M74" i="11"/>
  <c r="L74" i="11"/>
  <c r="O74" i="11" s="1"/>
  <c r="N74" i="11" s="1"/>
  <c r="M42" i="11"/>
  <c r="L42" i="11"/>
  <c r="Y30" i="11"/>
  <c r="X30" i="11" s="1"/>
  <c r="AA30" i="11"/>
  <c r="W30" i="11"/>
  <c r="V30" i="11" s="1"/>
  <c r="U30" i="11"/>
  <c r="AC30" i="11"/>
  <c r="AG30" i="11"/>
  <c r="AF30" i="11" s="1"/>
  <c r="AE30" i="11"/>
  <c r="M16" i="11"/>
  <c r="L16" i="11"/>
  <c r="O16" i="11" s="1"/>
  <c r="N16" i="11" s="1"/>
  <c r="L301" i="11"/>
  <c r="O301" i="11" s="1"/>
  <c r="N301" i="11" s="1"/>
  <c r="M301" i="11"/>
  <c r="L293" i="11"/>
  <c r="M293" i="11"/>
  <c r="L285" i="11"/>
  <c r="O285" i="11" s="1"/>
  <c r="N285" i="11" s="1"/>
  <c r="M285" i="11"/>
  <c r="L277" i="11"/>
  <c r="M277" i="11"/>
  <c r="L269" i="11"/>
  <c r="O269" i="11" s="1"/>
  <c r="N269" i="11" s="1"/>
  <c r="M269" i="11"/>
  <c r="L261" i="11"/>
  <c r="M261" i="11"/>
  <c r="L253" i="11"/>
  <c r="O253" i="11" s="1"/>
  <c r="N253" i="11" s="1"/>
  <c r="M253" i="11"/>
  <c r="L245" i="11"/>
  <c r="M245" i="11"/>
  <c r="L237" i="11"/>
  <c r="O237" i="11" s="1"/>
  <c r="N237" i="11" s="1"/>
  <c r="M237" i="11"/>
  <c r="L229" i="11"/>
  <c r="M229" i="11"/>
  <c r="L221" i="11"/>
  <c r="O221" i="11" s="1"/>
  <c r="N221" i="11" s="1"/>
  <c r="M221" i="11"/>
  <c r="L213" i="11"/>
  <c r="M213" i="11"/>
  <c r="L205" i="11"/>
  <c r="O205" i="11" s="1"/>
  <c r="N205" i="11" s="1"/>
  <c r="M205" i="11"/>
  <c r="L197" i="11"/>
  <c r="M197" i="11"/>
  <c r="L189" i="11"/>
  <c r="O189" i="11" s="1"/>
  <c r="N189" i="11" s="1"/>
  <c r="M189" i="11"/>
  <c r="L181" i="11"/>
  <c r="M181" i="11"/>
  <c r="L173" i="11"/>
  <c r="O173" i="11" s="1"/>
  <c r="N173" i="11" s="1"/>
  <c r="M173" i="11"/>
  <c r="M165" i="11"/>
  <c r="L165" i="11"/>
  <c r="O165" i="11" s="1"/>
  <c r="N165" i="11" s="1"/>
  <c r="M157" i="11"/>
  <c r="L157" i="11"/>
  <c r="M149" i="11"/>
  <c r="L149" i="11"/>
  <c r="O149" i="11" s="1"/>
  <c r="N149" i="11" s="1"/>
  <c r="M141" i="11"/>
  <c r="L141" i="11"/>
  <c r="M133" i="11"/>
  <c r="L133" i="11"/>
  <c r="O133" i="11" s="1"/>
  <c r="N133" i="11" s="1"/>
  <c r="M125" i="11"/>
  <c r="L125" i="11"/>
  <c r="L115" i="11"/>
  <c r="Q115" i="11" s="1"/>
  <c r="P115" i="11" s="1"/>
  <c r="M115" i="11"/>
  <c r="L107" i="11"/>
  <c r="Q107" i="11" s="1"/>
  <c r="P107" i="11" s="1"/>
  <c r="M107" i="11"/>
  <c r="L99" i="11"/>
  <c r="Q99" i="11" s="1"/>
  <c r="P99" i="11" s="1"/>
  <c r="M99" i="11"/>
  <c r="L91" i="11"/>
  <c r="Q91" i="11" s="1"/>
  <c r="P91" i="11" s="1"/>
  <c r="M91" i="11"/>
  <c r="L83" i="11"/>
  <c r="Q83" i="11" s="1"/>
  <c r="P83" i="11" s="1"/>
  <c r="M83" i="11"/>
  <c r="L75" i="11"/>
  <c r="O75" i="11" s="1"/>
  <c r="N75" i="11" s="1"/>
  <c r="M75" i="11"/>
  <c r="L67" i="11"/>
  <c r="O67" i="11" s="1"/>
  <c r="N67" i="11" s="1"/>
  <c r="M67" i="11"/>
  <c r="M57" i="11"/>
  <c r="L57" i="11"/>
  <c r="M49" i="11"/>
  <c r="L49" i="11"/>
  <c r="O49" i="11" s="1"/>
  <c r="N49" i="11" s="1"/>
  <c r="M41" i="11"/>
  <c r="L41" i="11"/>
  <c r="M33" i="11"/>
  <c r="L33" i="11"/>
  <c r="Q33" i="11" s="1"/>
  <c r="P33" i="11" s="1"/>
  <c r="M25" i="11"/>
  <c r="L25" i="11"/>
  <c r="Q25" i="11" s="1"/>
  <c r="P25" i="11" s="1"/>
  <c r="M13" i="11"/>
  <c r="L13" i="11"/>
  <c r="Q13" i="11" s="1"/>
  <c r="P13" i="11" s="1"/>
  <c r="K146" i="11"/>
  <c r="Q146" i="11"/>
  <c r="P146" i="11" s="1"/>
  <c r="Q142" i="11"/>
  <c r="P142" i="11" s="1"/>
  <c r="K142" i="11"/>
  <c r="K114" i="11"/>
  <c r="Q114" i="11"/>
  <c r="P114" i="11" s="1"/>
  <c r="Q110" i="11"/>
  <c r="P110" i="11" s="1"/>
  <c r="K110" i="11"/>
  <c r="K501" i="11"/>
  <c r="Q501" i="11"/>
  <c r="P501" i="11" s="1"/>
  <c r="K489" i="11"/>
  <c r="Q489" i="11"/>
  <c r="P489" i="11" s="1"/>
  <c r="K469" i="11"/>
  <c r="Q469" i="11"/>
  <c r="P469" i="11" s="1"/>
  <c r="K453" i="11"/>
  <c r="Q453" i="11"/>
  <c r="P453" i="11" s="1"/>
  <c r="K441" i="11"/>
  <c r="Q441" i="11"/>
  <c r="P441" i="11" s="1"/>
  <c r="Q421" i="11"/>
  <c r="P421" i="11" s="1"/>
  <c r="K421" i="11"/>
  <c r="K409" i="11"/>
  <c r="Q409" i="11"/>
  <c r="P409" i="11" s="1"/>
  <c r="K393" i="11"/>
  <c r="Q393" i="11"/>
  <c r="P393" i="11" s="1"/>
  <c r="K373" i="11"/>
  <c r="Q373" i="11"/>
  <c r="P373" i="11" s="1"/>
  <c r="K357" i="11"/>
  <c r="Q357" i="11"/>
  <c r="P357" i="11" s="1"/>
  <c r="K345" i="11"/>
  <c r="Q345" i="11"/>
  <c r="P345" i="11" s="1"/>
  <c r="Q333" i="11"/>
  <c r="P333" i="11" s="1"/>
  <c r="K333" i="11"/>
  <c r="K321" i="11"/>
  <c r="K305" i="11"/>
  <c r="K296" i="11"/>
  <c r="Q296" i="11"/>
  <c r="P296" i="11" s="1"/>
  <c r="K288" i="11"/>
  <c r="Q288" i="11"/>
  <c r="P288" i="11" s="1"/>
  <c r="K280" i="11"/>
  <c r="Q280" i="11"/>
  <c r="P280" i="11" s="1"/>
  <c r="K272" i="11"/>
  <c r="Q272" i="11"/>
  <c r="P272" i="11" s="1"/>
  <c r="K264" i="11"/>
  <c r="Q264" i="11"/>
  <c r="P264" i="11" s="1"/>
  <c r="K256" i="11"/>
  <c r="Q256" i="11"/>
  <c r="P256" i="11" s="1"/>
  <c r="K248" i="11"/>
  <c r="Q248" i="11"/>
  <c r="P248" i="11" s="1"/>
  <c r="K176" i="11"/>
  <c r="Q176" i="11"/>
  <c r="P176" i="11" s="1"/>
  <c r="O154" i="11"/>
  <c r="N154" i="11" s="1"/>
  <c r="K154" i="11" s="1"/>
  <c r="O132" i="11"/>
  <c r="N132" i="11" s="1"/>
  <c r="K132" i="11" s="1"/>
  <c r="O122" i="11"/>
  <c r="N122" i="11" s="1"/>
  <c r="K122" i="11" s="1"/>
  <c r="Q108" i="11"/>
  <c r="P108" i="11" s="1"/>
  <c r="K108" i="11"/>
  <c r="Q104" i="11"/>
  <c r="P104" i="11" s="1"/>
  <c r="K104" i="11"/>
  <c r="O100" i="11"/>
  <c r="N100" i="11" s="1"/>
  <c r="K100" i="11" s="1"/>
  <c r="O90" i="11"/>
  <c r="N90" i="11" s="1"/>
  <c r="K90" i="11" s="1"/>
  <c r="K76" i="11"/>
  <c r="Q76" i="11"/>
  <c r="P76" i="11" s="1"/>
  <c r="Q72" i="11"/>
  <c r="P72" i="11" s="1"/>
  <c r="O66" i="11"/>
  <c r="N66" i="11" s="1"/>
  <c r="K66" i="11" s="1"/>
  <c r="O58" i="11"/>
  <c r="N58" i="11" s="1"/>
  <c r="K58" i="11" s="1"/>
  <c r="Q54" i="11"/>
  <c r="P54" i="11" s="1"/>
  <c r="K493" i="11"/>
  <c r="Q493" i="11"/>
  <c r="P493" i="11" s="1"/>
  <c r="K477" i="11"/>
  <c r="Q477" i="11"/>
  <c r="P477" i="11" s="1"/>
  <c r="K461" i="11"/>
  <c r="Q461" i="11"/>
  <c r="P461" i="11" s="1"/>
  <c r="K445" i="11"/>
  <c r="Q445" i="11"/>
  <c r="P445" i="11" s="1"/>
  <c r="K429" i="11"/>
  <c r="Q429" i="11"/>
  <c r="P429" i="11" s="1"/>
  <c r="K417" i="11"/>
  <c r="Q417" i="11"/>
  <c r="P417" i="11" s="1"/>
  <c r="K401" i="11"/>
  <c r="Q401" i="11"/>
  <c r="P401" i="11" s="1"/>
  <c r="Q381" i="11"/>
  <c r="P381" i="11" s="1"/>
  <c r="K381" i="11"/>
  <c r="K365" i="11"/>
  <c r="Q365" i="11"/>
  <c r="P365" i="11" s="1"/>
  <c r="K353" i="11"/>
  <c r="Q353" i="11"/>
  <c r="P353" i="11" s="1"/>
  <c r="K313" i="11"/>
  <c r="Y2" i="11"/>
  <c r="X2" i="11" s="1"/>
  <c r="M10" i="11"/>
  <c r="L10" i="11"/>
  <c r="Q10" i="11" s="1"/>
  <c r="P10" i="11" s="1"/>
  <c r="J11" i="11"/>
  <c r="Q7" i="11"/>
  <c r="P7" i="11" s="1"/>
  <c r="Q3" i="11"/>
  <c r="P3" i="11" s="1"/>
  <c r="K3" i="11"/>
  <c r="Q5" i="11"/>
  <c r="P5" i="11" s="1"/>
  <c r="Q8" i="11"/>
  <c r="P8" i="11" s="1"/>
  <c r="K8" i="11"/>
  <c r="L11" i="11"/>
  <c r="Q11" i="11" s="1"/>
  <c r="P11" i="11" s="1"/>
  <c r="M11" i="11"/>
  <c r="J9" i="11"/>
  <c r="M121" i="11"/>
  <c r="L121" i="11"/>
  <c r="O121" i="11" s="1"/>
  <c r="L65" i="11"/>
  <c r="O65" i="11" s="1"/>
  <c r="M65" i="11"/>
  <c r="L9" i="11"/>
  <c r="Q9" i="11" s="1"/>
  <c r="P9" i="11" s="1"/>
  <c r="M9" i="11"/>
  <c r="L2" i="11"/>
  <c r="O2" i="11" s="1"/>
  <c r="N2" i="11" s="1"/>
  <c r="M2" i="11"/>
  <c r="O7" i="11"/>
  <c r="N7" i="11" s="1"/>
  <c r="W2" i="11"/>
  <c r="V2" i="11" s="1"/>
  <c r="U2" i="11"/>
  <c r="O5" i="11"/>
  <c r="N5" i="11" s="1"/>
  <c r="M6" i="11"/>
  <c r="L6" i="11"/>
  <c r="M4" i="11"/>
  <c r="L4" i="11"/>
  <c r="Z375" i="11"/>
  <c r="Z483" i="11"/>
  <c r="AA223" i="11"/>
  <c r="AG223" i="11"/>
  <c r="AF223" i="11" s="1"/>
  <c r="AA215" i="11"/>
  <c r="AG215" i="11"/>
  <c r="AF215" i="11" s="1"/>
  <c r="AA207" i="11"/>
  <c r="AG207" i="11"/>
  <c r="AF207" i="11" s="1"/>
  <c r="AA199" i="11"/>
  <c r="AG199" i="11"/>
  <c r="AF199" i="11" s="1"/>
  <c r="AA111" i="11"/>
  <c r="AG111" i="11"/>
  <c r="AF111" i="11" s="1"/>
  <c r="AA103" i="11"/>
  <c r="AG103" i="11"/>
  <c r="AF103" i="11" s="1"/>
  <c r="AA95" i="11"/>
  <c r="AG95" i="11"/>
  <c r="AF95" i="11" s="1"/>
  <c r="W59" i="11"/>
  <c r="V59" i="11" s="1"/>
  <c r="AE59" i="11"/>
  <c r="AD59" i="11" s="1"/>
  <c r="AC59" i="11"/>
  <c r="Z59" i="11" s="1"/>
  <c r="W55" i="11"/>
  <c r="AE55" i="11"/>
  <c r="AD55" i="11" s="1"/>
  <c r="AC55" i="11"/>
  <c r="Z55" i="11" s="1"/>
  <c r="W51" i="11"/>
  <c r="V51" i="11" s="1"/>
  <c r="AE51" i="11"/>
  <c r="AD51" i="11" s="1"/>
  <c r="AC51" i="11"/>
  <c r="Z51" i="11" s="1"/>
  <c r="W47" i="11"/>
  <c r="AE47" i="11"/>
  <c r="AC47" i="11"/>
  <c r="AB47" i="11" s="1"/>
  <c r="W39" i="11"/>
  <c r="V39" i="11" s="1"/>
  <c r="AC39" i="11"/>
  <c r="AB467" i="11"/>
  <c r="AB435" i="11"/>
  <c r="Z387" i="11"/>
  <c r="AB387" i="11"/>
  <c r="Z333" i="11"/>
  <c r="AB333" i="11"/>
  <c r="AB439" i="11"/>
  <c r="Z439" i="11"/>
  <c r="AB327" i="11"/>
  <c r="Z327" i="11"/>
  <c r="AB19" i="11"/>
  <c r="Z19" i="11"/>
  <c r="J19" i="11" s="1"/>
  <c r="AA5" i="11"/>
  <c r="Z5" i="11" s="1"/>
  <c r="AG5" i="11"/>
  <c r="AF5" i="11" s="1"/>
  <c r="AE5" i="11"/>
  <c r="AD82" i="11"/>
  <c r="AD10" i="11"/>
  <c r="Z497" i="11"/>
  <c r="Z431" i="11"/>
  <c r="Z427" i="11"/>
  <c r="Z415" i="11"/>
  <c r="Z411" i="11"/>
  <c r="AD333" i="11"/>
  <c r="AD329" i="11"/>
  <c r="AC498" i="11"/>
  <c r="AB498" i="11" s="1"/>
  <c r="AD439" i="11"/>
  <c r="AD373" i="11"/>
  <c r="AD335" i="11"/>
  <c r="AD319" i="11"/>
  <c r="AD311" i="11"/>
  <c r="AD307" i="11"/>
  <c r="AD429" i="11"/>
  <c r="Z501" i="11"/>
  <c r="Z485" i="11"/>
  <c r="AD421" i="11"/>
  <c r="AD405" i="11"/>
  <c r="AD387" i="11"/>
  <c r="AD391" i="11"/>
  <c r="AD313" i="11"/>
  <c r="Z289" i="11"/>
  <c r="Z423" i="11"/>
  <c r="AB423" i="11"/>
  <c r="Z419" i="11"/>
  <c r="AB419" i="11"/>
  <c r="Z407" i="11"/>
  <c r="AB407" i="11"/>
  <c r="Z403" i="11"/>
  <c r="AB403" i="11"/>
  <c r="Z391" i="11"/>
  <c r="AB391" i="11"/>
  <c r="AD317" i="11"/>
  <c r="Z487" i="11"/>
  <c r="AB487" i="11"/>
  <c r="AB425" i="11"/>
  <c r="Z365" i="11"/>
  <c r="AD365" i="11"/>
  <c r="Z343" i="11"/>
  <c r="AD343" i="11"/>
  <c r="Z319" i="11"/>
  <c r="AB319" i="11"/>
  <c r="AB313" i="11"/>
  <c r="Z313" i="11"/>
  <c r="AA7" i="11"/>
  <c r="W7" i="11"/>
  <c r="V7" i="11" s="1"/>
  <c r="U7" i="11"/>
  <c r="AG7" i="11"/>
  <c r="AF7" i="11" s="1"/>
  <c r="AA3" i="11"/>
  <c r="AC3" i="11"/>
  <c r="AB3" i="11" s="1"/>
  <c r="AG3" i="11"/>
  <c r="AF3" i="11" s="1"/>
  <c r="AD369" i="11"/>
  <c r="AB497" i="11"/>
  <c r="AB431" i="11"/>
  <c r="AB427" i="11"/>
  <c r="AB415" i="11"/>
  <c r="AB411" i="11"/>
  <c r="Y480" i="11"/>
  <c r="X480" i="11" s="1"/>
  <c r="AC480" i="11"/>
  <c r="AB480" i="11" s="1"/>
  <c r="AA474" i="11"/>
  <c r="U474" i="11"/>
  <c r="T474" i="11" s="1"/>
  <c r="J474" i="11" s="1"/>
  <c r="AC472" i="11"/>
  <c r="AB472" i="11" s="1"/>
  <c r="Y472" i="11"/>
  <c r="X472" i="11" s="1"/>
  <c r="Y308" i="11"/>
  <c r="X308" i="11" s="1"/>
  <c r="AG308" i="11"/>
  <c r="AF308" i="11" s="1"/>
  <c r="AC308" i="11"/>
  <c r="Z308" i="11" s="1"/>
  <c r="Y306" i="11"/>
  <c r="X306" i="11" s="1"/>
  <c r="AC306" i="11"/>
  <c r="Y3" i="11"/>
  <c r="X3" i="11" s="1"/>
  <c r="Z397" i="11"/>
  <c r="AD327" i="11"/>
  <c r="AD469" i="11"/>
  <c r="AE7" i="11"/>
  <c r="AG2" i="11"/>
  <c r="AF2" i="11" s="1"/>
  <c r="Z245" i="11"/>
  <c r="Z421" i="11"/>
  <c r="Z405" i="11"/>
  <c r="Z377" i="11"/>
  <c r="AD473" i="11"/>
  <c r="Z335" i="11"/>
  <c r="Z395" i="11"/>
  <c r="Z321" i="11"/>
  <c r="AD497" i="11"/>
  <c r="W502" i="11"/>
  <c r="V502" i="11" s="1"/>
  <c r="AE502" i="11"/>
  <c r="AA502" i="11"/>
  <c r="Y502" i="11"/>
  <c r="X502" i="11" s="1"/>
  <c r="AC502" i="11"/>
  <c r="Z502" i="11" s="1"/>
  <c r="AE500" i="11"/>
  <c r="AA500" i="11"/>
  <c r="W498" i="11"/>
  <c r="V498" i="11" s="1"/>
  <c r="AE498" i="11"/>
  <c r="AA498" i="11"/>
  <c r="AG498" i="11"/>
  <c r="AF498" i="11" s="1"/>
  <c r="W496" i="11"/>
  <c r="V496" i="11" s="1"/>
  <c r="AA496" i="11"/>
  <c r="U496" i="11"/>
  <c r="T496" i="11" s="1"/>
  <c r="J496" i="11" s="1"/>
  <c r="AE496" i="11"/>
  <c r="W492" i="11"/>
  <c r="V492" i="11" s="1"/>
  <c r="AE492" i="11"/>
  <c r="AA492" i="11"/>
  <c r="Y492" i="11"/>
  <c r="X492" i="11" s="1"/>
  <c r="AC492" i="11"/>
  <c r="AB492" i="11" s="1"/>
  <c r="AE490" i="11"/>
  <c r="AD490" i="11" s="1"/>
  <c r="W490" i="11"/>
  <c r="V490" i="11" s="1"/>
  <c r="W488" i="11"/>
  <c r="V488" i="11" s="1"/>
  <c r="AE488" i="11"/>
  <c r="AA488" i="11"/>
  <c r="Z488" i="11" s="1"/>
  <c r="AG488" i="11"/>
  <c r="AF488" i="11" s="1"/>
  <c r="W486" i="11"/>
  <c r="V486" i="11" s="1"/>
  <c r="AA486" i="11"/>
  <c r="AD486" i="11" s="1"/>
  <c r="W484" i="11"/>
  <c r="V484" i="11" s="1"/>
  <c r="AE484" i="11"/>
  <c r="AA484" i="11"/>
  <c r="Y484" i="11"/>
  <c r="X484" i="11" s="1"/>
  <c r="AC484" i="11"/>
  <c r="AB484" i="11" s="1"/>
  <c r="AE482" i="11"/>
  <c r="AA482" i="11"/>
  <c r="W480" i="11"/>
  <c r="V480" i="11" s="1"/>
  <c r="AE480" i="11"/>
  <c r="AA480" i="11"/>
  <c r="AG480" i="11"/>
  <c r="AF480" i="11" s="1"/>
  <c r="W478" i="11"/>
  <c r="V478" i="11" s="1"/>
  <c r="AA478" i="11"/>
  <c r="AE478" i="11"/>
  <c r="U478" i="11"/>
  <c r="T478" i="11" s="1"/>
  <c r="J478" i="11" s="1"/>
  <c r="W476" i="11"/>
  <c r="V476" i="11" s="1"/>
  <c r="AE476" i="11"/>
  <c r="AA476" i="11"/>
  <c r="Y476" i="11"/>
  <c r="X476" i="11" s="1"/>
  <c r="AC476" i="11"/>
  <c r="AB476" i="11" s="1"/>
  <c r="AE474" i="11"/>
  <c r="AD474" i="11" s="1"/>
  <c r="W474" i="11"/>
  <c r="V474" i="11" s="1"/>
  <c r="W472" i="11"/>
  <c r="V472" i="11" s="1"/>
  <c r="AE472" i="11"/>
  <c r="AA472" i="11"/>
  <c r="AG472" i="11"/>
  <c r="AF472" i="11" s="1"/>
  <c r="W470" i="11"/>
  <c r="V470" i="11" s="1"/>
  <c r="AA470" i="11"/>
  <c r="Y466" i="11"/>
  <c r="X466" i="11" s="1"/>
  <c r="AA466" i="11"/>
  <c r="AC466" i="11"/>
  <c r="AB466" i="11" s="1"/>
  <c r="AE378" i="11"/>
  <c r="AA378" i="11"/>
  <c r="W376" i="11"/>
  <c r="V376" i="11" s="1"/>
  <c r="AA376" i="11"/>
  <c r="AE376" i="11"/>
  <c r="AE312" i="11"/>
  <c r="AD312" i="11" s="1"/>
  <c r="W312" i="11"/>
  <c r="V312" i="11" s="1"/>
  <c r="W310" i="11"/>
  <c r="V310" i="11" s="1"/>
  <c r="AE310" i="11"/>
  <c r="AA310" i="11"/>
  <c r="Z310" i="11" s="1"/>
  <c r="W306" i="11"/>
  <c r="V306" i="11" s="1"/>
  <c r="AE306" i="11"/>
  <c r="AA306" i="11"/>
  <c r="AG239" i="11"/>
  <c r="AF239" i="11" s="1"/>
  <c r="W239" i="11"/>
  <c r="V239" i="11" s="1"/>
  <c r="AC235" i="11"/>
  <c r="AE235" i="11"/>
  <c r="AA235" i="11"/>
  <c r="W227" i="11"/>
  <c r="V227" i="11" s="1"/>
  <c r="AC227" i="11"/>
  <c r="W223" i="11"/>
  <c r="V223" i="11" s="1"/>
  <c r="AE223" i="11"/>
  <c r="AC223" i="11"/>
  <c r="W219" i="11"/>
  <c r="V219" i="11" s="1"/>
  <c r="AE219" i="11"/>
  <c r="AC219" i="11"/>
  <c r="Z219" i="11" s="1"/>
  <c r="W215" i="11"/>
  <c r="V215" i="11" s="1"/>
  <c r="AE215" i="11"/>
  <c r="AC215" i="11"/>
  <c r="W211" i="11"/>
  <c r="V211" i="11" s="1"/>
  <c r="AE211" i="11"/>
  <c r="AC211" i="11"/>
  <c r="Z211" i="11" s="1"/>
  <c r="W207" i="11"/>
  <c r="V207" i="11" s="1"/>
  <c r="AE207" i="11"/>
  <c r="AC207" i="11"/>
  <c r="W203" i="11"/>
  <c r="V203" i="11" s="1"/>
  <c r="AE203" i="11"/>
  <c r="AC203" i="11"/>
  <c r="Z203" i="11" s="1"/>
  <c r="W199" i="11"/>
  <c r="V199" i="11" s="1"/>
  <c r="AE199" i="11"/>
  <c r="AC199" i="11"/>
  <c r="W195" i="11"/>
  <c r="V195" i="11" s="1"/>
  <c r="AE195" i="11"/>
  <c r="AC195" i="11"/>
  <c r="Z195" i="11" s="1"/>
  <c r="W111" i="11"/>
  <c r="V111" i="11" s="1"/>
  <c r="AE111" i="11"/>
  <c r="AC111" i="11"/>
  <c r="W107" i="11"/>
  <c r="V107" i="11" s="1"/>
  <c r="AE107" i="11"/>
  <c r="AD107" i="11" s="1"/>
  <c r="AC107" i="11"/>
  <c r="Z107" i="11" s="1"/>
  <c r="W103" i="11"/>
  <c r="V103" i="11" s="1"/>
  <c r="AE103" i="11"/>
  <c r="AC103" i="11"/>
  <c r="W99" i="11"/>
  <c r="V99" i="11" s="1"/>
  <c r="AE99" i="11"/>
  <c r="AD99" i="11" s="1"/>
  <c r="AC99" i="11"/>
  <c r="Z99" i="11" s="1"/>
  <c r="W95" i="11"/>
  <c r="V95" i="11" s="1"/>
  <c r="AE95" i="11"/>
  <c r="AC95" i="11"/>
  <c r="Z95" i="11" s="1"/>
  <c r="W91" i="11"/>
  <c r="V91" i="11" s="1"/>
  <c r="AE91" i="11"/>
  <c r="AA91" i="11"/>
  <c r="AC91" i="11"/>
  <c r="AB91" i="11" s="1"/>
  <c r="W87" i="11"/>
  <c r="V87" i="11" s="1"/>
  <c r="AE87" i="11"/>
  <c r="AD87" i="11" s="1"/>
  <c r="AC87" i="11"/>
  <c r="Y87" i="11"/>
  <c r="X87" i="11" s="1"/>
  <c r="W83" i="11"/>
  <c r="V83" i="11" s="1"/>
  <c r="AE83" i="11"/>
  <c r="AC83" i="11"/>
  <c r="AA83" i="11"/>
  <c r="AG83" i="11"/>
  <c r="AF83" i="11" s="1"/>
  <c r="W79" i="11"/>
  <c r="V79" i="11" s="1"/>
  <c r="AE79" i="11"/>
  <c r="AD79" i="11" s="1"/>
  <c r="AC79" i="11"/>
  <c r="AB79" i="11" s="1"/>
  <c r="Y79" i="11"/>
  <c r="X79" i="11" s="1"/>
  <c r="Y75" i="11"/>
  <c r="X75" i="11" s="1"/>
  <c r="AA75" i="11"/>
  <c r="AE71" i="11"/>
  <c r="AC71" i="11"/>
  <c r="AB71" i="11" s="1"/>
  <c r="AE67" i="11"/>
  <c r="AC67" i="11"/>
  <c r="AB67" i="11" s="1"/>
  <c r="AA43" i="11"/>
  <c r="AD43" i="11" s="1"/>
  <c r="Y43" i="11"/>
  <c r="X43" i="11" s="1"/>
  <c r="AG43" i="11"/>
  <c r="AF43" i="11" s="1"/>
  <c r="AA39" i="11"/>
  <c r="Y39" i="11"/>
  <c r="X39" i="11" s="1"/>
  <c r="AG39" i="11"/>
  <c r="AF39" i="11" s="1"/>
  <c r="Z285" i="11"/>
  <c r="AB285" i="11"/>
  <c r="AD397" i="11"/>
  <c r="AB417" i="11"/>
  <c r="AB409" i="11"/>
  <c r="AB401" i="11"/>
  <c r="Z34" i="11"/>
  <c r="Z307" i="11"/>
  <c r="AC7" i="11"/>
  <c r="AC2" i="11"/>
  <c r="AA2" i="11"/>
  <c r="AD2" i="11" s="1"/>
  <c r="Y24" i="11"/>
  <c r="X24" i="11" s="1"/>
  <c r="AC20" i="11"/>
  <c r="AD395" i="11"/>
  <c r="AD367" i="11"/>
  <c r="AD363" i="11"/>
  <c r="AD345" i="11"/>
  <c r="U502" i="11"/>
  <c r="T502" i="11" s="1"/>
  <c r="J502" i="11" s="1"/>
  <c r="U494" i="11"/>
  <c r="T494" i="11" s="1"/>
  <c r="J494" i="11" s="1"/>
  <c r="U492" i="11"/>
  <c r="T492" i="11" s="1"/>
  <c r="J492" i="11" s="1"/>
  <c r="U484" i="11"/>
  <c r="T484" i="11" s="1"/>
  <c r="J484" i="11" s="1"/>
  <c r="U476" i="11"/>
  <c r="T476" i="11" s="1"/>
  <c r="J476" i="11" s="1"/>
  <c r="U458" i="11"/>
  <c r="T458" i="11" s="1"/>
  <c r="J458" i="11" s="1"/>
  <c r="U454" i="11"/>
  <c r="T454" i="11" s="1"/>
  <c r="J454" i="11" s="1"/>
  <c r="U450" i="11"/>
  <c r="T450" i="11" s="1"/>
  <c r="J450" i="11" s="1"/>
  <c r="U310" i="11"/>
  <c r="T310" i="11" s="1"/>
  <c r="J310" i="11" s="1"/>
  <c r="U306" i="11"/>
  <c r="T306" i="11" s="1"/>
  <c r="J306" i="11" s="1"/>
  <c r="U223" i="11"/>
  <c r="U219" i="11"/>
  <c r="T219" i="11" s="1"/>
  <c r="J219" i="11" s="1"/>
  <c r="U215" i="11"/>
  <c r="T215" i="11" s="1"/>
  <c r="J215" i="11" s="1"/>
  <c r="U211" i="11"/>
  <c r="T211" i="11" s="1"/>
  <c r="J211" i="11" s="1"/>
  <c r="U207" i="11"/>
  <c r="T207" i="11" s="1"/>
  <c r="J207" i="11" s="1"/>
  <c r="U203" i="11"/>
  <c r="T203" i="11" s="1"/>
  <c r="J203" i="11" s="1"/>
  <c r="U199" i="11"/>
  <c r="T199" i="11" s="1"/>
  <c r="J199" i="11" s="1"/>
  <c r="U195" i="11"/>
  <c r="T195" i="11" s="1"/>
  <c r="J195" i="11" s="1"/>
  <c r="U191" i="11"/>
  <c r="T191" i="11" s="1"/>
  <c r="J191" i="11" s="1"/>
  <c r="U187" i="11"/>
  <c r="T187" i="11" s="1"/>
  <c r="J187" i="11" s="1"/>
  <c r="U183" i="11"/>
  <c r="T183" i="11" s="1"/>
  <c r="J183" i="11" s="1"/>
  <c r="U179" i="11"/>
  <c r="T179" i="11" s="1"/>
  <c r="J179" i="11" s="1"/>
  <c r="U175" i="11"/>
  <c r="U171" i="11"/>
  <c r="T171" i="11" s="1"/>
  <c r="J171" i="11" s="1"/>
  <c r="U167" i="11"/>
  <c r="T167" i="11" s="1"/>
  <c r="J167" i="11" s="1"/>
  <c r="U163" i="11"/>
  <c r="T163" i="11" s="1"/>
  <c r="J163" i="11" s="1"/>
  <c r="U159" i="11"/>
  <c r="T159" i="11" s="1"/>
  <c r="J159" i="11" s="1"/>
  <c r="U155" i="11"/>
  <c r="T155" i="11" s="1"/>
  <c r="J155" i="11" s="1"/>
  <c r="U151" i="11"/>
  <c r="T151" i="11" s="1"/>
  <c r="J151" i="11" s="1"/>
  <c r="U111" i="11"/>
  <c r="T111" i="11" s="1"/>
  <c r="J111" i="11" s="1"/>
  <c r="U107" i="11"/>
  <c r="T107" i="11" s="1"/>
  <c r="J107" i="11" s="1"/>
  <c r="U103" i="11"/>
  <c r="T103" i="11" s="1"/>
  <c r="J103" i="11" s="1"/>
  <c r="U99" i="11"/>
  <c r="T99" i="11" s="1"/>
  <c r="J99" i="11" s="1"/>
  <c r="U95" i="11"/>
  <c r="T95" i="11" s="1"/>
  <c r="J95" i="11" s="1"/>
  <c r="U91" i="11"/>
  <c r="T91" i="11" s="1"/>
  <c r="J91" i="11" s="1"/>
  <c r="U87" i="11"/>
  <c r="T87" i="11" s="1"/>
  <c r="J87" i="11" s="1"/>
  <c r="U83" i="11"/>
  <c r="T83" i="11" s="1"/>
  <c r="J83" i="11" s="1"/>
  <c r="U79" i="11"/>
  <c r="T79" i="11" s="1"/>
  <c r="U63" i="11"/>
  <c r="T63" i="11" s="1"/>
  <c r="U59" i="11"/>
  <c r="T59" i="11" s="1"/>
  <c r="J59" i="11" s="1"/>
  <c r="U55" i="11"/>
  <c r="T55" i="11" s="1"/>
  <c r="U51" i="11"/>
  <c r="T51" i="11" s="1"/>
  <c r="J51" i="11" s="1"/>
  <c r="U47" i="11"/>
  <c r="U43" i="11"/>
  <c r="T43" i="11" s="1"/>
  <c r="J43" i="11" s="1"/>
  <c r="U39" i="11"/>
  <c r="T39" i="11" s="1"/>
  <c r="J39" i="11" s="1"/>
  <c r="U16" i="11"/>
  <c r="AD26" i="11"/>
  <c r="Z26" i="11"/>
  <c r="Z311" i="11"/>
  <c r="Z329" i="11"/>
  <c r="AD285" i="11"/>
  <c r="Z429" i="11"/>
  <c r="U20" i="11"/>
  <c r="T20" i="11" s="1"/>
  <c r="Z443" i="11"/>
  <c r="Z229" i="11"/>
  <c r="AB229" i="11"/>
  <c r="Z379" i="11"/>
  <c r="Z371" i="11"/>
  <c r="Z493" i="11"/>
  <c r="AB499" i="11"/>
  <c r="AB475" i="11"/>
  <c r="AB471" i="11"/>
  <c r="Y500" i="11"/>
  <c r="X500" i="11" s="1"/>
  <c r="AG500" i="11"/>
  <c r="AF500" i="11" s="1"/>
  <c r="AC500" i="11"/>
  <c r="AB500" i="11" s="1"/>
  <c r="Y496" i="11"/>
  <c r="X496" i="11" s="1"/>
  <c r="AG496" i="11"/>
  <c r="AF496" i="11" s="1"/>
  <c r="AC496" i="11"/>
  <c r="Y490" i="11"/>
  <c r="X490" i="11" s="1"/>
  <c r="AG490" i="11"/>
  <c r="AF490" i="11" s="1"/>
  <c r="AC490" i="11"/>
  <c r="Z490" i="11" s="1"/>
  <c r="Y486" i="11"/>
  <c r="X486" i="11" s="1"/>
  <c r="AG486" i="11"/>
  <c r="AF486" i="11" s="1"/>
  <c r="AC486" i="11"/>
  <c r="U486" i="11"/>
  <c r="T486" i="11" s="1"/>
  <c r="J486" i="11" s="1"/>
  <c r="Y482" i="11"/>
  <c r="X482" i="11" s="1"/>
  <c r="AG482" i="11"/>
  <c r="AF482" i="11" s="1"/>
  <c r="AC482" i="11"/>
  <c r="Y478" i="11"/>
  <c r="X478" i="11" s="1"/>
  <c r="AG478" i="11"/>
  <c r="AF478" i="11" s="1"/>
  <c r="AC478" i="11"/>
  <c r="AB478" i="11" s="1"/>
  <c r="Y474" i="11"/>
  <c r="X474" i="11" s="1"/>
  <c r="AG474" i="11"/>
  <c r="AF474" i="11" s="1"/>
  <c r="AC474" i="11"/>
  <c r="AB474" i="11" s="1"/>
  <c r="Y470" i="11"/>
  <c r="X470" i="11" s="1"/>
  <c r="AG470" i="11"/>
  <c r="AF470" i="11" s="1"/>
  <c r="AC470" i="11"/>
  <c r="U470" i="11"/>
  <c r="T470" i="11" s="1"/>
  <c r="J470" i="11" s="1"/>
  <c r="U466" i="11"/>
  <c r="T466" i="11" s="1"/>
  <c r="J466" i="11" s="1"/>
  <c r="W466" i="11"/>
  <c r="V466" i="11" s="1"/>
  <c r="AE466" i="11"/>
  <c r="AD466" i="11" s="1"/>
  <c r="Y378" i="11"/>
  <c r="X378" i="11" s="1"/>
  <c r="AG378" i="11"/>
  <c r="AF378" i="11" s="1"/>
  <c r="AC378" i="11"/>
  <c r="U378" i="11"/>
  <c r="T378" i="11" s="1"/>
  <c r="J378" i="11" s="1"/>
  <c r="Y376" i="11"/>
  <c r="X376" i="11" s="1"/>
  <c r="AG376" i="11"/>
  <c r="AF376" i="11" s="1"/>
  <c r="AC376" i="11"/>
  <c r="Y312" i="11"/>
  <c r="X312" i="11" s="1"/>
  <c r="AG312" i="11"/>
  <c r="AF312" i="11" s="1"/>
  <c r="AC312" i="11"/>
  <c r="Z312" i="11" s="1"/>
  <c r="U239" i="11"/>
  <c r="T239" i="11" s="1"/>
  <c r="J239" i="11" s="1"/>
  <c r="AC239" i="11"/>
  <c r="AB239" i="11" s="1"/>
  <c r="AA239" i="11"/>
  <c r="AE239" i="11"/>
  <c r="U235" i="11"/>
  <c r="T235" i="11" s="1"/>
  <c r="J235" i="11" s="1"/>
  <c r="Y235" i="11"/>
  <c r="X235" i="11" s="1"/>
  <c r="AG235" i="11"/>
  <c r="AF235" i="11" s="1"/>
  <c r="W235" i="11"/>
  <c r="V235" i="11" s="1"/>
  <c r="AA227" i="11"/>
  <c r="Y227" i="11"/>
  <c r="X227" i="11" s="1"/>
  <c r="AG227" i="11"/>
  <c r="AF227" i="11" s="1"/>
  <c r="U227" i="11"/>
  <c r="T227" i="11" s="1"/>
  <c r="J227" i="11" s="1"/>
  <c r="W75" i="11"/>
  <c r="V75" i="11" s="1"/>
  <c r="AE75" i="11"/>
  <c r="AC75" i="11"/>
  <c r="AA71" i="11"/>
  <c r="Y71" i="11"/>
  <c r="X71" i="11" s="1"/>
  <c r="AG71" i="11"/>
  <c r="AF71" i="11" s="1"/>
  <c r="AA67" i="11"/>
  <c r="Y67" i="11"/>
  <c r="X67" i="11" s="1"/>
  <c r="AG67" i="11"/>
  <c r="AF67" i="11" s="1"/>
  <c r="AD34" i="11"/>
  <c r="AD241" i="11"/>
  <c r="AD73" i="11"/>
  <c r="Z363" i="11"/>
  <c r="Z345" i="11"/>
  <c r="Z481" i="11"/>
  <c r="Z477" i="11"/>
  <c r="Z473" i="11"/>
  <c r="Z469" i="11"/>
  <c r="Z465" i="11"/>
  <c r="Z393" i="11"/>
  <c r="Z385" i="11"/>
  <c r="Z373" i="11"/>
  <c r="BC407" i="1"/>
  <c r="BC409" i="1"/>
  <c r="BC411" i="1"/>
  <c r="BC413" i="1"/>
  <c r="BC415" i="1"/>
  <c r="BC417" i="1"/>
  <c r="BC419" i="1"/>
  <c r="BC421" i="1"/>
  <c r="BC423" i="1"/>
  <c r="BC425" i="1"/>
  <c r="BC427" i="1"/>
  <c r="BC429" i="1"/>
  <c r="BC431" i="1"/>
  <c r="BC433" i="1"/>
  <c r="BC435" i="1"/>
  <c r="BC437" i="1"/>
  <c r="BC439" i="1"/>
  <c r="BC441" i="1"/>
  <c r="BC443" i="1"/>
  <c r="BC445" i="1"/>
  <c r="BC447" i="1"/>
  <c r="BC449" i="1"/>
  <c r="BC451" i="1"/>
  <c r="BC453" i="1"/>
  <c r="BC455" i="1"/>
  <c r="BC457" i="1"/>
  <c r="BC459" i="1"/>
  <c r="BC461" i="1"/>
  <c r="BC463" i="1"/>
  <c r="BC465" i="1"/>
  <c r="BC467" i="1"/>
  <c r="BC469" i="1"/>
  <c r="BC471" i="1"/>
  <c r="BC473" i="1"/>
  <c r="BC475" i="1"/>
  <c r="BC477" i="1"/>
  <c r="BC479" i="1"/>
  <c r="BC481" i="1"/>
  <c r="BC483" i="1"/>
  <c r="BC485" i="1"/>
  <c r="BC487" i="1"/>
  <c r="BC489" i="1"/>
  <c r="BC491" i="1"/>
  <c r="BC493" i="1"/>
  <c r="BC495" i="1"/>
  <c r="BC497" i="1"/>
  <c r="BC499" i="1"/>
  <c r="BC501" i="1"/>
  <c r="BC503" i="1"/>
  <c r="BC505" i="1"/>
  <c r="AE20" i="11"/>
  <c r="Y20" i="11"/>
  <c r="X20" i="11" s="1"/>
  <c r="T498" i="11"/>
  <c r="J498" i="11" s="1"/>
  <c r="T480" i="11"/>
  <c r="J480" i="11" s="1"/>
  <c r="T461" i="11"/>
  <c r="J461" i="11" s="1"/>
  <c r="T500" i="11"/>
  <c r="J500" i="11" s="1"/>
  <c r="T482" i="11"/>
  <c r="J482" i="11" s="1"/>
  <c r="T463" i="11"/>
  <c r="J463" i="11" s="1"/>
  <c r="T447" i="11"/>
  <c r="J447" i="11" s="1"/>
  <c r="T433" i="11"/>
  <c r="J433" i="11" s="1"/>
  <c r="T359" i="11"/>
  <c r="J359" i="11" s="1"/>
  <c r="T351" i="11"/>
  <c r="J351" i="11" s="1"/>
  <c r="T305" i="11"/>
  <c r="J305" i="11" s="1"/>
  <c r="T281" i="11"/>
  <c r="J281" i="11" s="1"/>
  <c r="T265" i="11"/>
  <c r="J265" i="11" s="1"/>
  <c r="T249" i="11"/>
  <c r="J249" i="11" s="1"/>
  <c r="T240" i="11"/>
  <c r="J240" i="11" s="1"/>
  <c r="T233" i="11"/>
  <c r="J233" i="11" s="1"/>
  <c r="T225" i="11"/>
  <c r="J225" i="11" s="1"/>
  <c r="T210" i="11"/>
  <c r="J210" i="11" s="1"/>
  <c r="T194" i="11"/>
  <c r="J194" i="11" s="1"/>
  <c r="T186" i="11"/>
  <c r="J186" i="11" s="1"/>
  <c r="T178" i="11"/>
  <c r="J178" i="11" s="1"/>
  <c r="T170" i="11"/>
  <c r="J170" i="11" s="1"/>
  <c r="T162" i="11"/>
  <c r="J162" i="11" s="1"/>
  <c r="T154" i="11"/>
  <c r="J154" i="11" s="1"/>
  <c r="T145" i="11"/>
  <c r="J145" i="11" s="1"/>
  <c r="T137" i="11"/>
  <c r="J137" i="11" s="1"/>
  <c r="T129" i="11"/>
  <c r="J129" i="11" s="1"/>
  <c r="T121" i="11"/>
  <c r="J121" i="11" s="1"/>
  <c r="T75" i="11"/>
  <c r="J75" i="11" s="1"/>
  <c r="T67" i="11"/>
  <c r="T60" i="11"/>
  <c r="T52" i="11"/>
  <c r="T44" i="11"/>
  <c r="T36" i="11"/>
  <c r="T28" i="11"/>
  <c r="T459" i="11"/>
  <c r="J459" i="11" s="1"/>
  <c r="T309" i="11"/>
  <c r="J309" i="11" s="1"/>
  <c r="T293" i="11"/>
  <c r="J293" i="11" s="1"/>
  <c r="T269" i="11"/>
  <c r="J269" i="11" s="1"/>
  <c r="T253" i="11"/>
  <c r="J253" i="11" s="1"/>
  <c r="T242" i="11"/>
  <c r="J242" i="11" s="1"/>
  <c r="T222" i="11"/>
  <c r="J222" i="11" s="1"/>
  <c r="T206" i="11"/>
  <c r="J206" i="11" s="1"/>
  <c r="T144" i="11"/>
  <c r="J144" i="11" s="1"/>
  <c r="T128" i="11"/>
  <c r="J128" i="11" s="1"/>
  <c r="T74" i="11"/>
  <c r="T62" i="11"/>
  <c r="T54" i="11"/>
  <c r="J54" i="11" s="1"/>
  <c r="T46" i="11"/>
  <c r="J46" i="11" s="1"/>
  <c r="T38" i="11"/>
  <c r="J38" i="11" s="1"/>
  <c r="T21" i="11"/>
  <c r="J21" i="11" s="1"/>
  <c r="T489" i="11"/>
  <c r="J489" i="11" s="1"/>
  <c r="T473" i="11"/>
  <c r="J473" i="11" s="1"/>
  <c r="T477" i="11"/>
  <c r="J477" i="11" s="1"/>
  <c r="T82" i="11"/>
  <c r="J82" i="11" s="1"/>
  <c r="T78" i="11"/>
  <c r="T241" i="11"/>
  <c r="J241" i="11" s="1"/>
  <c r="T73" i="11"/>
  <c r="J73" i="11" s="1"/>
  <c r="T34" i="11"/>
  <c r="J34" i="11" s="1"/>
  <c r="T26" i="11"/>
  <c r="J26" i="11" s="1"/>
  <c r="T245" i="11"/>
  <c r="J245" i="11" s="1"/>
  <c r="T488" i="11"/>
  <c r="J488" i="11" s="1"/>
  <c r="T472" i="11"/>
  <c r="J472" i="11" s="1"/>
  <c r="T453" i="11"/>
  <c r="J453" i="11" s="1"/>
  <c r="T490" i="11"/>
  <c r="J490" i="11" s="1"/>
  <c r="T455" i="11"/>
  <c r="J455" i="11" s="1"/>
  <c r="T376" i="11"/>
  <c r="J376" i="11" s="1"/>
  <c r="T355" i="11"/>
  <c r="J355" i="11" s="1"/>
  <c r="T312" i="11"/>
  <c r="J312" i="11" s="1"/>
  <c r="T297" i="11"/>
  <c r="J297" i="11" s="1"/>
  <c r="T273" i="11"/>
  <c r="J273" i="11" s="1"/>
  <c r="T257" i="11"/>
  <c r="J257" i="11" s="1"/>
  <c r="T244" i="11"/>
  <c r="J244" i="11" s="1"/>
  <c r="T237" i="11"/>
  <c r="J237" i="11" s="1"/>
  <c r="T228" i="11"/>
  <c r="J228" i="11" s="1"/>
  <c r="T218" i="11"/>
  <c r="J218" i="11" s="1"/>
  <c r="T202" i="11"/>
  <c r="J202" i="11" s="1"/>
  <c r="T190" i="11"/>
  <c r="J190" i="11" s="1"/>
  <c r="T182" i="11"/>
  <c r="J182" i="11" s="1"/>
  <c r="T174" i="11"/>
  <c r="J174" i="11" s="1"/>
  <c r="T166" i="11"/>
  <c r="J166" i="11" s="1"/>
  <c r="T158" i="11"/>
  <c r="J158" i="11" s="1"/>
  <c r="T150" i="11"/>
  <c r="J150" i="11" s="1"/>
  <c r="T141" i="11"/>
  <c r="J141" i="11" s="1"/>
  <c r="T133" i="11"/>
  <c r="J133" i="11" s="1"/>
  <c r="T125" i="11"/>
  <c r="J125" i="11" s="1"/>
  <c r="T117" i="11"/>
  <c r="J117" i="11" s="1"/>
  <c r="T71" i="11"/>
  <c r="J71" i="11" s="1"/>
  <c r="T64" i="11"/>
  <c r="J64" i="11" s="1"/>
  <c r="T56" i="11"/>
  <c r="J56" i="11" s="1"/>
  <c r="T48" i="11"/>
  <c r="J48" i="11" s="1"/>
  <c r="T40" i="11"/>
  <c r="J40" i="11" s="1"/>
  <c r="T32" i="11"/>
  <c r="J32" i="11" s="1"/>
  <c r="T451" i="11"/>
  <c r="J451" i="11" s="1"/>
  <c r="T301" i="11"/>
  <c r="J301" i="11" s="1"/>
  <c r="T277" i="11"/>
  <c r="J277" i="11" s="1"/>
  <c r="T261" i="11"/>
  <c r="J261" i="11" s="1"/>
  <c r="T246" i="11"/>
  <c r="J246" i="11" s="1"/>
  <c r="T214" i="11"/>
  <c r="J214" i="11" s="1"/>
  <c r="T198" i="11"/>
  <c r="J198" i="11" s="1"/>
  <c r="T136" i="11"/>
  <c r="J136" i="11" s="1"/>
  <c r="T120" i="11"/>
  <c r="J120" i="11" s="1"/>
  <c r="T66" i="11"/>
  <c r="J66" i="11" s="1"/>
  <c r="T58" i="11"/>
  <c r="T50" i="11"/>
  <c r="T42" i="11"/>
  <c r="J42" i="11" s="1"/>
  <c r="T29" i="11"/>
  <c r="T481" i="11"/>
  <c r="J481" i="11" s="1"/>
  <c r="T485" i="11"/>
  <c r="J485" i="11" s="1"/>
  <c r="T499" i="11"/>
  <c r="J499" i="11" s="1"/>
  <c r="T223" i="11"/>
  <c r="J223" i="11" s="1"/>
  <c r="T175" i="11"/>
  <c r="J175" i="11" s="1"/>
  <c r="T47" i="11"/>
  <c r="T229" i="11"/>
  <c r="J229" i="11" s="1"/>
  <c r="T69" i="11"/>
  <c r="J69" i="11" s="1"/>
  <c r="T289" i="11"/>
  <c r="J289" i="11" s="1"/>
  <c r="AG20" i="11"/>
  <c r="AF20" i="11" s="1"/>
  <c r="AC24" i="11"/>
  <c r="AB24" i="11" s="1"/>
  <c r="W4" i="11"/>
  <c r="U4" i="11"/>
  <c r="Z221" i="11"/>
  <c r="Z217" i="11"/>
  <c r="Z213" i="11"/>
  <c r="Z209" i="11"/>
  <c r="Z205" i="11"/>
  <c r="Z201" i="11"/>
  <c r="Z197" i="11"/>
  <c r="Z193" i="11"/>
  <c r="Z191" i="11"/>
  <c r="Z189" i="11"/>
  <c r="Z185" i="11"/>
  <c r="Z183" i="11"/>
  <c r="Z181" i="11"/>
  <c r="Z179" i="11"/>
  <c r="Z177" i="11"/>
  <c r="Z175" i="11"/>
  <c r="Z173" i="11"/>
  <c r="Z171" i="11"/>
  <c r="Z167" i="11"/>
  <c r="Z165" i="11"/>
  <c r="Z163" i="11"/>
  <c r="Z161" i="11"/>
  <c r="Z159" i="11"/>
  <c r="Z157" i="11"/>
  <c r="Z155" i="11"/>
  <c r="Z153" i="11"/>
  <c r="Z151" i="11"/>
  <c r="Z149" i="11"/>
  <c r="Z65" i="11"/>
  <c r="J65" i="11" s="1"/>
  <c r="Z63" i="11"/>
  <c r="Z61" i="11"/>
  <c r="Z57" i="11"/>
  <c r="J57" i="11" s="1"/>
  <c r="Z53" i="11"/>
  <c r="Z49" i="11"/>
  <c r="Z47" i="11"/>
  <c r="Z45" i="11"/>
  <c r="Z41" i="11"/>
  <c r="Z37" i="11"/>
  <c r="Z207" i="11"/>
  <c r="Z113" i="11"/>
  <c r="Z109" i="11"/>
  <c r="Z105" i="11"/>
  <c r="Z101" i="11"/>
  <c r="Z97" i="11"/>
  <c r="Z93" i="11"/>
  <c r="Z89" i="11"/>
  <c r="Z85" i="11"/>
  <c r="Z81" i="11"/>
  <c r="Z77" i="11"/>
  <c r="Z476" i="11"/>
  <c r="Z461" i="11"/>
  <c r="Z457" i="11"/>
  <c r="Z453" i="11"/>
  <c r="Z449" i="11"/>
  <c r="Z361" i="11"/>
  <c r="Z359" i="11"/>
  <c r="Z357" i="11"/>
  <c r="Z355" i="11"/>
  <c r="Z353" i="11"/>
  <c r="Z351" i="11"/>
  <c r="Z349" i="11"/>
  <c r="Z230" i="11"/>
  <c r="Z228" i="11"/>
  <c r="Z188" i="11"/>
  <c r="Z180" i="11"/>
  <c r="Z172" i="11"/>
  <c r="Z164" i="11"/>
  <c r="Z156" i="11"/>
  <c r="Z148" i="11"/>
  <c r="Z137" i="11"/>
  <c r="Z132" i="11"/>
  <c r="Z121" i="11"/>
  <c r="Z116" i="11"/>
  <c r="Z33" i="11"/>
  <c r="Z463" i="11"/>
  <c r="Z459" i="11"/>
  <c r="Z455" i="11"/>
  <c r="Z451" i="11"/>
  <c r="Z447" i="11"/>
  <c r="Z433" i="11"/>
  <c r="Z309" i="11"/>
  <c r="Z305" i="11"/>
  <c r="Z301" i="11"/>
  <c r="Z297" i="11"/>
  <c r="Z293" i="11"/>
  <c r="Z281" i="11"/>
  <c r="Z277" i="11"/>
  <c r="Z273" i="11"/>
  <c r="Z222" i="11"/>
  <c r="Z218" i="11"/>
  <c r="Z214" i="11"/>
  <c r="Z210" i="11"/>
  <c r="Z206" i="11"/>
  <c r="Z202" i="11"/>
  <c r="Z198" i="11"/>
  <c r="Z194" i="11"/>
  <c r="Z190" i="11"/>
  <c r="Z186" i="11"/>
  <c r="Z182" i="11"/>
  <c r="Z178" i="11"/>
  <c r="Z174" i="11"/>
  <c r="Z170" i="11"/>
  <c r="Z166" i="11"/>
  <c r="Z162" i="11"/>
  <c r="Z158" i="11"/>
  <c r="Z154" i="11"/>
  <c r="Z150" i="11"/>
  <c r="Z144" i="11"/>
  <c r="Z136" i="11"/>
  <c r="Z128" i="11"/>
  <c r="Z120" i="11"/>
  <c r="Z74" i="11"/>
  <c r="Z66" i="11"/>
  <c r="Z62" i="11"/>
  <c r="Z58" i="11"/>
  <c r="Z54" i="11"/>
  <c r="Z50" i="11"/>
  <c r="Z46" i="11"/>
  <c r="Z42" i="11"/>
  <c r="Z38" i="11"/>
  <c r="Z32" i="11"/>
  <c r="AA24" i="11"/>
  <c r="Z9" i="11"/>
  <c r="Z11" i="11"/>
  <c r="W24" i="11"/>
  <c r="V24" i="11" s="1"/>
  <c r="Z15" i="11"/>
  <c r="J15" i="11" s="1"/>
  <c r="AB10" i="11"/>
  <c r="AB82" i="11"/>
  <c r="Z82" i="11"/>
  <c r="AB78" i="11"/>
  <c r="Z78" i="11"/>
  <c r="Z73" i="11"/>
  <c r="AB73" i="11"/>
  <c r="Z69" i="11"/>
  <c r="AB69" i="11"/>
  <c r="Z269" i="11"/>
  <c r="Z265" i="11"/>
  <c r="Z261" i="11"/>
  <c r="Z257" i="11"/>
  <c r="Z253" i="11"/>
  <c r="Z249" i="11"/>
  <c r="Z241" i="11"/>
  <c r="Z14" i="11"/>
  <c r="U24" i="11"/>
  <c r="Z437" i="11"/>
  <c r="Z304" i="11"/>
  <c r="Z300" i="11"/>
  <c r="Z296" i="11"/>
  <c r="Z292" i="11"/>
  <c r="Z288" i="11"/>
  <c r="Z284" i="11"/>
  <c r="Z280" i="11"/>
  <c r="Z276" i="11"/>
  <c r="Z441" i="11"/>
  <c r="Z399" i="11"/>
  <c r="Z302" i="11"/>
  <c r="Z298" i="11"/>
  <c r="Z294" i="11"/>
  <c r="Z290" i="11"/>
  <c r="Z286" i="11"/>
  <c r="Z282" i="11"/>
  <c r="Z278" i="11"/>
  <c r="Z274" i="11"/>
  <c r="Z237" i="11"/>
  <c r="Z233" i="11"/>
  <c r="Z192" i="11"/>
  <c r="Z184" i="11"/>
  <c r="Z176" i="11"/>
  <c r="Z168" i="11"/>
  <c r="Z160" i="11"/>
  <c r="Z152" i="11"/>
  <c r="Z145" i="11"/>
  <c r="Z140" i="11"/>
  <c r="Z129" i="11"/>
  <c r="Z124" i="11"/>
  <c r="Z70" i="11"/>
  <c r="J70" i="11" s="1"/>
  <c r="Z64" i="11"/>
  <c r="Z60" i="11"/>
  <c r="Z56" i="11"/>
  <c r="Z52" i="11"/>
  <c r="Z48" i="11"/>
  <c r="Z44" i="11"/>
  <c r="Z40" i="11"/>
  <c r="Z36" i="11"/>
  <c r="Z28" i="11"/>
  <c r="AA20" i="11"/>
  <c r="W20" i="11"/>
  <c r="V20" i="11" s="1"/>
  <c r="Z17" i="11"/>
  <c r="J17" i="11" s="1"/>
  <c r="AD265" i="11"/>
  <c r="AD257" i="11"/>
  <c r="AD249" i="11"/>
  <c r="AD246" i="11"/>
  <c r="AD244" i="11"/>
  <c r="AD242" i="11"/>
  <c r="AD240" i="11"/>
  <c r="Z225" i="11"/>
  <c r="AD225" i="11"/>
  <c r="Z141" i="11"/>
  <c r="Z133" i="11"/>
  <c r="Z125" i="11"/>
  <c r="Z117" i="11"/>
  <c r="AE24" i="11"/>
  <c r="AG24" i="11"/>
  <c r="AF24" i="11" s="1"/>
  <c r="AB13" i="11"/>
  <c r="AB6" i="11"/>
  <c r="W12" i="11"/>
  <c r="V12" i="11" s="1"/>
  <c r="AG12" i="11"/>
  <c r="AF12" i="11" s="1"/>
  <c r="Y12" i="11"/>
  <c r="X12" i="11" s="1"/>
  <c r="AA12" i="11"/>
  <c r="U12" i="11"/>
  <c r="T12" i="11" s="1"/>
  <c r="AC12" i="11"/>
  <c r="AE12" i="11"/>
  <c r="AA494" i="11"/>
  <c r="AG494" i="11"/>
  <c r="AF494" i="11" s="1"/>
  <c r="Y494" i="11"/>
  <c r="X494" i="11" s="1"/>
  <c r="W494" i="11"/>
  <c r="V494" i="11" s="1"/>
  <c r="AC494" i="11"/>
  <c r="AE494" i="11"/>
  <c r="AA468" i="11"/>
  <c r="AC468" i="11"/>
  <c r="AG468" i="11"/>
  <c r="AF468" i="11" s="1"/>
  <c r="Y468" i="11"/>
  <c r="X468" i="11" s="1"/>
  <c r="W468" i="11"/>
  <c r="V468" i="11" s="1"/>
  <c r="AE468" i="11"/>
  <c r="W464" i="11"/>
  <c r="V464" i="11" s="1"/>
  <c r="U464" i="11"/>
  <c r="AA464" i="11"/>
  <c r="AE464" i="11"/>
  <c r="AC464" i="11"/>
  <c r="AG464" i="11"/>
  <c r="AF464" i="11" s="1"/>
  <c r="Y464" i="11"/>
  <c r="X464" i="11" s="1"/>
  <c r="AA462" i="11"/>
  <c r="W462" i="11"/>
  <c r="V462" i="11" s="1"/>
  <c r="AC462" i="11"/>
  <c r="AG462" i="11"/>
  <c r="AF462" i="11" s="1"/>
  <c r="Y462" i="11"/>
  <c r="X462" i="11" s="1"/>
  <c r="AE462" i="11"/>
  <c r="W460" i="11"/>
  <c r="V460" i="11" s="1"/>
  <c r="U460" i="11"/>
  <c r="AA460" i="11"/>
  <c r="AE460" i="11"/>
  <c r="AC460" i="11"/>
  <c r="AG460" i="11"/>
  <c r="AF460" i="11" s="1"/>
  <c r="Y460" i="11"/>
  <c r="X460" i="11" s="1"/>
  <c r="AA458" i="11"/>
  <c r="AC458" i="11"/>
  <c r="AG458" i="11"/>
  <c r="AF458" i="11" s="1"/>
  <c r="Y458" i="11"/>
  <c r="X458" i="11" s="1"/>
  <c r="W458" i="11"/>
  <c r="V458" i="11" s="1"/>
  <c r="AE458" i="11"/>
  <c r="W456" i="11"/>
  <c r="V456" i="11" s="1"/>
  <c r="U456" i="11"/>
  <c r="AA456" i="11"/>
  <c r="AE456" i="11"/>
  <c r="AC456" i="11"/>
  <c r="Z456" i="11" s="1"/>
  <c r="AG456" i="11"/>
  <c r="AF456" i="11" s="1"/>
  <c r="Y456" i="11"/>
  <c r="X456" i="11" s="1"/>
  <c r="AA454" i="11"/>
  <c r="W454" i="11"/>
  <c r="V454" i="11" s="1"/>
  <c r="AC454" i="11"/>
  <c r="Z454" i="11" s="1"/>
  <c r="AG454" i="11"/>
  <c r="AF454" i="11" s="1"/>
  <c r="Y454" i="11"/>
  <c r="X454" i="11" s="1"/>
  <c r="AE454" i="11"/>
  <c r="W452" i="11"/>
  <c r="V452" i="11" s="1"/>
  <c r="U452" i="11"/>
  <c r="T452" i="11" s="1"/>
  <c r="J452" i="11" s="1"/>
  <c r="AA452" i="11"/>
  <c r="AE452" i="11"/>
  <c r="AC452" i="11"/>
  <c r="AG452" i="11"/>
  <c r="AF452" i="11" s="1"/>
  <c r="Y452" i="11"/>
  <c r="X452" i="11" s="1"/>
  <c r="AA450" i="11"/>
  <c r="AC450" i="11"/>
  <c r="AG450" i="11"/>
  <c r="AF450" i="11" s="1"/>
  <c r="Y450" i="11"/>
  <c r="X450" i="11" s="1"/>
  <c r="W450" i="11"/>
  <c r="V450" i="11" s="1"/>
  <c r="AE450" i="11"/>
  <c r="W448" i="11"/>
  <c r="V448" i="11" s="1"/>
  <c r="U448" i="11"/>
  <c r="AA448" i="11"/>
  <c r="AE448" i="11"/>
  <c r="AC448" i="11"/>
  <c r="AG448" i="11"/>
  <c r="AF448" i="11" s="1"/>
  <c r="Y448" i="11"/>
  <c r="X448" i="11" s="1"/>
  <c r="AA446" i="11"/>
  <c r="W446" i="11"/>
  <c r="V446" i="11" s="1"/>
  <c r="AC446" i="11"/>
  <c r="AG446" i="11"/>
  <c r="AF446" i="11" s="1"/>
  <c r="Y446" i="11"/>
  <c r="X446" i="11" s="1"/>
  <c r="AE446" i="11"/>
  <c r="Y444" i="11"/>
  <c r="X444" i="11" s="1"/>
  <c r="AA444" i="11"/>
  <c r="W444" i="11"/>
  <c r="V444" i="11" s="1"/>
  <c r="U444" i="11"/>
  <c r="AG444" i="11"/>
  <c r="AF444" i="11" s="1"/>
  <c r="AC444" i="11"/>
  <c r="AE444" i="11"/>
  <c r="Y442" i="11"/>
  <c r="X442" i="11" s="1"/>
  <c r="AG442" i="11"/>
  <c r="AF442" i="11" s="1"/>
  <c r="AC442" i="11"/>
  <c r="U442" i="11"/>
  <c r="T442" i="11" s="1"/>
  <c r="J442" i="11" s="1"/>
  <c r="AE442" i="11"/>
  <c r="W442" i="11"/>
  <c r="V442" i="11" s="1"/>
  <c r="AA442" i="11"/>
  <c r="W440" i="11"/>
  <c r="V440" i="11" s="1"/>
  <c r="AE440" i="11"/>
  <c r="AA440" i="11"/>
  <c r="U440" i="11"/>
  <c r="AG440" i="11"/>
  <c r="AF440" i="11" s="1"/>
  <c r="Y440" i="11"/>
  <c r="X440" i="11" s="1"/>
  <c r="AC440" i="11"/>
  <c r="Z440" i="11" s="1"/>
  <c r="U438" i="11"/>
  <c r="T438" i="11" s="1"/>
  <c r="J438" i="11" s="1"/>
  <c r="W438" i="11"/>
  <c r="V438" i="11" s="1"/>
  <c r="AE438" i="11"/>
  <c r="AA438" i="11"/>
  <c r="Y438" i="11"/>
  <c r="X438" i="11" s="1"/>
  <c r="AC438" i="11"/>
  <c r="Z438" i="11" s="1"/>
  <c r="AG438" i="11"/>
  <c r="AF438" i="11" s="1"/>
  <c r="W436" i="11"/>
  <c r="V436" i="11" s="1"/>
  <c r="AE436" i="11"/>
  <c r="AA436" i="11"/>
  <c r="U436" i="11"/>
  <c r="T436" i="11" s="1"/>
  <c r="J436" i="11" s="1"/>
  <c r="AG436" i="11"/>
  <c r="AF436" i="11" s="1"/>
  <c r="Y436" i="11"/>
  <c r="X436" i="11" s="1"/>
  <c r="AC436" i="11"/>
  <c r="W434" i="11"/>
  <c r="V434" i="11" s="1"/>
  <c r="AE434" i="11"/>
  <c r="AA434" i="11"/>
  <c r="Y434" i="11"/>
  <c r="X434" i="11" s="1"/>
  <c r="AC434" i="11"/>
  <c r="U434" i="11"/>
  <c r="AG434" i="11"/>
  <c r="AF434" i="11" s="1"/>
  <c r="W432" i="11"/>
  <c r="V432" i="11" s="1"/>
  <c r="AE432" i="11"/>
  <c r="AA432" i="11"/>
  <c r="U432" i="11"/>
  <c r="AG432" i="11"/>
  <c r="AF432" i="11" s="1"/>
  <c r="Y432" i="11"/>
  <c r="X432" i="11" s="1"/>
  <c r="AC432" i="11"/>
  <c r="W430" i="11"/>
  <c r="V430" i="11" s="1"/>
  <c r="AE430" i="11"/>
  <c r="AA430" i="11"/>
  <c r="Y430" i="11"/>
  <c r="X430" i="11" s="1"/>
  <c r="AC430" i="11"/>
  <c r="AG430" i="11"/>
  <c r="AF430" i="11" s="1"/>
  <c r="U430" i="11"/>
  <c r="W428" i="11"/>
  <c r="V428" i="11" s="1"/>
  <c r="AE428" i="11"/>
  <c r="AA428" i="11"/>
  <c r="U428" i="11"/>
  <c r="AG428" i="11"/>
  <c r="AF428" i="11" s="1"/>
  <c r="Y428" i="11"/>
  <c r="X428" i="11" s="1"/>
  <c r="AC428" i="11"/>
  <c r="Z428" i="11" s="1"/>
  <c r="W426" i="11"/>
  <c r="V426" i="11" s="1"/>
  <c r="AE426" i="11"/>
  <c r="AA426" i="11"/>
  <c r="Y426" i="11"/>
  <c r="X426" i="11" s="1"/>
  <c r="AC426" i="11"/>
  <c r="U426" i="11"/>
  <c r="AG426" i="11"/>
  <c r="AF426" i="11" s="1"/>
  <c r="W424" i="11"/>
  <c r="V424" i="11" s="1"/>
  <c r="AE424" i="11"/>
  <c r="AA424" i="11"/>
  <c r="U424" i="11"/>
  <c r="AG424" i="11"/>
  <c r="AF424" i="11" s="1"/>
  <c r="Y424" i="11"/>
  <c r="X424" i="11" s="1"/>
  <c r="AC424" i="11"/>
  <c r="Z424" i="11" s="1"/>
  <c r="W422" i="11"/>
  <c r="V422" i="11" s="1"/>
  <c r="AE422" i="11"/>
  <c r="AA422" i="11"/>
  <c r="Y422" i="11"/>
  <c r="X422" i="11" s="1"/>
  <c r="AC422" i="11"/>
  <c r="AG422" i="11"/>
  <c r="AF422" i="11" s="1"/>
  <c r="U422" i="11"/>
  <c r="W420" i="11"/>
  <c r="V420" i="11" s="1"/>
  <c r="AE420" i="11"/>
  <c r="AA420" i="11"/>
  <c r="U420" i="11"/>
  <c r="AG420" i="11"/>
  <c r="AF420" i="11" s="1"/>
  <c r="Y420" i="11"/>
  <c r="X420" i="11" s="1"/>
  <c r="AC420" i="11"/>
  <c r="W418" i="11"/>
  <c r="V418" i="11" s="1"/>
  <c r="AE418" i="11"/>
  <c r="AA418" i="11"/>
  <c r="Y418" i="11"/>
  <c r="X418" i="11" s="1"/>
  <c r="AC418" i="11"/>
  <c r="U418" i="11"/>
  <c r="AG418" i="11"/>
  <c r="AF418" i="11" s="1"/>
  <c r="W416" i="11"/>
  <c r="V416" i="11" s="1"/>
  <c r="AE416" i="11"/>
  <c r="AA416" i="11"/>
  <c r="U416" i="11"/>
  <c r="AG416" i="11"/>
  <c r="AF416" i="11" s="1"/>
  <c r="Y416" i="11"/>
  <c r="X416" i="11" s="1"/>
  <c r="AC416" i="11"/>
  <c r="W414" i="11"/>
  <c r="V414" i="11" s="1"/>
  <c r="AE414" i="11"/>
  <c r="AA414" i="11"/>
  <c r="Y414" i="11"/>
  <c r="X414" i="11" s="1"/>
  <c r="AC414" i="11"/>
  <c r="Z414" i="11" s="1"/>
  <c r="AG414" i="11"/>
  <c r="AF414" i="11" s="1"/>
  <c r="U414" i="11"/>
  <c r="W412" i="11"/>
  <c r="V412" i="11" s="1"/>
  <c r="AE412" i="11"/>
  <c r="AA412" i="11"/>
  <c r="U412" i="11"/>
  <c r="AG412" i="11"/>
  <c r="AF412" i="11" s="1"/>
  <c r="Y412" i="11"/>
  <c r="X412" i="11" s="1"/>
  <c r="AC412" i="11"/>
  <c r="Z412" i="11" s="1"/>
  <c r="W410" i="11"/>
  <c r="V410" i="11" s="1"/>
  <c r="AE410" i="11"/>
  <c r="AA410" i="11"/>
  <c r="Y410" i="11"/>
  <c r="X410" i="11" s="1"/>
  <c r="AC410" i="11"/>
  <c r="U410" i="11"/>
  <c r="AG410" i="11"/>
  <c r="AF410" i="11" s="1"/>
  <c r="W408" i="11"/>
  <c r="V408" i="11" s="1"/>
  <c r="AE408" i="11"/>
  <c r="AA408" i="11"/>
  <c r="U408" i="11"/>
  <c r="AG408" i="11"/>
  <c r="AF408" i="11" s="1"/>
  <c r="Y408" i="11"/>
  <c r="X408" i="11" s="1"/>
  <c r="AC408" i="11"/>
  <c r="Z408" i="11" s="1"/>
  <c r="W406" i="11"/>
  <c r="V406" i="11" s="1"/>
  <c r="AE406" i="11"/>
  <c r="AA406" i="11"/>
  <c r="Y406" i="11"/>
  <c r="X406" i="11" s="1"/>
  <c r="AC406" i="11"/>
  <c r="AG406" i="11"/>
  <c r="AF406" i="11" s="1"/>
  <c r="U406" i="11"/>
  <c r="W404" i="11"/>
  <c r="V404" i="11" s="1"/>
  <c r="AE404" i="11"/>
  <c r="AA404" i="11"/>
  <c r="U404" i="11"/>
  <c r="AG404" i="11"/>
  <c r="AF404" i="11" s="1"/>
  <c r="Y404" i="11"/>
  <c r="X404" i="11" s="1"/>
  <c r="AC404" i="11"/>
  <c r="W402" i="11"/>
  <c r="V402" i="11" s="1"/>
  <c r="AE402" i="11"/>
  <c r="AA402" i="11"/>
  <c r="Y402" i="11"/>
  <c r="X402" i="11" s="1"/>
  <c r="AC402" i="11"/>
  <c r="U402" i="11"/>
  <c r="AG402" i="11"/>
  <c r="AF402" i="11" s="1"/>
  <c r="W400" i="11"/>
  <c r="V400" i="11" s="1"/>
  <c r="AE400" i="11"/>
  <c r="AA400" i="11"/>
  <c r="U400" i="11"/>
  <c r="AG400" i="11"/>
  <c r="AF400" i="11" s="1"/>
  <c r="Y400" i="11"/>
  <c r="X400" i="11" s="1"/>
  <c r="AC400" i="11"/>
  <c r="U398" i="11"/>
  <c r="Y398" i="11"/>
  <c r="X398" i="11" s="1"/>
  <c r="AG398" i="11"/>
  <c r="AF398" i="11" s="1"/>
  <c r="AC398" i="11"/>
  <c r="W398" i="11"/>
  <c r="V398" i="11" s="1"/>
  <c r="AA398" i="11"/>
  <c r="AE398" i="11"/>
  <c r="Y396" i="11"/>
  <c r="X396" i="11" s="1"/>
  <c r="AG396" i="11"/>
  <c r="AF396" i="11" s="1"/>
  <c r="AC396" i="11"/>
  <c r="U396" i="11"/>
  <c r="AE396" i="11"/>
  <c r="W396" i="11"/>
  <c r="V396" i="11" s="1"/>
  <c r="AA396" i="11"/>
  <c r="U394" i="11"/>
  <c r="Y394" i="11"/>
  <c r="X394" i="11" s="1"/>
  <c r="AG394" i="11"/>
  <c r="AF394" i="11" s="1"/>
  <c r="AC394" i="11"/>
  <c r="W394" i="11"/>
  <c r="V394" i="11" s="1"/>
  <c r="AA394" i="11"/>
  <c r="AE394" i="11"/>
  <c r="Y392" i="11"/>
  <c r="X392" i="11" s="1"/>
  <c r="AG392" i="11"/>
  <c r="AF392" i="11" s="1"/>
  <c r="AC392" i="11"/>
  <c r="AE392" i="11"/>
  <c r="U392" i="11"/>
  <c r="W392" i="11"/>
  <c r="V392" i="11" s="1"/>
  <c r="AA392" i="11"/>
  <c r="U390" i="11"/>
  <c r="T390" i="11" s="1"/>
  <c r="J390" i="11" s="1"/>
  <c r="Y390" i="11"/>
  <c r="X390" i="11" s="1"/>
  <c r="AG390" i="11"/>
  <c r="AF390" i="11" s="1"/>
  <c r="AC390" i="11"/>
  <c r="W390" i="11"/>
  <c r="V390" i="11" s="1"/>
  <c r="AA390" i="11"/>
  <c r="AE390" i="11"/>
  <c r="Y388" i="11"/>
  <c r="X388" i="11" s="1"/>
  <c r="AG388" i="11"/>
  <c r="AF388" i="11" s="1"/>
  <c r="AC388" i="11"/>
  <c r="U388" i="11"/>
  <c r="AE388" i="11"/>
  <c r="W388" i="11"/>
  <c r="V388" i="11" s="1"/>
  <c r="AA388" i="11"/>
  <c r="U386" i="11"/>
  <c r="T386" i="11" s="1"/>
  <c r="J386" i="11" s="1"/>
  <c r="Y386" i="11"/>
  <c r="X386" i="11" s="1"/>
  <c r="AG386" i="11"/>
  <c r="AF386" i="11" s="1"/>
  <c r="AC386" i="11"/>
  <c r="W386" i="11"/>
  <c r="V386" i="11" s="1"/>
  <c r="AA386" i="11"/>
  <c r="AE386" i="11"/>
  <c r="Y384" i="11"/>
  <c r="X384" i="11" s="1"/>
  <c r="AG384" i="11"/>
  <c r="AF384" i="11" s="1"/>
  <c r="AC384" i="11"/>
  <c r="AE384" i="11"/>
  <c r="U384" i="11"/>
  <c r="W384" i="11"/>
  <c r="V384" i="11" s="1"/>
  <c r="AA384" i="11"/>
  <c r="U382" i="11"/>
  <c r="Y382" i="11"/>
  <c r="X382" i="11" s="1"/>
  <c r="AG382" i="11"/>
  <c r="AF382" i="11" s="1"/>
  <c r="AC382" i="11"/>
  <c r="W382" i="11"/>
  <c r="V382" i="11" s="1"/>
  <c r="AA382" i="11"/>
  <c r="AE382" i="11"/>
  <c r="Y380" i="11"/>
  <c r="X380" i="11" s="1"/>
  <c r="AG380" i="11"/>
  <c r="AF380" i="11" s="1"/>
  <c r="AC380" i="11"/>
  <c r="U380" i="11"/>
  <c r="AE380" i="11"/>
  <c r="W380" i="11"/>
  <c r="V380" i="11" s="1"/>
  <c r="AA380" i="11"/>
  <c r="U374" i="11"/>
  <c r="Y374" i="11"/>
  <c r="X374" i="11" s="1"/>
  <c r="AG374" i="11"/>
  <c r="AF374" i="11" s="1"/>
  <c r="AC374" i="11"/>
  <c r="W374" i="11"/>
  <c r="V374" i="11" s="1"/>
  <c r="AA374" i="11"/>
  <c r="AE374" i="11"/>
  <c r="Y372" i="11"/>
  <c r="X372" i="11" s="1"/>
  <c r="AG372" i="11"/>
  <c r="AF372" i="11" s="1"/>
  <c r="AC372" i="11"/>
  <c r="AE372" i="11"/>
  <c r="U372" i="11"/>
  <c r="W372" i="11"/>
  <c r="V372" i="11" s="1"/>
  <c r="AA372" i="11"/>
  <c r="Y370" i="11"/>
  <c r="X370" i="11" s="1"/>
  <c r="AG370" i="11"/>
  <c r="AF370" i="11" s="1"/>
  <c r="AC370" i="11"/>
  <c r="AE370" i="11"/>
  <c r="W370" i="11"/>
  <c r="V370" i="11" s="1"/>
  <c r="AA370" i="11"/>
  <c r="U370" i="11"/>
  <c r="Y368" i="11"/>
  <c r="X368" i="11" s="1"/>
  <c r="AG368" i="11"/>
  <c r="AF368" i="11" s="1"/>
  <c r="AC368" i="11"/>
  <c r="U368" i="11"/>
  <c r="AE368" i="11"/>
  <c r="W368" i="11"/>
  <c r="V368" i="11" s="1"/>
  <c r="AA368" i="11"/>
  <c r="Y366" i="11"/>
  <c r="X366" i="11" s="1"/>
  <c r="AG366" i="11"/>
  <c r="AF366" i="11" s="1"/>
  <c r="AC366" i="11"/>
  <c r="W366" i="11"/>
  <c r="V366" i="11" s="1"/>
  <c r="AA366" i="11"/>
  <c r="U366" i="11"/>
  <c r="AE366" i="11"/>
  <c r="W364" i="11"/>
  <c r="V364" i="11" s="1"/>
  <c r="AE364" i="11"/>
  <c r="AA364" i="11"/>
  <c r="U364" i="11"/>
  <c r="Y364" i="11"/>
  <c r="X364" i="11" s="1"/>
  <c r="AC364" i="11"/>
  <c r="AG364" i="11"/>
  <c r="AF364" i="11" s="1"/>
  <c r="W362" i="11"/>
  <c r="V362" i="11" s="1"/>
  <c r="AE362" i="11"/>
  <c r="AA362" i="11"/>
  <c r="AG362" i="11"/>
  <c r="AF362" i="11" s="1"/>
  <c r="Y362" i="11"/>
  <c r="X362" i="11" s="1"/>
  <c r="AC362" i="11"/>
  <c r="U362" i="11"/>
  <c r="W360" i="11"/>
  <c r="V360" i="11" s="1"/>
  <c r="AE360" i="11"/>
  <c r="AA360" i="11"/>
  <c r="Y360" i="11"/>
  <c r="X360" i="11" s="1"/>
  <c r="AC360" i="11"/>
  <c r="AG360" i="11"/>
  <c r="AF360" i="11" s="1"/>
  <c r="U360" i="11"/>
  <c r="W358" i="11"/>
  <c r="V358" i="11" s="1"/>
  <c r="AE358" i="11"/>
  <c r="AA358" i="11"/>
  <c r="U358" i="11"/>
  <c r="T358" i="11" s="1"/>
  <c r="J358" i="11" s="1"/>
  <c r="AG358" i="11"/>
  <c r="AF358" i="11" s="1"/>
  <c r="Y358" i="11"/>
  <c r="X358" i="11" s="1"/>
  <c r="AC358" i="11"/>
  <c r="W356" i="11"/>
  <c r="V356" i="11" s="1"/>
  <c r="AE356" i="11"/>
  <c r="AA356" i="11"/>
  <c r="U356" i="11"/>
  <c r="Y356" i="11"/>
  <c r="X356" i="11" s="1"/>
  <c r="AC356" i="11"/>
  <c r="AG356" i="11"/>
  <c r="AF356" i="11" s="1"/>
  <c r="W354" i="11"/>
  <c r="V354" i="11" s="1"/>
  <c r="AE354" i="11"/>
  <c r="AA354" i="11"/>
  <c r="AG354" i="11"/>
  <c r="AF354" i="11" s="1"/>
  <c r="Y354" i="11"/>
  <c r="X354" i="11" s="1"/>
  <c r="AC354" i="11"/>
  <c r="U354" i="11"/>
  <c r="W352" i="11"/>
  <c r="V352" i="11" s="1"/>
  <c r="AE352" i="11"/>
  <c r="AA352" i="11"/>
  <c r="Y352" i="11"/>
  <c r="X352" i="11" s="1"/>
  <c r="AC352" i="11"/>
  <c r="AG352" i="11"/>
  <c r="AF352" i="11" s="1"/>
  <c r="U352" i="11"/>
  <c r="W350" i="11"/>
  <c r="V350" i="11" s="1"/>
  <c r="AE350" i="11"/>
  <c r="AA350" i="11"/>
  <c r="U350" i="11"/>
  <c r="AG350" i="11"/>
  <c r="AF350" i="11" s="1"/>
  <c r="Y350" i="11"/>
  <c r="X350" i="11" s="1"/>
  <c r="AC350" i="11"/>
  <c r="W348" i="11"/>
  <c r="V348" i="11" s="1"/>
  <c r="AE348" i="11"/>
  <c r="AA348" i="11"/>
  <c r="U348" i="11"/>
  <c r="Y348" i="11"/>
  <c r="X348" i="11" s="1"/>
  <c r="AC348" i="11"/>
  <c r="AG348" i="11"/>
  <c r="AF348" i="11" s="1"/>
  <c r="W346" i="11"/>
  <c r="V346" i="11" s="1"/>
  <c r="AE346" i="11"/>
  <c r="AA346" i="11"/>
  <c r="AG346" i="11"/>
  <c r="AF346" i="11" s="1"/>
  <c r="Y346" i="11"/>
  <c r="X346" i="11" s="1"/>
  <c r="AC346" i="11"/>
  <c r="U346" i="11"/>
  <c r="W344" i="11"/>
  <c r="V344" i="11" s="1"/>
  <c r="AE344" i="11"/>
  <c r="AA344" i="11"/>
  <c r="U344" i="11"/>
  <c r="Y344" i="11"/>
  <c r="X344" i="11" s="1"/>
  <c r="AC344" i="11"/>
  <c r="AG344" i="11"/>
  <c r="AF344" i="11" s="1"/>
  <c r="W342" i="11"/>
  <c r="V342" i="11" s="1"/>
  <c r="AE342" i="11"/>
  <c r="AA342" i="11"/>
  <c r="AG342" i="11"/>
  <c r="AF342" i="11" s="1"/>
  <c r="U342" i="11"/>
  <c r="Y342" i="11"/>
  <c r="X342" i="11" s="1"/>
  <c r="AC342" i="11"/>
  <c r="W340" i="11"/>
  <c r="V340" i="11" s="1"/>
  <c r="AE340" i="11"/>
  <c r="AA340" i="11"/>
  <c r="U340" i="11"/>
  <c r="Y340" i="11"/>
  <c r="X340" i="11" s="1"/>
  <c r="AC340" i="11"/>
  <c r="AG340" i="11"/>
  <c r="AF340" i="11" s="1"/>
  <c r="Y338" i="11"/>
  <c r="X338" i="11" s="1"/>
  <c r="AG338" i="11"/>
  <c r="AF338" i="11" s="1"/>
  <c r="AC338" i="11"/>
  <c r="W338" i="11"/>
  <c r="V338" i="11" s="1"/>
  <c r="AA338" i="11"/>
  <c r="U338" i="11"/>
  <c r="AE338" i="11"/>
  <c r="U336" i="11"/>
  <c r="Y336" i="11"/>
  <c r="X336" i="11" s="1"/>
  <c r="AG336" i="11"/>
  <c r="AF336" i="11" s="1"/>
  <c r="AC336" i="11"/>
  <c r="AE336" i="11"/>
  <c r="W336" i="11"/>
  <c r="V336" i="11" s="1"/>
  <c r="AA336" i="11"/>
  <c r="Y334" i="11"/>
  <c r="X334" i="11" s="1"/>
  <c r="AG334" i="11"/>
  <c r="AF334" i="11" s="1"/>
  <c r="AC334" i="11"/>
  <c r="U334" i="11"/>
  <c r="W334" i="11"/>
  <c r="V334" i="11" s="1"/>
  <c r="AA334" i="11"/>
  <c r="AE334" i="11"/>
  <c r="U332" i="11"/>
  <c r="Y332" i="11"/>
  <c r="X332" i="11" s="1"/>
  <c r="AG332" i="11"/>
  <c r="AF332" i="11" s="1"/>
  <c r="AC332" i="11"/>
  <c r="AE332" i="11"/>
  <c r="W332" i="11"/>
  <c r="V332" i="11" s="1"/>
  <c r="AA332" i="11"/>
  <c r="Y330" i="11"/>
  <c r="X330" i="11" s="1"/>
  <c r="AG330" i="11"/>
  <c r="AF330" i="11" s="1"/>
  <c r="AC330" i="11"/>
  <c r="W330" i="11"/>
  <c r="V330" i="11" s="1"/>
  <c r="AA330" i="11"/>
  <c r="U330" i="11"/>
  <c r="AE330" i="11"/>
  <c r="U328" i="11"/>
  <c r="Y328" i="11"/>
  <c r="X328" i="11" s="1"/>
  <c r="AG328" i="11"/>
  <c r="AF328" i="11" s="1"/>
  <c r="AC328" i="11"/>
  <c r="AE328" i="11"/>
  <c r="W328" i="11"/>
  <c r="V328" i="11" s="1"/>
  <c r="AA328" i="11"/>
  <c r="Y326" i="11"/>
  <c r="X326" i="11" s="1"/>
  <c r="AG326" i="11"/>
  <c r="AF326" i="11" s="1"/>
  <c r="AC326" i="11"/>
  <c r="U326" i="11"/>
  <c r="W326" i="11"/>
  <c r="V326" i="11" s="1"/>
  <c r="AA326" i="11"/>
  <c r="AE326" i="11"/>
  <c r="U324" i="11"/>
  <c r="Y324" i="11"/>
  <c r="X324" i="11" s="1"/>
  <c r="AG324" i="11"/>
  <c r="AF324" i="11" s="1"/>
  <c r="AC324" i="11"/>
  <c r="AE324" i="11"/>
  <c r="W324" i="11"/>
  <c r="V324" i="11" s="1"/>
  <c r="AA324" i="11"/>
  <c r="Y322" i="11"/>
  <c r="X322" i="11" s="1"/>
  <c r="AG322" i="11"/>
  <c r="AF322" i="11" s="1"/>
  <c r="AC322" i="11"/>
  <c r="W322" i="11"/>
  <c r="V322" i="11" s="1"/>
  <c r="AA322" i="11"/>
  <c r="U322" i="11"/>
  <c r="AE322" i="11"/>
  <c r="U320" i="11"/>
  <c r="Y320" i="11"/>
  <c r="X320" i="11" s="1"/>
  <c r="AG320" i="11"/>
  <c r="AF320" i="11" s="1"/>
  <c r="AC320" i="11"/>
  <c r="AE320" i="11"/>
  <c r="W320" i="11"/>
  <c r="V320" i="11" s="1"/>
  <c r="AA320" i="11"/>
  <c r="Y318" i="11"/>
  <c r="X318" i="11" s="1"/>
  <c r="AG318" i="11"/>
  <c r="AF318" i="11" s="1"/>
  <c r="AC318" i="11"/>
  <c r="U318" i="11"/>
  <c r="W318" i="11"/>
  <c r="V318" i="11" s="1"/>
  <c r="AA318" i="11"/>
  <c r="AE318" i="11"/>
  <c r="U316" i="11"/>
  <c r="Y316" i="11"/>
  <c r="X316" i="11" s="1"/>
  <c r="AG316" i="11"/>
  <c r="AF316" i="11" s="1"/>
  <c r="AC316" i="11"/>
  <c r="AE316" i="11"/>
  <c r="W316" i="11"/>
  <c r="V316" i="11" s="1"/>
  <c r="AA316" i="11"/>
  <c r="Y314" i="11"/>
  <c r="X314" i="11" s="1"/>
  <c r="AG314" i="11"/>
  <c r="AF314" i="11" s="1"/>
  <c r="AC314" i="11"/>
  <c r="W314" i="11"/>
  <c r="V314" i="11" s="1"/>
  <c r="AA314" i="11"/>
  <c r="U314" i="11"/>
  <c r="T314" i="11" s="1"/>
  <c r="J314" i="11" s="1"/>
  <c r="AE314" i="11"/>
  <c r="U308" i="11"/>
  <c r="W23" i="11"/>
  <c r="V23" i="11" s="1"/>
  <c r="AE23" i="11"/>
  <c r="Y23" i="11"/>
  <c r="X23" i="11" s="1"/>
  <c r="AC23" i="11"/>
  <c r="U23" i="11"/>
  <c r="AA23" i="11"/>
  <c r="AG23" i="11"/>
  <c r="AF23" i="11" s="1"/>
  <c r="Y4" i="11"/>
  <c r="X4" i="11" s="1"/>
  <c r="AA4" i="11"/>
  <c r="AE4" i="11"/>
  <c r="AC4" i="11"/>
  <c r="AG4" i="11"/>
  <c r="AF4" i="11" s="1"/>
  <c r="Y22" i="11"/>
  <c r="X22" i="11" s="1"/>
  <c r="AG22" i="11"/>
  <c r="AF22" i="11" s="1"/>
  <c r="W22" i="11"/>
  <c r="V22" i="11" s="1"/>
  <c r="AC22" i="11"/>
  <c r="AE22" i="11"/>
  <c r="AA22" i="11"/>
  <c r="U22" i="11"/>
  <c r="W303" i="11"/>
  <c r="V303" i="11" s="1"/>
  <c r="AE303" i="11"/>
  <c r="AA303" i="11"/>
  <c r="U303" i="11"/>
  <c r="Y303" i="11"/>
  <c r="X303" i="11" s="1"/>
  <c r="AC303" i="11"/>
  <c r="AG303" i="11"/>
  <c r="AF303" i="11" s="1"/>
  <c r="Y299" i="11"/>
  <c r="X299" i="11" s="1"/>
  <c r="AG299" i="11"/>
  <c r="AF299" i="11" s="1"/>
  <c r="AC299" i="11"/>
  <c r="W299" i="11"/>
  <c r="V299" i="11" s="1"/>
  <c r="AA299" i="11"/>
  <c r="U299" i="11"/>
  <c r="AE299" i="11"/>
  <c r="AA295" i="11"/>
  <c r="Y295" i="11"/>
  <c r="X295" i="11" s="1"/>
  <c r="W295" i="11"/>
  <c r="V295" i="11" s="1"/>
  <c r="U295" i="11"/>
  <c r="AC295" i="11"/>
  <c r="Z295" i="11" s="1"/>
  <c r="AG295" i="11"/>
  <c r="AF295" i="11" s="1"/>
  <c r="AE295" i="11"/>
  <c r="AC291" i="11"/>
  <c r="AE291" i="11"/>
  <c r="AG291" i="11"/>
  <c r="AF291" i="11" s="1"/>
  <c r="AA291" i="11"/>
  <c r="W291" i="11"/>
  <c r="V291" i="11" s="1"/>
  <c r="Y291" i="11"/>
  <c r="X291" i="11" s="1"/>
  <c r="U291" i="11"/>
  <c r="AC287" i="11"/>
  <c r="AE287" i="11"/>
  <c r="AG287" i="11"/>
  <c r="AF287" i="11" s="1"/>
  <c r="U287" i="11"/>
  <c r="AA287" i="11"/>
  <c r="W287" i="11"/>
  <c r="V287" i="11" s="1"/>
  <c r="Y287" i="11"/>
  <c r="X287" i="11" s="1"/>
  <c r="AC283" i="11"/>
  <c r="AE283" i="11"/>
  <c r="AG283" i="11"/>
  <c r="AF283" i="11" s="1"/>
  <c r="Y283" i="11"/>
  <c r="X283" i="11" s="1"/>
  <c r="U283" i="11"/>
  <c r="AA283" i="11"/>
  <c r="W283" i="11"/>
  <c r="V283" i="11" s="1"/>
  <c r="AA279" i="11"/>
  <c r="Y279" i="11"/>
  <c r="X279" i="11" s="1"/>
  <c r="W279" i="11"/>
  <c r="V279" i="11" s="1"/>
  <c r="U279" i="11"/>
  <c r="AE279" i="11"/>
  <c r="AC279" i="11"/>
  <c r="AG279" i="11"/>
  <c r="AF279" i="11" s="1"/>
  <c r="AC275" i="11"/>
  <c r="AE275" i="11"/>
  <c r="AG275" i="11"/>
  <c r="AF275" i="11" s="1"/>
  <c r="Y275" i="11"/>
  <c r="X275" i="11" s="1"/>
  <c r="AA275" i="11"/>
  <c r="W275" i="11"/>
  <c r="V275" i="11" s="1"/>
  <c r="U275" i="11"/>
  <c r="Y271" i="11"/>
  <c r="X271" i="11" s="1"/>
  <c r="AG271" i="11"/>
  <c r="AF271" i="11" s="1"/>
  <c r="W271" i="11"/>
  <c r="V271" i="11" s="1"/>
  <c r="U271" i="11"/>
  <c r="AA271" i="11"/>
  <c r="AC271" i="11"/>
  <c r="AE271" i="11"/>
  <c r="AC267" i="11"/>
  <c r="AA267" i="11"/>
  <c r="AE267" i="11"/>
  <c r="AG267" i="11"/>
  <c r="AF267" i="11" s="1"/>
  <c r="U267" i="11"/>
  <c r="Y267" i="11"/>
  <c r="X267" i="11" s="1"/>
  <c r="W267" i="11"/>
  <c r="V267" i="11" s="1"/>
  <c r="Y263" i="11"/>
  <c r="X263" i="11" s="1"/>
  <c r="AG263" i="11"/>
  <c r="AF263" i="11" s="1"/>
  <c r="W263" i="11"/>
  <c r="V263" i="11" s="1"/>
  <c r="U263" i="11"/>
  <c r="AA263" i="11"/>
  <c r="AC263" i="11"/>
  <c r="AE263" i="11"/>
  <c r="AC259" i="11"/>
  <c r="AA259" i="11"/>
  <c r="AE259" i="11"/>
  <c r="AG259" i="11"/>
  <c r="AF259" i="11" s="1"/>
  <c r="Y259" i="11"/>
  <c r="X259" i="11" s="1"/>
  <c r="W259" i="11"/>
  <c r="V259" i="11" s="1"/>
  <c r="U259" i="11"/>
  <c r="Y255" i="11"/>
  <c r="X255" i="11" s="1"/>
  <c r="AG255" i="11"/>
  <c r="AF255" i="11" s="1"/>
  <c r="W255" i="11"/>
  <c r="V255" i="11" s="1"/>
  <c r="U255" i="11"/>
  <c r="AA255" i="11"/>
  <c r="AC255" i="11"/>
  <c r="AE255" i="11"/>
  <c r="AC251" i="11"/>
  <c r="AA251" i="11"/>
  <c r="AE251" i="11"/>
  <c r="AG251" i="11"/>
  <c r="AF251" i="11" s="1"/>
  <c r="U251" i="11"/>
  <c r="Y251" i="11"/>
  <c r="X251" i="11" s="1"/>
  <c r="W251" i="11"/>
  <c r="V251" i="11" s="1"/>
  <c r="AC247" i="11"/>
  <c r="AA247" i="11"/>
  <c r="AE247" i="11"/>
  <c r="Y247" i="11"/>
  <c r="X247" i="11" s="1"/>
  <c r="W247" i="11"/>
  <c r="V247" i="11" s="1"/>
  <c r="U247" i="11"/>
  <c r="AG247" i="11"/>
  <c r="AF247" i="11" s="1"/>
  <c r="AC243" i="11"/>
  <c r="AA243" i="11"/>
  <c r="AE243" i="11"/>
  <c r="AG243" i="11"/>
  <c r="AF243" i="11" s="1"/>
  <c r="U243" i="11"/>
  <c r="Y243" i="11"/>
  <c r="X243" i="11" s="1"/>
  <c r="W243" i="11"/>
  <c r="V243" i="11" s="1"/>
  <c r="AA231" i="11"/>
  <c r="Y231" i="11"/>
  <c r="X231" i="11" s="1"/>
  <c r="AG231" i="11"/>
  <c r="AF231" i="11" s="1"/>
  <c r="W231" i="11"/>
  <c r="V231" i="11" s="1"/>
  <c r="AC231" i="11"/>
  <c r="AE231" i="11"/>
  <c r="U231" i="11"/>
  <c r="AA147" i="11"/>
  <c r="Y147" i="11"/>
  <c r="X147" i="11" s="1"/>
  <c r="AG147" i="11"/>
  <c r="AF147" i="11" s="1"/>
  <c r="AE147" i="11"/>
  <c r="W147" i="11"/>
  <c r="V147" i="11" s="1"/>
  <c r="AC147" i="11"/>
  <c r="U147" i="11"/>
  <c r="AA143" i="11"/>
  <c r="Y143" i="11"/>
  <c r="X143" i="11" s="1"/>
  <c r="AG143" i="11"/>
  <c r="AF143" i="11" s="1"/>
  <c r="W143" i="11"/>
  <c r="V143" i="11" s="1"/>
  <c r="AC143" i="11"/>
  <c r="Z143" i="11" s="1"/>
  <c r="AE143" i="11"/>
  <c r="U143" i="11"/>
  <c r="AA139" i="11"/>
  <c r="Y139" i="11"/>
  <c r="X139" i="11" s="1"/>
  <c r="AG139" i="11"/>
  <c r="AF139" i="11" s="1"/>
  <c r="U139" i="11"/>
  <c r="T139" i="11" s="1"/>
  <c r="J139" i="11" s="1"/>
  <c r="AE139" i="11"/>
  <c r="W139" i="11"/>
  <c r="V139" i="11" s="1"/>
  <c r="AC139" i="11"/>
  <c r="AA135" i="11"/>
  <c r="Y135" i="11"/>
  <c r="X135" i="11" s="1"/>
  <c r="AG135" i="11"/>
  <c r="AF135" i="11" s="1"/>
  <c r="U135" i="11"/>
  <c r="W135" i="11"/>
  <c r="V135" i="11" s="1"/>
  <c r="AC135" i="11"/>
  <c r="AE135" i="11"/>
  <c r="AA131" i="11"/>
  <c r="Y131" i="11"/>
  <c r="X131" i="11" s="1"/>
  <c r="AG131" i="11"/>
  <c r="AF131" i="11" s="1"/>
  <c r="AE131" i="11"/>
  <c r="W131" i="11"/>
  <c r="V131" i="11" s="1"/>
  <c r="AC131" i="11"/>
  <c r="U131" i="11"/>
  <c r="AA127" i="11"/>
  <c r="Y127" i="11"/>
  <c r="X127" i="11" s="1"/>
  <c r="AG127" i="11"/>
  <c r="AF127" i="11" s="1"/>
  <c r="W127" i="11"/>
  <c r="V127" i="11" s="1"/>
  <c r="AC127" i="11"/>
  <c r="AE127" i="11"/>
  <c r="U127" i="11"/>
  <c r="AA123" i="11"/>
  <c r="Y123" i="11"/>
  <c r="X123" i="11" s="1"/>
  <c r="AG123" i="11"/>
  <c r="AF123" i="11" s="1"/>
  <c r="U123" i="11"/>
  <c r="T123" i="11" s="1"/>
  <c r="J123" i="11" s="1"/>
  <c r="AE123" i="11"/>
  <c r="W123" i="11"/>
  <c r="V123" i="11" s="1"/>
  <c r="AC123" i="11"/>
  <c r="AA119" i="11"/>
  <c r="Y119" i="11"/>
  <c r="X119" i="11" s="1"/>
  <c r="AG119" i="11"/>
  <c r="AF119" i="11" s="1"/>
  <c r="U119" i="11"/>
  <c r="W119" i="11"/>
  <c r="V119" i="11" s="1"/>
  <c r="AC119" i="11"/>
  <c r="AE119" i="11"/>
  <c r="AA115" i="11"/>
  <c r="Y115" i="11"/>
  <c r="X115" i="11" s="1"/>
  <c r="AG115" i="11"/>
  <c r="AF115" i="11" s="1"/>
  <c r="AE115" i="11"/>
  <c r="W115" i="11"/>
  <c r="V115" i="11" s="1"/>
  <c r="AC115" i="11"/>
  <c r="U115" i="11"/>
  <c r="W35" i="11"/>
  <c r="V35" i="11" s="1"/>
  <c r="AE35" i="11"/>
  <c r="AC35" i="11"/>
  <c r="AA35" i="11"/>
  <c r="AG35" i="11"/>
  <c r="AF35" i="11" s="1"/>
  <c r="U35" i="11"/>
  <c r="Y35" i="11"/>
  <c r="X35" i="11" s="1"/>
  <c r="W31" i="11"/>
  <c r="V31" i="11" s="1"/>
  <c r="AE31" i="11"/>
  <c r="AC31" i="11"/>
  <c r="Y31" i="11"/>
  <c r="X31" i="11" s="1"/>
  <c r="AA31" i="11"/>
  <c r="AG31" i="11"/>
  <c r="AF31" i="11" s="1"/>
  <c r="U31" i="11"/>
  <c r="W27" i="11"/>
  <c r="V27" i="11" s="1"/>
  <c r="AE27" i="11"/>
  <c r="Y27" i="11"/>
  <c r="X27" i="11" s="1"/>
  <c r="AA27" i="11"/>
  <c r="AG27" i="11"/>
  <c r="AF27" i="11" s="1"/>
  <c r="AC27" i="11"/>
  <c r="Z27" i="11" s="1"/>
  <c r="U27" i="11"/>
  <c r="AC16" i="11"/>
  <c r="W16" i="11"/>
  <c r="V16" i="11" s="1"/>
  <c r="AG16" i="11"/>
  <c r="AF16" i="11" s="1"/>
  <c r="AA16" i="11"/>
  <c r="Y16" i="11"/>
  <c r="X16" i="11" s="1"/>
  <c r="AE16" i="11"/>
  <c r="W8" i="11"/>
  <c r="V8" i="11" s="1"/>
  <c r="AE8" i="11"/>
  <c r="AC8" i="11"/>
  <c r="U8" i="11"/>
  <c r="T8" i="11" s="1"/>
  <c r="AA8" i="11"/>
  <c r="Y8" i="11"/>
  <c r="X8" i="11" s="1"/>
  <c r="AG8" i="11"/>
  <c r="AF8" i="11" s="1"/>
  <c r="AD272" i="11"/>
  <c r="AD268" i="11"/>
  <c r="AD264" i="11"/>
  <c r="AD260" i="11"/>
  <c r="AD256" i="11"/>
  <c r="AD252" i="11"/>
  <c r="AD221" i="11"/>
  <c r="AD217" i="11"/>
  <c r="AD213" i="11"/>
  <c r="AD209" i="11"/>
  <c r="AD205" i="11"/>
  <c r="AD201" i="11"/>
  <c r="AD197" i="11"/>
  <c r="AD193" i="11"/>
  <c r="AD191" i="11"/>
  <c r="AD189" i="11"/>
  <c r="AD185" i="11"/>
  <c r="AD183" i="11"/>
  <c r="AD181" i="11"/>
  <c r="AD179" i="11"/>
  <c r="AD177" i="11"/>
  <c r="AD175" i="11"/>
  <c r="AD173" i="11"/>
  <c r="AD171" i="11"/>
  <c r="AD169" i="11"/>
  <c r="AD167" i="11"/>
  <c r="AD165" i="11"/>
  <c r="AD163" i="11"/>
  <c r="AD161" i="11"/>
  <c r="AD159" i="11"/>
  <c r="AD157" i="11"/>
  <c r="AD155" i="11"/>
  <c r="AD153" i="11"/>
  <c r="AD149" i="11"/>
  <c r="AD65" i="11"/>
  <c r="AD63" i="11"/>
  <c r="AD61" i="11"/>
  <c r="AD57" i="11"/>
  <c r="AD53" i="11"/>
  <c r="AD49" i="11"/>
  <c r="AD47" i="11"/>
  <c r="AD45" i="11"/>
  <c r="AD41" i="11"/>
  <c r="AD39" i="11"/>
  <c r="AD37" i="11"/>
  <c r="AD270" i="11"/>
  <c r="AD266" i="11"/>
  <c r="AD262" i="11"/>
  <c r="AD258" i="11"/>
  <c r="AD254" i="11"/>
  <c r="AD250" i="11"/>
  <c r="AD219" i="11"/>
  <c r="AD211" i="11"/>
  <c r="AD203" i="11"/>
  <c r="AD195" i="11"/>
  <c r="AD113" i="11"/>
  <c r="AD109" i="11"/>
  <c r="AD105" i="11"/>
  <c r="AD101" i="11"/>
  <c r="AD97" i="11"/>
  <c r="AD93" i="11"/>
  <c r="AD89" i="11"/>
  <c r="AD85" i="11"/>
  <c r="AD81" i="11"/>
  <c r="AD77" i="11"/>
  <c r="AD141" i="11"/>
  <c r="AD125" i="11"/>
  <c r="AD237" i="11"/>
  <c r="AD28" i="11"/>
  <c r="AD25" i="11"/>
  <c r="AD233" i="11"/>
  <c r="AD192" i="11"/>
  <c r="AD184" i="11"/>
  <c r="AD176" i="11"/>
  <c r="AD160" i="11"/>
  <c r="AD152" i="11"/>
  <c r="AD145" i="11"/>
  <c r="AD140" i="11"/>
  <c r="AD129" i="11"/>
  <c r="AD124" i="11"/>
  <c r="AD70" i="11"/>
  <c r="AD60" i="11"/>
  <c r="AD52" i="11"/>
  <c r="AD44" i="11"/>
  <c r="AD36" i="11"/>
  <c r="AD17" i="11"/>
  <c r="AD21" i="11"/>
  <c r="AD293" i="11"/>
  <c r="AD277" i="11"/>
  <c r="AD222" i="11"/>
  <c r="AD214" i="11"/>
  <c r="AD206" i="11"/>
  <c r="AD198" i="11"/>
  <c r="AD190" i="11"/>
  <c r="AD182" i="11"/>
  <c r="AD174" i="11"/>
  <c r="AD166" i="11"/>
  <c r="AD158" i="11"/>
  <c r="AD150" i="11"/>
  <c r="AD136" i="11"/>
  <c r="AD120" i="11"/>
  <c r="AD66" i="11"/>
  <c r="AD58" i="11"/>
  <c r="AD50" i="11"/>
  <c r="AD42" i="11"/>
  <c r="AD32" i="11"/>
  <c r="AB221" i="11"/>
  <c r="AB217" i="11"/>
  <c r="AB213" i="11"/>
  <c r="AB209" i="11"/>
  <c r="AB205" i="11"/>
  <c r="AB201" i="11"/>
  <c r="AB197" i="11"/>
  <c r="AB193" i="11"/>
  <c r="AB191" i="11"/>
  <c r="AB189" i="11"/>
  <c r="AB187" i="11"/>
  <c r="AB185" i="11"/>
  <c r="AB183" i="11"/>
  <c r="AB181" i="11"/>
  <c r="AB179" i="11"/>
  <c r="AB177" i="11"/>
  <c r="AB175" i="11"/>
  <c r="AB173" i="11"/>
  <c r="AB171" i="11"/>
  <c r="AB167" i="11"/>
  <c r="AB165" i="11"/>
  <c r="AB163" i="11"/>
  <c r="AB161" i="11"/>
  <c r="AB159" i="11"/>
  <c r="AB157" i="11"/>
  <c r="AB155" i="11"/>
  <c r="AB153" i="11"/>
  <c r="AB151" i="11"/>
  <c r="AB149" i="11"/>
  <c r="AB65" i="11"/>
  <c r="AB63" i="11"/>
  <c r="AB61" i="11"/>
  <c r="AB57" i="11"/>
  <c r="AB55" i="11"/>
  <c r="AB53" i="11"/>
  <c r="AB49" i="11"/>
  <c r="AB45" i="11"/>
  <c r="J45" i="11" s="1"/>
  <c r="AB43" i="11"/>
  <c r="AB41" i="11"/>
  <c r="AB37" i="11"/>
  <c r="AB207" i="11"/>
  <c r="AB113" i="11"/>
  <c r="AB109" i="11"/>
  <c r="AB105" i="11"/>
  <c r="AB103" i="11"/>
  <c r="AB101" i="11"/>
  <c r="AB97" i="11"/>
  <c r="AB93" i="11"/>
  <c r="AB89" i="11"/>
  <c r="AB85" i="11"/>
  <c r="AB81" i="11"/>
  <c r="AB77" i="11"/>
  <c r="AB233" i="11"/>
  <c r="AB192" i="11"/>
  <c r="AB184" i="11"/>
  <c r="AB176" i="11"/>
  <c r="AB168" i="11"/>
  <c r="AB160" i="11"/>
  <c r="AB152" i="11"/>
  <c r="AB145" i="11"/>
  <c r="AB140" i="11"/>
  <c r="AB129" i="11"/>
  <c r="AB124" i="11"/>
  <c r="AB75" i="11"/>
  <c r="AB70" i="11"/>
  <c r="AB60" i="11"/>
  <c r="AB52" i="11"/>
  <c r="AB44" i="11"/>
  <c r="AB36" i="11"/>
  <c r="AB20" i="11"/>
  <c r="AB17" i="11"/>
  <c r="AB482" i="11"/>
  <c r="AB463" i="11"/>
  <c r="AB459" i="11"/>
  <c r="AB455" i="11"/>
  <c r="AB451" i="11"/>
  <c r="AB447" i="11"/>
  <c r="AB433" i="11"/>
  <c r="AB378" i="11"/>
  <c r="AB309" i="11"/>
  <c r="AB301" i="11"/>
  <c r="AB293" i="11"/>
  <c r="AB277" i="11"/>
  <c r="AB269" i="11"/>
  <c r="AB261" i="11"/>
  <c r="AB253" i="11"/>
  <c r="AB225" i="11"/>
  <c r="AB222" i="11"/>
  <c r="AB214" i="11"/>
  <c r="AB206" i="11"/>
  <c r="AB198" i="11"/>
  <c r="AB190" i="11"/>
  <c r="AB182" i="11"/>
  <c r="AB174" i="11"/>
  <c r="AB166" i="11"/>
  <c r="AB158" i="11"/>
  <c r="AB150" i="11"/>
  <c r="AB141" i="11"/>
  <c r="AB136" i="11"/>
  <c r="AB125" i="11"/>
  <c r="AB120" i="11"/>
  <c r="AB66" i="11"/>
  <c r="AB58" i="11"/>
  <c r="AB50" i="11"/>
  <c r="AB42" i="11"/>
  <c r="AB32" i="11"/>
  <c r="AB29" i="11"/>
  <c r="AD437" i="11"/>
  <c r="AD308" i="11"/>
  <c r="AD304" i="11"/>
  <c r="AD300" i="11"/>
  <c r="AD441" i="11"/>
  <c r="AD399" i="11"/>
  <c r="AD306" i="11"/>
  <c r="AD302" i="11"/>
  <c r="AD298" i="11"/>
  <c r="AD461" i="11"/>
  <c r="AD457" i="11"/>
  <c r="AD453" i="11"/>
  <c r="AD449" i="11"/>
  <c r="AD361" i="11"/>
  <c r="AD359" i="11"/>
  <c r="AD357" i="11"/>
  <c r="AD355" i="11"/>
  <c r="AD353" i="11"/>
  <c r="AD351" i="11"/>
  <c r="AD349" i="11"/>
  <c r="AD305" i="11"/>
  <c r="AB437" i="11"/>
  <c r="AB304" i="11"/>
  <c r="AB300" i="11"/>
  <c r="AB296" i="11"/>
  <c r="AB292" i="11"/>
  <c r="AB288" i="11"/>
  <c r="AB284" i="11"/>
  <c r="AB280" i="11"/>
  <c r="AB276" i="11"/>
  <c r="AB272" i="11"/>
  <c r="AB268" i="11"/>
  <c r="AB264" i="11"/>
  <c r="AB260" i="11"/>
  <c r="AB256" i="11"/>
  <c r="AB252" i="11"/>
  <c r="AB169" i="11"/>
  <c r="AB441" i="11"/>
  <c r="AB399" i="11"/>
  <c r="AB310" i="11"/>
  <c r="AB302" i="11"/>
  <c r="AB298" i="11"/>
  <c r="AB294" i="11"/>
  <c r="AB290" i="11"/>
  <c r="AB286" i="11"/>
  <c r="AB282" i="11"/>
  <c r="AB278" i="11"/>
  <c r="AB274" i="11"/>
  <c r="AB270" i="11"/>
  <c r="AB266" i="11"/>
  <c r="AB262" i="11"/>
  <c r="AB258" i="11"/>
  <c r="AB254" i="11"/>
  <c r="AB250" i="11"/>
  <c r="AB488" i="11"/>
  <c r="AB461" i="11"/>
  <c r="AB457" i="11"/>
  <c r="AB453" i="11"/>
  <c r="AB449" i="11"/>
  <c r="AB361" i="11"/>
  <c r="AB359" i="11"/>
  <c r="AB357" i="11"/>
  <c r="AB355" i="11"/>
  <c r="AB353" i="11"/>
  <c r="AB351" i="11"/>
  <c r="AB349" i="11"/>
  <c r="AB237" i="11"/>
  <c r="AB230" i="11"/>
  <c r="AB228" i="11"/>
  <c r="AB188" i="11"/>
  <c r="AB180" i="11"/>
  <c r="AB172" i="11"/>
  <c r="AB164" i="11"/>
  <c r="AB156" i="11"/>
  <c r="AB148" i="11"/>
  <c r="AB137" i="11"/>
  <c r="AB132" i="11"/>
  <c r="AB121" i="11"/>
  <c r="AB116" i="11"/>
  <c r="AB64" i="11"/>
  <c r="AB56" i="11"/>
  <c r="AB48" i="11"/>
  <c r="AB40" i="11"/>
  <c r="AB33" i="11"/>
  <c r="AB28" i="11"/>
  <c r="AB25" i="11"/>
  <c r="AB490" i="11"/>
  <c r="AB305" i="11"/>
  <c r="AB297" i="11"/>
  <c r="AB281" i="11"/>
  <c r="AB273" i="11"/>
  <c r="AB265" i="11"/>
  <c r="AB257" i="11"/>
  <c r="AB249" i="11"/>
  <c r="AB246" i="11"/>
  <c r="AB244" i="11"/>
  <c r="AB242" i="11"/>
  <c r="AB240" i="11"/>
  <c r="AB227" i="11"/>
  <c r="AB218" i="11"/>
  <c r="AB210" i="11"/>
  <c r="AB202" i="11"/>
  <c r="AB194" i="11"/>
  <c r="AB186" i="11"/>
  <c r="AB178" i="11"/>
  <c r="AB170" i="11"/>
  <c r="AB162" i="11"/>
  <c r="AB154" i="11"/>
  <c r="AB144" i="11"/>
  <c r="AB133" i="11"/>
  <c r="AB128" i="11"/>
  <c r="AB117" i="11"/>
  <c r="AB74" i="11"/>
  <c r="AB62" i="11"/>
  <c r="AB54" i="11"/>
  <c r="AB46" i="11"/>
  <c r="AB38" i="11"/>
  <c r="AB21" i="11"/>
  <c r="AB15" i="11"/>
  <c r="AD9" i="11"/>
  <c r="AD11" i="11"/>
  <c r="AD296" i="11"/>
  <c r="AD292" i="11"/>
  <c r="AD288" i="11"/>
  <c r="AD284" i="11"/>
  <c r="AD280" i="11"/>
  <c r="AD276" i="11"/>
  <c r="AD294" i="11"/>
  <c r="AD290" i="11"/>
  <c r="AD286" i="11"/>
  <c r="AD282" i="11"/>
  <c r="AD278" i="11"/>
  <c r="AD274" i="11"/>
  <c r="AD230" i="11"/>
  <c r="AD228" i="11"/>
  <c r="AD188" i="11"/>
  <c r="AD180" i="11"/>
  <c r="AD172" i="11"/>
  <c r="AD168" i="11"/>
  <c r="AD164" i="11"/>
  <c r="AD156" i="11"/>
  <c r="AD148" i="11"/>
  <c r="AD137" i="11"/>
  <c r="AD132" i="11"/>
  <c r="AD121" i="11"/>
  <c r="AD116" i="11"/>
  <c r="AD64" i="11"/>
  <c r="AD56" i="11"/>
  <c r="AD48" i="11"/>
  <c r="AD40" i="11"/>
  <c r="AD33" i="11"/>
  <c r="AD463" i="11"/>
  <c r="AD459" i="11"/>
  <c r="AD455" i="11"/>
  <c r="AD451" i="11"/>
  <c r="AD447" i="11"/>
  <c r="AD433" i="11"/>
  <c r="AD309" i="11"/>
  <c r="AD301" i="11"/>
  <c r="AD297" i="11"/>
  <c r="AD281" i="11"/>
  <c r="AD273" i="11"/>
  <c r="AD269" i="11"/>
  <c r="AD261" i="11"/>
  <c r="AD253" i="11"/>
  <c r="AD218" i="11"/>
  <c r="AD210" i="11"/>
  <c r="AD202" i="11"/>
  <c r="AD194" i="11"/>
  <c r="AD186" i="11"/>
  <c r="AD178" i="11"/>
  <c r="AD170" i="11"/>
  <c r="AD162" i="11"/>
  <c r="AD154" i="11"/>
  <c r="AD144" i="11"/>
  <c r="AD133" i="11"/>
  <c r="AD128" i="11"/>
  <c r="AD117" i="11"/>
  <c r="AD74" i="11"/>
  <c r="AD62" i="11"/>
  <c r="AD54" i="11"/>
  <c r="AD46" i="11"/>
  <c r="AD38" i="11"/>
  <c r="AD29" i="11"/>
  <c r="AD15" i="11"/>
  <c r="AB14" i="11"/>
  <c r="AD14" i="11"/>
  <c r="AB11" i="11"/>
  <c r="AB9" i="11"/>
  <c r="BC108" i="1"/>
  <c r="BC110" i="1"/>
  <c r="BC112" i="1"/>
  <c r="BC114" i="1"/>
  <c r="BC116" i="1"/>
  <c r="BC118" i="1"/>
  <c r="BC120" i="1"/>
  <c r="BC122" i="1"/>
  <c r="BC124" i="1"/>
  <c r="BC126" i="1"/>
  <c r="BC128" i="1"/>
  <c r="BC130" i="1"/>
  <c r="BC132" i="1"/>
  <c r="BC134" i="1"/>
  <c r="BC136" i="1"/>
  <c r="BC138" i="1"/>
  <c r="BC140" i="1"/>
  <c r="BC142" i="1"/>
  <c r="BC144" i="1"/>
  <c r="BC146" i="1"/>
  <c r="BC148" i="1"/>
  <c r="BC150" i="1"/>
  <c r="BC152" i="1"/>
  <c r="BC154" i="1"/>
  <c r="BC156" i="1"/>
  <c r="BC158" i="1"/>
  <c r="BC160" i="1"/>
  <c r="BC162" i="1"/>
  <c r="BC164" i="1"/>
  <c r="BC166" i="1"/>
  <c r="BC168" i="1"/>
  <c r="BC170" i="1"/>
  <c r="BC172" i="1"/>
  <c r="BC174" i="1"/>
  <c r="BC176" i="1"/>
  <c r="BC178" i="1"/>
  <c r="BC180" i="1"/>
  <c r="BC182" i="1"/>
  <c r="BC184" i="1"/>
  <c r="BC186" i="1"/>
  <c r="BC188" i="1"/>
  <c r="BC190" i="1"/>
  <c r="BC192" i="1"/>
  <c r="BC194" i="1"/>
  <c r="BC196" i="1"/>
  <c r="BC198" i="1"/>
  <c r="BC200" i="1"/>
  <c r="BC202" i="1"/>
  <c r="BC204" i="1"/>
  <c r="BC206" i="1"/>
  <c r="BC308" i="1"/>
  <c r="BC310" i="1"/>
  <c r="BC312" i="1"/>
  <c r="BC314" i="1"/>
  <c r="BC316" i="1"/>
  <c r="BC318" i="1"/>
  <c r="BC320" i="1"/>
  <c r="BC322" i="1"/>
  <c r="BC324" i="1"/>
  <c r="BC326" i="1"/>
  <c r="BC328" i="1"/>
  <c r="BC330" i="1"/>
  <c r="BC332" i="1"/>
  <c r="BC334" i="1"/>
  <c r="BC336" i="1"/>
  <c r="BC338" i="1"/>
  <c r="BC340" i="1"/>
  <c r="BC342" i="1"/>
  <c r="BC344" i="1"/>
  <c r="BC346" i="1"/>
  <c r="BC348" i="1"/>
  <c r="BC350" i="1"/>
  <c r="BC352" i="1"/>
  <c r="BC354" i="1"/>
  <c r="BC356" i="1"/>
  <c r="BC358" i="1"/>
  <c r="BC360" i="1"/>
  <c r="BC362" i="1"/>
  <c r="BC364" i="1"/>
  <c r="BC366" i="1"/>
  <c r="BC368" i="1"/>
  <c r="BC370" i="1"/>
  <c r="BC372" i="1"/>
  <c r="BC374" i="1"/>
  <c r="BC376" i="1"/>
  <c r="BC378" i="1"/>
  <c r="BC380" i="1"/>
  <c r="BC382" i="1"/>
  <c r="BC384" i="1"/>
  <c r="BC386" i="1"/>
  <c r="BC388" i="1"/>
  <c r="BC390" i="1"/>
  <c r="BC392" i="1"/>
  <c r="BC394" i="1"/>
  <c r="BC396" i="1"/>
  <c r="BC398" i="1"/>
  <c r="BC400" i="1"/>
  <c r="BC402" i="1"/>
  <c r="BC404" i="1"/>
  <c r="BC406" i="1"/>
  <c r="BC215" i="1"/>
  <c r="BC217" i="1"/>
  <c r="BC219" i="1"/>
  <c r="BC221" i="1"/>
  <c r="BC223" i="1"/>
  <c r="BC225" i="1"/>
  <c r="BC227" i="1"/>
  <c r="BC229" i="1"/>
  <c r="BC231" i="1"/>
  <c r="BC233" i="1"/>
  <c r="BC235" i="1"/>
  <c r="BC237" i="1"/>
  <c r="BC239" i="1"/>
  <c r="BC241" i="1"/>
  <c r="BC243" i="1"/>
  <c r="BC245" i="1"/>
  <c r="BC247" i="1"/>
  <c r="BC249" i="1"/>
  <c r="BC251" i="1"/>
  <c r="BC253" i="1"/>
  <c r="BC255" i="1"/>
  <c r="BC257" i="1"/>
  <c r="BC259" i="1"/>
  <c r="BC261" i="1"/>
  <c r="BC263" i="1"/>
  <c r="BC265" i="1"/>
  <c r="BC267" i="1"/>
  <c r="BC269" i="1"/>
  <c r="BC271" i="1"/>
  <c r="BC273" i="1"/>
  <c r="BC275" i="1"/>
  <c r="BC277" i="1"/>
  <c r="BC279" i="1"/>
  <c r="BC281" i="1"/>
  <c r="BC283" i="1"/>
  <c r="BC285" i="1"/>
  <c r="BC287" i="1"/>
  <c r="BC289" i="1"/>
  <c r="BC291" i="1"/>
  <c r="BC293" i="1"/>
  <c r="BC295" i="1"/>
  <c r="BC297" i="1"/>
  <c r="BC299" i="1"/>
  <c r="BC301" i="1"/>
  <c r="BC303" i="1"/>
  <c r="BC305" i="1"/>
  <c r="BC408" i="1"/>
  <c r="BC410" i="1"/>
  <c r="BC412" i="1"/>
  <c r="BC414" i="1"/>
  <c r="BC416" i="1"/>
  <c r="BC418" i="1"/>
  <c r="BC420" i="1"/>
  <c r="BC422" i="1"/>
  <c r="BC424" i="1"/>
  <c r="BC426" i="1"/>
  <c r="BC428" i="1"/>
  <c r="BC430" i="1"/>
  <c r="BC432" i="1"/>
  <c r="BC434" i="1"/>
  <c r="BC436" i="1"/>
  <c r="BC438" i="1"/>
  <c r="BC440" i="1"/>
  <c r="BC442" i="1"/>
  <c r="BC444" i="1"/>
  <c r="BC446" i="1"/>
  <c r="BC448" i="1"/>
  <c r="BC450" i="1"/>
  <c r="BC452" i="1"/>
  <c r="BC454" i="1"/>
  <c r="BC456" i="1"/>
  <c r="BC458" i="1"/>
  <c r="BC460" i="1"/>
  <c r="BC462" i="1"/>
  <c r="BC464" i="1"/>
  <c r="BC466" i="1"/>
  <c r="BC468" i="1"/>
  <c r="BC470" i="1"/>
  <c r="BC472" i="1"/>
  <c r="BC474" i="1"/>
  <c r="BC476" i="1"/>
  <c r="BC478" i="1"/>
  <c r="BC480" i="1"/>
  <c r="BC482" i="1"/>
  <c r="BC484" i="1"/>
  <c r="BC486" i="1"/>
  <c r="BC488" i="1"/>
  <c r="BC490" i="1"/>
  <c r="BC492" i="1"/>
  <c r="BC494" i="1"/>
  <c r="BC496" i="1"/>
  <c r="BC498" i="1"/>
  <c r="BC500" i="1"/>
  <c r="BC502" i="1"/>
  <c r="BC504" i="1"/>
  <c r="BB106" i="1"/>
  <c r="A107" i="1"/>
  <c r="N107" i="1" s="1"/>
  <c r="BC208" i="1"/>
  <c r="BC210" i="1"/>
  <c r="BC212" i="1"/>
  <c r="BC214" i="1"/>
  <c r="BC216" i="1"/>
  <c r="BC218" i="1"/>
  <c r="BC220" i="1"/>
  <c r="BC222" i="1"/>
  <c r="BC224" i="1"/>
  <c r="BC226" i="1"/>
  <c r="BC228" i="1"/>
  <c r="BC230" i="1"/>
  <c r="BC232" i="1"/>
  <c r="BC234" i="1"/>
  <c r="BC236" i="1"/>
  <c r="BC238" i="1"/>
  <c r="BC240" i="1"/>
  <c r="BC242" i="1"/>
  <c r="BC244" i="1"/>
  <c r="BC246" i="1"/>
  <c r="BC248" i="1"/>
  <c r="BC250" i="1"/>
  <c r="BC252" i="1"/>
  <c r="BC254" i="1"/>
  <c r="BC256" i="1"/>
  <c r="BC258" i="1"/>
  <c r="BC260" i="1"/>
  <c r="BC262" i="1"/>
  <c r="BC264" i="1"/>
  <c r="BC266" i="1"/>
  <c r="BC268" i="1"/>
  <c r="BC270" i="1"/>
  <c r="BC272" i="1"/>
  <c r="BC274" i="1"/>
  <c r="BC276" i="1"/>
  <c r="BC278" i="1"/>
  <c r="BC280" i="1"/>
  <c r="BC282" i="1"/>
  <c r="BC284" i="1"/>
  <c r="BC286" i="1"/>
  <c r="BC288" i="1"/>
  <c r="BC290" i="1"/>
  <c r="BC292" i="1"/>
  <c r="BC294" i="1"/>
  <c r="BC296" i="1"/>
  <c r="BC298" i="1"/>
  <c r="BC300" i="1"/>
  <c r="BC302" i="1"/>
  <c r="BC304" i="1"/>
  <c r="BC306" i="1"/>
  <c r="BC307" i="1"/>
  <c r="BC309" i="1"/>
  <c r="BC311" i="1"/>
  <c r="BC313" i="1"/>
  <c r="BC315" i="1"/>
  <c r="BC317" i="1"/>
  <c r="BC319" i="1"/>
  <c r="BC321" i="1"/>
  <c r="BC323" i="1"/>
  <c r="BC325" i="1"/>
  <c r="BC327" i="1"/>
  <c r="BC329" i="1"/>
  <c r="BC331" i="1"/>
  <c r="BC333" i="1"/>
  <c r="BC335" i="1"/>
  <c r="BC337" i="1"/>
  <c r="BC339" i="1"/>
  <c r="BC341" i="1"/>
  <c r="BC343" i="1"/>
  <c r="BC345" i="1"/>
  <c r="BC347" i="1"/>
  <c r="BC349" i="1"/>
  <c r="BC351" i="1"/>
  <c r="BC353" i="1"/>
  <c r="BC355" i="1"/>
  <c r="BC357" i="1"/>
  <c r="BC359" i="1"/>
  <c r="BC361" i="1"/>
  <c r="BC363" i="1"/>
  <c r="BC365" i="1"/>
  <c r="BC367" i="1"/>
  <c r="BC369" i="1"/>
  <c r="BC371" i="1"/>
  <c r="BC373" i="1"/>
  <c r="BC375" i="1"/>
  <c r="BC377" i="1"/>
  <c r="BC379" i="1"/>
  <c r="BC381" i="1"/>
  <c r="BC383" i="1"/>
  <c r="BC385" i="1"/>
  <c r="BC387" i="1"/>
  <c r="BC389" i="1"/>
  <c r="BC391" i="1"/>
  <c r="BC393" i="1"/>
  <c r="BC395" i="1"/>
  <c r="BC397" i="1"/>
  <c r="BC399" i="1"/>
  <c r="BC401" i="1"/>
  <c r="BC403" i="1"/>
  <c r="BC405" i="1"/>
  <c r="BC207" i="1"/>
  <c r="BC209" i="1"/>
  <c r="BC211" i="1"/>
  <c r="BC213" i="1"/>
  <c r="BC106" i="1"/>
  <c r="BC107" i="1"/>
  <c r="BC109" i="1"/>
  <c r="BC111" i="1"/>
  <c r="BC113" i="1"/>
  <c r="BC115" i="1"/>
  <c r="BC117" i="1"/>
  <c r="BC119" i="1"/>
  <c r="BC121" i="1"/>
  <c r="BC123" i="1"/>
  <c r="BC125" i="1"/>
  <c r="BC127" i="1"/>
  <c r="BC129" i="1"/>
  <c r="BC131" i="1"/>
  <c r="BC133" i="1"/>
  <c r="BC135" i="1"/>
  <c r="BC137" i="1"/>
  <c r="BC139" i="1"/>
  <c r="BC141" i="1"/>
  <c r="BC143" i="1"/>
  <c r="BC145" i="1"/>
  <c r="BC147" i="1"/>
  <c r="BC149" i="1"/>
  <c r="BC151" i="1"/>
  <c r="BC153" i="1"/>
  <c r="BC155" i="1"/>
  <c r="BC157" i="1"/>
  <c r="BC159" i="1"/>
  <c r="BC161" i="1"/>
  <c r="BC163" i="1"/>
  <c r="BC165" i="1"/>
  <c r="BC167" i="1"/>
  <c r="BC169" i="1"/>
  <c r="BC171" i="1"/>
  <c r="BC173" i="1"/>
  <c r="BC175" i="1"/>
  <c r="BC177" i="1"/>
  <c r="BC179" i="1"/>
  <c r="BC181" i="1"/>
  <c r="BC183" i="1"/>
  <c r="BC185" i="1"/>
  <c r="BC187" i="1"/>
  <c r="BC189" i="1"/>
  <c r="BC191" i="1"/>
  <c r="BC193" i="1"/>
  <c r="BC195" i="1"/>
  <c r="BC197" i="1"/>
  <c r="BC199" i="1"/>
  <c r="BC201" i="1"/>
  <c r="BC203" i="1"/>
  <c r="BC205" i="1"/>
  <c r="BB107" i="1"/>
  <c r="BC105" i="1"/>
  <c r="N106" i="1"/>
  <c r="BB105" i="1"/>
  <c r="N105" i="1"/>
  <c r="J20" i="4"/>
  <c r="J27" i="4" s="1"/>
  <c r="O77" i="11" l="1"/>
  <c r="N77" i="11" s="1"/>
  <c r="O471" i="11"/>
  <c r="N471" i="11" s="1"/>
  <c r="AD138" i="11"/>
  <c r="O418" i="11"/>
  <c r="N418" i="11" s="1"/>
  <c r="O382" i="11"/>
  <c r="N382" i="11" s="1"/>
  <c r="O406" i="11"/>
  <c r="N406" i="11" s="1"/>
  <c r="O346" i="11"/>
  <c r="N346" i="11" s="1"/>
  <c r="O402" i="11"/>
  <c r="N402" i="11" s="1"/>
  <c r="O342" i="11"/>
  <c r="N342" i="11" s="1"/>
  <c r="Z187" i="11"/>
  <c r="O359" i="11"/>
  <c r="N359" i="11" s="1"/>
  <c r="O363" i="11"/>
  <c r="N363" i="11" s="1"/>
  <c r="O387" i="11"/>
  <c r="N387" i="11" s="1"/>
  <c r="O411" i="11"/>
  <c r="N411" i="11" s="1"/>
  <c r="O435" i="11"/>
  <c r="N435" i="11" s="1"/>
  <c r="O459" i="11"/>
  <c r="N459" i="11" s="1"/>
  <c r="AD255" i="11"/>
  <c r="Z103" i="11"/>
  <c r="AD139" i="11"/>
  <c r="Z342" i="11"/>
  <c r="Z358" i="11"/>
  <c r="Z430" i="11"/>
  <c r="Z444" i="11"/>
  <c r="AD470" i="11"/>
  <c r="K5" i="11"/>
  <c r="O347" i="11"/>
  <c r="N347" i="11" s="1"/>
  <c r="O371" i="11"/>
  <c r="N371" i="11" s="1"/>
  <c r="O395" i="11"/>
  <c r="N395" i="11" s="1"/>
  <c r="J37" i="11"/>
  <c r="O83" i="11"/>
  <c r="N83" i="11" s="1"/>
  <c r="O354" i="11"/>
  <c r="N354" i="11" s="1"/>
  <c r="O374" i="11"/>
  <c r="N374" i="11" s="1"/>
  <c r="AD322" i="11"/>
  <c r="AD338" i="11"/>
  <c r="Z410" i="11"/>
  <c r="Z426" i="11"/>
  <c r="Z464" i="11"/>
  <c r="Z383" i="11"/>
  <c r="O351" i="11"/>
  <c r="N351" i="11" s="1"/>
  <c r="O427" i="11"/>
  <c r="N427" i="11" s="1"/>
  <c r="O451" i="11"/>
  <c r="N451" i="11" s="1"/>
  <c r="K451" i="11" s="1"/>
  <c r="O475" i="11"/>
  <c r="N475" i="11" s="1"/>
  <c r="O499" i="11"/>
  <c r="N499" i="11" s="1"/>
  <c r="O350" i="11"/>
  <c r="N350" i="11" s="1"/>
  <c r="AD271" i="11"/>
  <c r="AB308" i="11"/>
  <c r="Z127" i="11"/>
  <c r="AD314" i="11"/>
  <c r="AD330" i="11"/>
  <c r="Z402" i="11"/>
  <c r="Z418" i="11"/>
  <c r="Z434" i="11"/>
  <c r="Z448" i="11"/>
  <c r="Z494" i="11"/>
  <c r="Z39" i="11"/>
  <c r="O367" i="11"/>
  <c r="N367" i="11" s="1"/>
  <c r="O391" i="11"/>
  <c r="N391" i="11" s="1"/>
  <c r="K391" i="11" s="1"/>
  <c r="O479" i="11"/>
  <c r="N479" i="11" s="1"/>
  <c r="K479" i="11" s="1"/>
  <c r="O339" i="11"/>
  <c r="N339" i="11" s="1"/>
  <c r="O403" i="11"/>
  <c r="N403" i="11" s="1"/>
  <c r="O467" i="11"/>
  <c r="N467" i="11" s="1"/>
  <c r="K467" i="11" s="1"/>
  <c r="Z199" i="11"/>
  <c r="O366" i="11"/>
  <c r="N366" i="11" s="1"/>
  <c r="Z360" i="11"/>
  <c r="Z446" i="11"/>
  <c r="Z235" i="11"/>
  <c r="Z317" i="11"/>
  <c r="O375" i="11"/>
  <c r="N375" i="11" s="1"/>
  <c r="O399" i="11"/>
  <c r="N399" i="11" s="1"/>
  <c r="K399" i="11" s="1"/>
  <c r="O487" i="11"/>
  <c r="N487" i="11" s="1"/>
  <c r="O17" i="11"/>
  <c r="N17" i="11" s="1"/>
  <c r="AD227" i="11"/>
  <c r="Z111" i="11"/>
  <c r="Z223" i="11"/>
  <c r="O450" i="11"/>
  <c r="N450" i="11" s="1"/>
  <c r="O323" i="11"/>
  <c r="N323" i="11" s="1"/>
  <c r="Z404" i="11"/>
  <c r="Z436" i="11"/>
  <c r="AD123" i="11"/>
  <c r="AD299" i="11"/>
  <c r="Z350" i="11"/>
  <c r="AD366" i="11"/>
  <c r="Z406" i="11"/>
  <c r="Z422" i="11"/>
  <c r="Z215" i="11"/>
  <c r="Z435" i="11"/>
  <c r="O25" i="11"/>
  <c r="N25" i="11" s="1"/>
  <c r="K25" i="11" s="1"/>
  <c r="O407" i="11"/>
  <c r="N407" i="11" s="1"/>
  <c r="O495" i="11"/>
  <c r="N495" i="11" s="1"/>
  <c r="K495" i="11" s="1"/>
  <c r="AD248" i="11"/>
  <c r="O338" i="11"/>
  <c r="N338" i="11" s="1"/>
  <c r="O29" i="11"/>
  <c r="N29" i="11" s="1"/>
  <c r="O78" i="11"/>
  <c r="N78" i="11" s="1"/>
  <c r="K78" i="11" s="1"/>
  <c r="O355" i="11"/>
  <c r="N355" i="11" s="1"/>
  <c r="O419" i="11"/>
  <c r="N419" i="11" s="1"/>
  <c r="O483" i="11"/>
  <c r="N483" i="11" s="1"/>
  <c r="O398" i="11"/>
  <c r="N398" i="11" s="1"/>
  <c r="K398" i="11" s="1"/>
  <c r="AD279" i="11"/>
  <c r="Z420" i="11"/>
  <c r="Z231" i="11"/>
  <c r="AD263" i="11"/>
  <c r="AD295" i="11"/>
  <c r="Z352" i="11"/>
  <c r="Z400" i="11"/>
  <c r="Z416" i="11"/>
  <c r="Z432" i="11"/>
  <c r="Z460" i="11"/>
  <c r="Z462" i="11"/>
  <c r="AD75" i="11"/>
  <c r="AD496" i="11"/>
  <c r="Z474" i="11"/>
  <c r="O279" i="11"/>
  <c r="N279" i="11" s="1"/>
  <c r="O343" i="11"/>
  <c r="N343" i="11" s="1"/>
  <c r="K343" i="11" s="1"/>
  <c r="O431" i="11"/>
  <c r="N431" i="11" s="1"/>
  <c r="O455" i="11"/>
  <c r="N455" i="11" s="1"/>
  <c r="AD72" i="11"/>
  <c r="O362" i="11"/>
  <c r="N362" i="11" s="1"/>
  <c r="K362" i="11" s="1"/>
  <c r="O386" i="11"/>
  <c r="N386" i="11" s="1"/>
  <c r="O410" i="11"/>
  <c r="N410" i="11" s="1"/>
  <c r="O379" i="11"/>
  <c r="N379" i="11" s="1"/>
  <c r="O443" i="11"/>
  <c r="N443" i="11" s="1"/>
  <c r="K443" i="11" s="1"/>
  <c r="O358" i="11"/>
  <c r="N358" i="11" s="1"/>
  <c r="K358" i="11" s="1"/>
  <c r="O422" i="11"/>
  <c r="N422" i="11" s="1"/>
  <c r="AB502" i="11"/>
  <c r="AB235" i="11"/>
  <c r="AB39" i="11"/>
  <c r="Z484" i="11"/>
  <c r="Z378" i="11"/>
  <c r="Z482" i="11"/>
  <c r="AD378" i="11"/>
  <c r="AD480" i="11"/>
  <c r="Z498" i="11"/>
  <c r="AD3" i="11"/>
  <c r="Z467" i="11"/>
  <c r="K7" i="11"/>
  <c r="O468" i="11"/>
  <c r="N468" i="11" s="1"/>
  <c r="AD471" i="11"/>
  <c r="AD479" i="11"/>
  <c r="K351" i="11"/>
  <c r="K367" i="11"/>
  <c r="K463" i="11"/>
  <c r="O289" i="11"/>
  <c r="N289" i="11" s="1"/>
  <c r="O259" i="11"/>
  <c r="N259" i="11" s="1"/>
  <c r="AD16" i="11"/>
  <c r="Z71" i="11"/>
  <c r="O9" i="11"/>
  <c r="N9" i="11" s="1"/>
  <c r="O115" i="11"/>
  <c r="N115" i="11" s="1"/>
  <c r="K115" i="11" s="1"/>
  <c r="Z139" i="11"/>
  <c r="Z4" i="11"/>
  <c r="O107" i="11"/>
  <c r="N107" i="11" s="1"/>
  <c r="O148" i="11"/>
  <c r="N148" i="11" s="1"/>
  <c r="O225" i="11"/>
  <c r="N225" i="11" s="1"/>
  <c r="K225" i="11" s="1"/>
  <c r="K77" i="11"/>
  <c r="J29" i="11"/>
  <c r="J62" i="11"/>
  <c r="J52" i="11"/>
  <c r="AD234" i="11"/>
  <c r="J5" i="11"/>
  <c r="Z6" i="11"/>
  <c r="J6" i="11" s="1"/>
  <c r="AD119" i="11"/>
  <c r="AD135" i="11"/>
  <c r="J74" i="11"/>
  <c r="J28" i="11"/>
  <c r="J60" i="11"/>
  <c r="V55" i="11"/>
  <c r="O11" i="11"/>
  <c r="N11" i="11" s="1"/>
  <c r="O99" i="11"/>
  <c r="N99" i="11" s="1"/>
  <c r="O69" i="11"/>
  <c r="N69" i="11" s="1"/>
  <c r="K69" i="11" s="1"/>
  <c r="T80" i="11"/>
  <c r="J80" i="11" s="1"/>
  <c r="O50" i="11"/>
  <c r="N50" i="11" s="1"/>
  <c r="O31" i="11"/>
  <c r="N31" i="11" s="1"/>
  <c r="K31" i="11" s="1"/>
  <c r="N54" i="11"/>
  <c r="K54" i="11" s="1"/>
  <c r="Z12" i="11"/>
  <c r="J50" i="11"/>
  <c r="J36" i="11"/>
  <c r="T16" i="11"/>
  <c r="AD5" i="11"/>
  <c r="T30" i="11"/>
  <c r="J30" i="11" s="1"/>
  <c r="O215" i="11"/>
  <c r="N215" i="11" s="1"/>
  <c r="K215" i="11" s="1"/>
  <c r="O71" i="11"/>
  <c r="N71" i="11" s="1"/>
  <c r="AD226" i="11"/>
  <c r="O23" i="11"/>
  <c r="N23" i="11" s="1"/>
  <c r="O139" i="11"/>
  <c r="N139" i="11" s="1"/>
  <c r="K139" i="11" s="1"/>
  <c r="O195" i="11"/>
  <c r="N195" i="11" s="1"/>
  <c r="K195" i="11" s="1"/>
  <c r="N64" i="11"/>
  <c r="K64" i="11" s="1"/>
  <c r="J12" i="11"/>
  <c r="J58" i="11"/>
  <c r="J78" i="11"/>
  <c r="J44" i="11"/>
  <c r="J55" i="11"/>
  <c r="V47" i="11"/>
  <c r="J47" i="11" s="1"/>
  <c r="AD142" i="11"/>
  <c r="V63" i="11"/>
  <c r="J63" i="11" s="1"/>
  <c r="N72" i="11"/>
  <c r="K72" i="11" s="1"/>
  <c r="O330" i="11"/>
  <c r="N330" i="11" s="1"/>
  <c r="K330" i="11" s="1"/>
  <c r="K346" i="11"/>
  <c r="K410" i="11"/>
  <c r="O482" i="11"/>
  <c r="N482" i="11" s="1"/>
  <c r="O334" i="11"/>
  <c r="N334" i="11" s="1"/>
  <c r="K334" i="11" s="1"/>
  <c r="K350" i="11"/>
  <c r="K366" i="11"/>
  <c r="K382" i="11"/>
  <c r="K414" i="11"/>
  <c r="AD83" i="11"/>
  <c r="AD199" i="11"/>
  <c r="AD207" i="11"/>
  <c r="AD215" i="11"/>
  <c r="AD223" i="11"/>
  <c r="O436" i="11"/>
  <c r="N436" i="11" s="1"/>
  <c r="K436" i="11" s="1"/>
  <c r="O500" i="11"/>
  <c r="N500" i="11" s="1"/>
  <c r="AD487" i="11"/>
  <c r="O183" i="11"/>
  <c r="N183" i="11" s="1"/>
  <c r="O247" i="11"/>
  <c r="N247" i="11" s="1"/>
  <c r="O311" i="11"/>
  <c r="N311" i="11" s="1"/>
  <c r="K415" i="11"/>
  <c r="K431" i="11"/>
  <c r="O53" i="11"/>
  <c r="N53" i="11" s="1"/>
  <c r="K53" i="11" s="1"/>
  <c r="O193" i="11"/>
  <c r="N193" i="11" s="1"/>
  <c r="O257" i="11"/>
  <c r="N257" i="11" s="1"/>
  <c r="O480" i="11"/>
  <c r="N480" i="11" s="1"/>
  <c r="O55" i="11"/>
  <c r="N55" i="11" s="1"/>
  <c r="K55" i="11" s="1"/>
  <c r="O227" i="11"/>
  <c r="N227" i="11" s="1"/>
  <c r="O291" i="11"/>
  <c r="N291" i="11" s="1"/>
  <c r="K291" i="11" s="1"/>
  <c r="O91" i="11"/>
  <c r="N91" i="11" s="1"/>
  <c r="K91" i="11" s="1"/>
  <c r="O447" i="11"/>
  <c r="N447" i="11" s="1"/>
  <c r="K447" i="11" s="1"/>
  <c r="O394" i="11"/>
  <c r="N394" i="11" s="1"/>
  <c r="K394" i="11" s="1"/>
  <c r="O383" i="11"/>
  <c r="N383" i="11" s="1"/>
  <c r="K383" i="11" s="1"/>
  <c r="O378" i="11"/>
  <c r="N378" i="11" s="1"/>
  <c r="K378" i="11" s="1"/>
  <c r="AB223" i="11"/>
  <c r="AB51" i="11"/>
  <c r="AB59" i="11"/>
  <c r="Z492" i="11"/>
  <c r="Z79" i="11"/>
  <c r="J79" i="11" s="1"/>
  <c r="Z43" i="11"/>
  <c r="Z470" i="11"/>
  <c r="Z87" i="11"/>
  <c r="AD95" i="11"/>
  <c r="AD103" i="11"/>
  <c r="AD111" i="11"/>
  <c r="Z425" i="11"/>
  <c r="O13" i="11"/>
  <c r="N13" i="11" s="1"/>
  <c r="K13" i="11" s="1"/>
  <c r="K83" i="11"/>
  <c r="K99" i="11"/>
  <c r="AD30" i="11"/>
  <c r="AD88" i="11"/>
  <c r="AD92" i="11"/>
  <c r="AD96" i="11"/>
  <c r="K148" i="11"/>
  <c r="O452" i="11"/>
  <c r="N452" i="11" s="1"/>
  <c r="O484" i="11"/>
  <c r="N484" i="11" s="1"/>
  <c r="AD499" i="11"/>
  <c r="O15" i="11"/>
  <c r="N15" i="11" s="1"/>
  <c r="K15" i="11" s="1"/>
  <c r="O199" i="11"/>
  <c r="N199" i="11" s="1"/>
  <c r="O231" i="11"/>
  <c r="N231" i="11" s="1"/>
  <c r="O263" i="11"/>
  <c r="N263" i="11" s="1"/>
  <c r="K263" i="11" s="1"/>
  <c r="O295" i="11"/>
  <c r="N295" i="11" s="1"/>
  <c r="O327" i="11"/>
  <c r="N327" i="11" s="1"/>
  <c r="O314" i="11"/>
  <c r="N314" i="11" s="1"/>
  <c r="K314" i="11" s="1"/>
  <c r="O434" i="11"/>
  <c r="N434" i="11" s="1"/>
  <c r="O466" i="11"/>
  <c r="N466" i="11" s="1"/>
  <c r="K466" i="11" s="1"/>
  <c r="O498" i="11"/>
  <c r="N498" i="11" s="1"/>
  <c r="K17" i="11"/>
  <c r="O37" i="11"/>
  <c r="N37" i="11" s="1"/>
  <c r="K37" i="11" s="1"/>
  <c r="K71" i="11"/>
  <c r="O177" i="11"/>
  <c r="N177" i="11" s="1"/>
  <c r="O209" i="11"/>
  <c r="N209" i="11" s="1"/>
  <c r="O241" i="11"/>
  <c r="N241" i="11" s="1"/>
  <c r="O273" i="11"/>
  <c r="N273" i="11" s="1"/>
  <c r="O14" i="11"/>
  <c r="N14" i="11" s="1"/>
  <c r="K14" i="11" s="1"/>
  <c r="O84" i="11"/>
  <c r="N84" i="11" s="1"/>
  <c r="K84" i="11" s="1"/>
  <c r="AD238" i="11"/>
  <c r="O432" i="11"/>
  <c r="N432" i="11" s="1"/>
  <c r="O464" i="11"/>
  <c r="N464" i="11" s="1"/>
  <c r="O496" i="11"/>
  <c r="N496" i="11" s="1"/>
  <c r="K23" i="11"/>
  <c r="O39" i="11"/>
  <c r="N39" i="11" s="1"/>
  <c r="K39" i="11" s="1"/>
  <c r="O123" i="11"/>
  <c r="N123" i="11" s="1"/>
  <c r="K123" i="11" s="1"/>
  <c r="O155" i="11"/>
  <c r="N155" i="11" s="1"/>
  <c r="K155" i="11" s="1"/>
  <c r="O179" i="11"/>
  <c r="N179" i="11" s="1"/>
  <c r="K179" i="11" s="1"/>
  <c r="O211" i="11"/>
  <c r="N211" i="11" s="1"/>
  <c r="O243" i="11"/>
  <c r="N243" i="11" s="1"/>
  <c r="O275" i="11"/>
  <c r="N275" i="11" s="1"/>
  <c r="O307" i="11"/>
  <c r="N307" i="11" s="1"/>
  <c r="K347" i="11"/>
  <c r="K363" i="11"/>
  <c r="K379" i="11"/>
  <c r="K395" i="11"/>
  <c r="K411" i="11"/>
  <c r="K427" i="11"/>
  <c r="K459" i="11"/>
  <c r="K475" i="11"/>
  <c r="K491" i="11"/>
  <c r="O22" i="11"/>
  <c r="N22" i="11" s="1"/>
  <c r="K22" i="11" s="1"/>
  <c r="O318" i="11"/>
  <c r="N318" i="11" s="1"/>
  <c r="K318" i="11" s="1"/>
  <c r="Q41" i="11"/>
  <c r="P41" i="11" s="1"/>
  <c r="Q57" i="11"/>
  <c r="P57" i="11" s="1"/>
  <c r="K67" i="11"/>
  <c r="Q67" i="11"/>
  <c r="P67" i="11" s="1"/>
  <c r="Q125" i="11"/>
  <c r="P125" i="11" s="1"/>
  <c r="Q141" i="11"/>
  <c r="P141" i="11" s="1"/>
  <c r="Q157" i="11"/>
  <c r="P157" i="11" s="1"/>
  <c r="Q181" i="11"/>
  <c r="P181" i="11" s="1"/>
  <c r="Q197" i="11"/>
  <c r="P197" i="11" s="1"/>
  <c r="Q213" i="11"/>
  <c r="P213" i="11" s="1"/>
  <c r="Q229" i="11"/>
  <c r="P229" i="11" s="1"/>
  <c r="Q245" i="11"/>
  <c r="P245" i="11" s="1"/>
  <c r="Q261" i="11"/>
  <c r="P261" i="11" s="1"/>
  <c r="Q277" i="11"/>
  <c r="P277" i="11" s="1"/>
  <c r="Q293" i="11"/>
  <c r="P293" i="11" s="1"/>
  <c r="Z30" i="11"/>
  <c r="AB30" i="11"/>
  <c r="Q42" i="11"/>
  <c r="P42" i="11" s="1"/>
  <c r="AD86" i="11"/>
  <c r="AB86" i="11"/>
  <c r="Z86" i="11"/>
  <c r="AB88" i="11"/>
  <c r="Z88" i="11"/>
  <c r="AD90" i="11"/>
  <c r="AB90" i="11"/>
  <c r="Z90" i="11"/>
  <c r="Z92" i="11"/>
  <c r="AB92" i="11"/>
  <c r="AD94" i="11"/>
  <c r="AB94" i="11"/>
  <c r="Z94" i="11"/>
  <c r="AB96" i="11"/>
  <c r="Z96" i="11"/>
  <c r="AD98" i="11"/>
  <c r="AB98" i="11"/>
  <c r="Z98" i="11"/>
  <c r="AD118" i="11"/>
  <c r="Z118" i="11"/>
  <c r="AB118" i="11"/>
  <c r="AD130" i="11"/>
  <c r="AB130" i="11"/>
  <c r="Z130" i="11"/>
  <c r="K316" i="11"/>
  <c r="Q316" i="11"/>
  <c r="P316" i="11" s="1"/>
  <c r="K332" i="11"/>
  <c r="Q332" i="11"/>
  <c r="P332" i="11" s="1"/>
  <c r="K348" i="11"/>
  <c r="Q348" i="11"/>
  <c r="P348" i="11" s="1"/>
  <c r="K364" i="11"/>
  <c r="Q364" i="11"/>
  <c r="P364" i="11" s="1"/>
  <c r="K380" i="11"/>
  <c r="Q380" i="11"/>
  <c r="P380" i="11" s="1"/>
  <c r="K396" i="11"/>
  <c r="Q396" i="11"/>
  <c r="P396" i="11" s="1"/>
  <c r="K412" i="11"/>
  <c r="Q412" i="11"/>
  <c r="P412" i="11" s="1"/>
  <c r="Q35" i="11"/>
  <c r="P35" i="11" s="1"/>
  <c r="Q51" i="11"/>
  <c r="P51" i="11" s="1"/>
  <c r="K93" i="11"/>
  <c r="Q93" i="11"/>
  <c r="P93" i="11" s="1"/>
  <c r="K109" i="11"/>
  <c r="Q109" i="11"/>
  <c r="P109" i="11" s="1"/>
  <c r="Q135" i="11"/>
  <c r="P135" i="11" s="1"/>
  <c r="Q151" i="11"/>
  <c r="P151" i="11" s="1"/>
  <c r="Q167" i="11"/>
  <c r="P167" i="11" s="1"/>
  <c r="Q12" i="11"/>
  <c r="P12" i="11" s="1"/>
  <c r="Q40" i="11"/>
  <c r="P40" i="11" s="1"/>
  <c r="Z72" i="11"/>
  <c r="AB72" i="11"/>
  <c r="AD80" i="11"/>
  <c r="AB80" i="11"/>
  <c r="Z80" i="11"/>
  <c r="AB138" i="11"/>
  <c r="Z138" i="11"/>
  <c r="AB142" i="11"/>
  <c r="Z142" i="11"/>
  <c r="Z248" i="11"/>
  <c r="AB248" i="11"/>
  <c r="Z347" i="11"/>
  <c r="Z401" i="11"/>
  <c r="Z417" i="11"/>
  <c r="K87" i="11"/>
  <c r="Q87" i="11"/>
  <c r="P87" i="11" s="1"/>
  <c r="K103" i="11"/>
  <c r="Q103" i="11"/>
  <c r="P103" i="11" s="1"/>
  <c r="K119" i="11"/>
  <c r="Q119" i="11"/>
  <c r="P119" i="11" s="1"/>
  <c r="Q129" i="11"/>
  <c r="P129" i="11" s="1"/>
  <c r="Q145" i="11"/>
  <c r="P145" i="11" s="1"/>
  <c r="Q161" i="11"/>
  <c r="P161" i="11" s="1"/>
  <c r="Q24" i="11"/>
  <c r="P24" i="11" s="1"/>
  <c r="AD200" i="11"/>
  <c r="AB200" i="11"/>
  <c r="Z200" i="11"/>
  <c r="AD208" i="11"/>
  <c r="AB208" i="11"/>
  <c r="Z208" i="11"/>
  <c r="AD216" i="11"/>
  <c r="AB216" i="11"/>
  <c r="Z216" i="11"/>
  <c r="AD224" i="11"/>
  <c r="AB224" i="11"/>
  <c r="Z224" i="11"/>
  <c r="AB226" i="11"/>
  <c r="Z226" i="11"/>
  <c r="Z236" i="11"/>
  <c r="AB236" i="11"/>
  <c r="K312" i="11"/>
  <c r="Q312" i="11"/>
  <c r="P312" i="11" s="1"/>
  <c r="K328" i="11"/>
  <c r="Q328" i="11"/>
  <c r="P328" i="11" s="1"/>
  <c r="K344" i="11"/>
  <c r="Q344" i="11"/>
  <c r="P344" i="11" s="1"/>
  <c r="K360" i="11"/>
  <c r="Q360" i="11"/>
  <c r="P360" i="11" s="1"/>
  <c r="K376" i="11"/>
  <c r="Q376" i="11"/>
  <c r="P376" i="11" s="1"/>
  <c r="K392" i="11"/>
  <c r="Q392" i="11"/>
  <c r="P392" i="11" s="1"/>
  <c r="K408" i="11"/>
  <c r="Q408" i="11"/>
  <c r="P408" i="11" s="1"/>
  <c r="K73" i="11"/>
  <c r="Q73" i="11"/>
  <c r="P73" i="11" s="1"/>
  <c r="K89" i="11"/>
  <c r="Q89" i="11"/>
  <c r="P89" i="11" s="1"/>
  <c r="K105" i="11"/>
  <c r="Q105" i="11"/>
  <c r="P105" i="11" s="1"/>
  <c r="Q430" i="11"/>
  <c r="P430" i="11" s="1"/>
  <c r="Q446" i="11"/>
  <c r="P446" i="11" s="1"/>
  <c r="Q462" i="11"/>
  <c r="P462" i="11" s="1"/>
  <c r="Q478" i="11"/>
  <c r="P478" i="11" s="1"/>
  <c r="Q494" i="11"/>
  <c r="P494" i="11" s="1"/>
  <c r="Z491" i="11"/>
  <c r="AD386" i="11"/>
  <c r="AD390" i="11"/>
  <c r="AD452" i="11"/>
  <c r="Z376" i="11"/>
  <c r="Z496" i="11"/>
  <c r="AD235" i="11"/>
  <c r="Z466" i="11"/>
  <c r="AD472" i="11"/>
  <c r="AD482" i="11"/>
  <c r="AD488" i="11"/>
  <c r="AD492" i="11"/>
  <c r="K11" i="11"/>
  <c r="O33" i="11"/>
  <c r="N33" i="11" s="1"/>
  <c r="K33" i="11" s="1"/>
  <c r="O41" i="11"/>
  <c r="N41" i="11" s="1"/>
  <c r="K41" i="11" s="1"/>
  <c r="K49" i="11"/>
  <c r="Q49" i="11"/>
  <c r="P49" i="11" s="1"/>
  <c r="O57" i="11"/>
  <c r="N57" i="11" s="1"/>
  <c r="K57" i="11" s="1"/>
  <c r="K75" i="11"/>
  <c r="Q75" i="11"/>
  <c r="P75" i="11" s="1"/>
  <c r="K107" i="11"/>
  <c r="O125" i="11"/>
  <c r="N125" i="11" s="1"/>
  <c r="K125" i="11" s="1"/>
  <c r="K133" i="11"/>
  <c r="Q133" i="11"/>
  <c r="P133" i="11" s="1"/>
  <c r="O141" i="11"/>
  <c r="N141" i="11" s="1"/>
  <c r="K141" i="11" s="1"/>
  <c r="K149" i="11"/>
  <c r="Q149" i="11"/>
  <c r="P149" i="11" s="1"/>
  <c r="O157" i="11"/>
  <c r="N157" i="11" s="1"/>
  <c r="K157" i="11" s="1"/>
  <c r="K165" i="11"/>
  <c r="Q165" i="11"/>
  <c r="P165" i="11" s="1"/>
  <c r="Q173" i="11"/>
  <c r="P173" i="11" s="1"/>
  <c r="K173" i="11"/>
  <c r="O181" i="11"/>
  <c r="N181" i="11" s="1"/>
  <c r="K181" i="11" s="1"/>
  <c r="Q189" i="11"/>
  <c r="P189" i="11" s="1"/>
  <c r="K189" i="11"/>
  <c r="O197" i="11"/>
  <c r="N197" i="11" s="1"/>
  <c r="K197" i="11" s="1"/>
  <c r="Q205" i="11"/>
  <c r="P205" i="11" s="1"/>
  <c r="K205" i="11"/>
  <c r="O213" i="11"/>
  <c r="N213" i="11" s="1"/>
  <c r="K213" i="11" s="1"/>
  <c r="Q221" i="11"/>
  <c r="P221" i="11" s="1"/>
  <c r="K221" i="11"/>
  <c r="O229" i="11"/>
  <c r="N229" i="11" s="1"/>
  <c r="K229" i="11" s="1"/>
  <c r="Q237" i="11"/>
  <c r="P237" i="11" s="1"/>
  <c r="K237" i="11"/>
  <c r="O245" i="11"/>
  <c r="N245" i="11" s="1"/>
  <c r="K245" i="11" s="1"/>
  <c r="Q253" i="11"/>
  <c r="P253" i="11" s="1"/>
  <c r="K253" i="11"/>
  <c r="O261" i="11"/>
  <c r="N261" i="11" s="1"/>
  <c r="K261" i="11" s="1"/>
  <c r="Q269" i="11"/>
  <c r="P269" i="11" s="1"/>
  <c r="K269" i="11"/>
  <c r="O277" i="11"/>
  <c r="N277" i="11" s="1"/>
  <c r="K277" i="11" s="1"/>
  <c r="Q285" i="11"/>
  <c r="P285" i="11" s="1"/>
  <c r="K285" i="11"/>
  <c r="O293" i="11"/>
  <c r="N293" i="11" s="1"/>
  <c r="K293" i="11" s="1"/>
  <c r="Q301" i="11"/>
  <c r="P301" i="11" s="1"/>
  <c r="K301" i="11"/>
  <c r="K16" i="11"/>
  <c r="Q16" i="11"/>
  <c r="P16" i="11" s="1"/>
  <c r="O42" i="11"/>
  <c r="N42" i="11" s="1"/>
  <c r="K42" i="11" s="1"/>
  <c r="Q74" i="11"/>
  <c r="P74" i="11" s="1"/>
  <c r="K74" i="11"/>
  <c r="K82" i="11"/>
  <c r="Q82" i="11"/>
  <c r="P82" i="11" s="1"/>
  <c r="AD122" i="11"/>
  <c r="AB122" i="11"/>
  <c r="Z122" i="11"/>
  <c r="AD126" i="11"/>
  <c r="AB126" i="11"/>
  <c r="Z126" i="11"/>
  <c r="K308" i="11"/>
  <c r="Q308" i="11"/>
  <c r="P308" i="11" s="1"/>
  <c r="K324" i="11"/>
  <c r="Q324" i="11"/>
  <c r="P324" i="11" s="1"/>
  <c r="K340" i="11"/>
  <c r="Q340" i="11"/>
  <c r="P340" i="11" s="1"/>
  <c r="K356" i="11"/>
  <c r="Q356" i="11"/>
  <c r="P356" i="11" s="1"/>
  <c r="K372" i="11"/>
  <c r="Q372" i="11"/>
  <c r="P372" i="11" s="1"/>
  <c r="K388" i="11"/>
  <c r="Q388" i="11"/>
  <c r="P388" i="11" s="1"/>
  <c r="K404" i="11"/>
  <c r="Q404" i="11"/>
  <c r="P404" i="11" s="1"/>
  <c r="K420" i="11"/>
  <c r="Q420" i="11"/>
  <c r="P420" i="11" s="1"/>
  <c r="O428" i="11"/>
  <c r="N428" i="11" s="1"/>
  <c r="K428" i="11" s="1"/>
  <c r="O444" i="11"/>
  <c r="N444" i="11" s="1"/>
  <c r="K444" i="11" s="1"/>
  <c r="K452" i="11"/>
  <c r="O460" i="11"/>
  <c r="N460" i="11" s="1"/>
  <c r="K460" i="11" s="1"/>
  <c r="K468" i="11"/>
  <c r="O476" i="11"/>
  <c r="N476" i="11" s="1"/>
  <c r="K476" i="11" s="1"/>
  <c r="K484" i="11"/>
  <c r="O492" i="11"/>
  <c r="N492" i="11" s="1"/>
  <c r="K492" i="11" s="1"/>
  <c r="K500" i="11"/>
  <c r="AD445" i="11"/>
  <c r="Z445" i="11"/>
  <c r="AD495" i="11"/>
  <c r="O27" i="11"/>
  <c r="N27" i="11" s="1"/>
  <c r="K27" i="11" s="1"/>
  <c r="O35" i="11"/>
  <c r="N35" i="11" s="1"/>
  <c r="K35" i="11" s="1"/>
  <c r="K43" i="11"/>
  <c r="Q43" i="11"/>
  <c r="P43" i="11" s="1"/>
  <c r="O51" i="11"/>
  <c r="N51" i="11" s="1"/>
  <c r="K51" i="11" s="1"/>
  <c r="K59" i="11"/>
  <c r="Q59" i="11"/>
  <c r="P59" i="11" s="1"/>
  <c r="K85" i="11"/>
  <c r="Q85" i="11"/>
  <c r="P85" i="11" s="1"/>
  <c r="K101" i="11"/>
  <c r="Q101" i="11"/>
  <c r="P101" i="11" s="1"/>
  <c r="K117" i="11"/>
  <c r="Q117" i="11"/>
  <c r="P117" i="11" s="1"/>
  <c r="K127" i="11"/>
  <c r="Q127" i="11"/>
  <c r="P127" i="11" s="1"/>
  <c r="O135" i="11"/>
  <c r="N135" i="11" s="1"/>
  <c r="K135" i="11" s="1"/>
  <c r="K143" i="11"/>
  <c r="Q143" i="11"/>
  <c r="P143" i="11" s="1"/>
  <c r="O151" i="11"/>
  <c r="N151" i="11" s="1"/>
  <c r="K151" i="11" s="1"/>
  <c r="K159" i="11"/>
  <c r="Q159" i="11"/>
  <c r="P159" i="11" s="1"/>
  <c r="O167" i="11"/>
  <c r="N167" i="11" s="1"/>
  <c r="K167" i="11" s="1"/>
  <c r="O175" i="11"/>
  <c r="N175" i="11" s="1"/>
  <c r="K175" i="11" s="1"/>
  <c r="K183" i="11"/>
  <c r="O191" i="11"/>
  <c r="N191" i="11" s="1"/>
  <c r="K191" i="11" s="1"/>
  <c r="K199" i="11"/>
  <c r="O207" i="11"/>
  <c r="N207" i="11" s="1"/>
  <c r="K207" i="11" s="1"/>
  <c r="O223" i="11"/>
  <c r="N223" i="11" s="1"/>
  <c r="K223" i="11" s="1"/>
  <c r="K231" i="11"/>
  <c r="O239" i="11"/>
  <c r="N239" i="11" s="1"/>
  <c r="K239" i="11" s="1"/>
  <c r="K247" i="11"/>
  <c r="O255" i="11"/>
  <c r="N255" i="11" s="1"/>
  <c r="K255" i="11" s="1"/>
  <c r="O271" i="11"/>
  <c r="N271" i="11" s="1"/>
  <c r="K271" i="11" s="1"/>
  <c r="K279" i="11"/>
  <c r="O287" i="11"/>
  <c r="N287" i="11" s="1"/>
  <c r="K287" i="11" s="1"/>
  <c r="K295" i="11"/>
  <c r="O303" i="11"/>
  <c r="N303" i="11" s="1"/>
  <c r="K303" i="11" s="1"/>
  <c r="K311" i="11"/>
  <c r="O319" i="11"/>
  <c r="N319" i="11" s="1"/>
  <c r="K319" i="11" s="1"/>
  <c r="K327" i="11"/>
  <c r="O335" i="11"/>
  <c r="N335" i="11" s="1"/>
  <c r="K335" i="11" s="1"/>
  <c r="K359" i="11"/>
  <c r="K375" i="11"/>
  <c r="K407" i="11"/>
  <c r="K423" i="11"/>
  <c r="K439" i="11"/>
  <c r="K455" i="11"/>
  <c r="K471" i="11"/>
  <c r="K487" i="11"/>
  <c r="O12" i="11"/>
  <c r="N12" i="11" s="1"/>
  <c r="K12" i="11" s="1"/>
  <c r="O40" i="11"/>
  <c r="N40" i="11" s="1"/>
  <c r="K40" i="11" s="1"/>
  <c r="AD76" i="11"/>
  <c r="Z76" i="11"/>
  <c r="J76" i="11" s="1"/>
  <c r="AB76" i="11"/>
  <c r="AD102" i="11"/>
  <c r="AB102" i="11"/>
  <c r="Z102" i="11"/>
  <c r="AD104" i="11"/>
  <c r="AB104" i="11"/>
  <c r="Z104" i="11"/>
  <c r="AD106" i="11"/>
  <c r="AB106" i="11"/>
  <c r="Z106" i="11"/>
  <c r="AD108" i="11"/>
  <c r="Z108" i="11"/>
  <c r="AB108" i="11"/>
  <c r="AD110" i="11"/>
  <c r="AB110" i="11"/>
  <c r="Z110" i="11"/>
  <c r="AD112" i="11"/>
  <c r="AB112" i="11"/>
  <c r="Z112" i="11"/>
  <c r="AD114" i="11"/>
  <c r="AB114" i="11"/>
  <c r="Z114" i="11"/>
  <c r="AD134" i="11"/>
  <c r="Z134" i="11"/>
  <c r="AB134" i="11"/>
  <c r="AD146" i="11"/>
  <c r="AB146" i="11"/>
  <c r="Z146" i="11"/>
  <c r="O306" i="11"/>
  <c r="N306" i="11" s="1"/>
  <c r="K306" i="11" s="1"/>
  <c r="O322" i="11"/>
  <c r="N322" i="11" s="1"/>
  <c r="K322" i="11" s="1"/>
  <c r="K338" i="11"/>
  <c r="K354" i="11"/>
  <c r="K370" i="11"/>
  <c r="K386" i="11"/>
  <c r="K402" i="11"/>
  <c r="K418" i="11"/>
  <c r="O426" i="11"/>
  <c r="N426" i="11" s="1"/>
  <c r="K426" i="11" s="1"/>
  <c r="K434" i="11"/>
  <c r="O442" i="11"/>
  <c r="N442" i="11" s="1"/>
  <c r="K442" i="11" s="1"/>
  <c r="K450" i="11"/>
  <c r="O458" i="11"/>
  <c r="N458" i="11" s="1"/>
  <c r="K458" i="11" s="1"/>
  <c r="O474" i="11"/>
  <c r="N474" i="11" s="1"/>
  <c r="K474" i="11" s="1"/>
  <c r="K482" i="11"/>
  <c r="O490" i="11"/>
  <c r="N490" i="11" s="1"/>
  <c r="K490" i="11" s="1"/>
  <c r="K498" i="11"/>
  <c r="Z369" i="11"/>
  <c r="Z409" i="11"/>
  <c r="Z475" i="11"/>
  <c r="K29" i="11"/>
  <c r="O45" i="11"/>
  <c r="N45" i="11" s="1"/>
  <c r="K45" i="11" s="1"/>
  <c r="O61" i="11"/>
  <c r="N61" i="11" s="1"/>
  <c r="K61" i="11" s="1"/>
  <c r="K79" i="11"/>
  <c r="Q79" i="11"/>
  <c r="P79" i="11" s="1"/>
  <c r="K95" i="11"/>
  <c r="Q95" i="11"/>
  <c r="P95" i="11" s="1"/>
  <c r="K111" i="11"/>
  <c r="Q111" i="11"/>
  <c r="P111" i="11" s="1"/>
  <c r="O129" i="11"/>
  <c r="N129" i="11" s="1"/>
  <c r="K129" i="11" s="1"/>
  <c r="K137" i="11"/>
  <c r="Q137" i="11"/>
  <c r="P137" i="11" s="1"/>
  <c r="O145" i="11"/>
  <c r="N145" i="11" s="1"/>
  <c r="K145" i="11" s="1"/>
  <c r="K153" i="11"/>
  <c r="Q153" i="11"/>
  <c r="P153" i="11" s="1"/>
  <c r="O161" i="11"/>
  <c r="N161" i="11" s="1"/>
  <c r="K161" i="11" s="1"/>
  <c r="O169" i="11"/>
  <c r="N169" i="11" s="1"/>
  <c r="K169" i="11" s="1"/>
  <c r="K177" i="11"/>
  <c r="O185" i="11"/>
  <c r="N185" i="11" s="1"/>
  <c r="K185" i="11" s="1"/>
  <c r="K193" i="11"/>
  <c r="O201" i="11"/>
  <c r="N201" i="11" s="1"/>
  <c r="K201" i="11" s="1"/>
  <c r="K209" i="11"/>
  <c r="O217" i="11"/>
  <c r="N217" i="11" s="1"/>
  <c r="K217" i="11" s="1"/>
  <c r="O233" i="11"/>
  <c r="N233" i="11" s="1"/>
  <c r="K233" i="11" s="1"/>
  <c r="K241" i="11"/>
  <c r="O249" i="11"/>
  <c r="N249" i="11" s="1"/>
  <c r="K249" i="11" s="1"/>
  <c r="K257" i="11"/>
  <c r="O265" i="11"/>
  <c r="N265" i="11" s="1"/>
  <c r="K265" i="11" s="1"/>
  <c r="K273" i="11"/>
  <c r="O281" i="11"/>
  <c r="N281" i="11" s="1"/>
  <c r="K281" i="11" s="1"/>
  <c r="K289" i="11"/>
  <c r="O297" i="11"/>
  <c r="N297" i="11" s="1"/>
  <c r="K297" i="11" s="1"/>
  <c r="AD84" i="11"/>
  <c r="Z84" i="11"/>
  <c r="AB84" i="11"/>
  <c r="AD18" i="11"/>
  <c r="AB18" i="11"/>
  <c r="Z18" i="11"/>
  <c r="O24" i="11"/>
  <c r="N24" i="11" s="1"/>
  <c r="K24" i="11" s="1"/>
  <c r="K50" i="11"/>
  <c r="Q70" i="11"/>
  <c r="P70" i="11" s="1"/>
  <c r="K70" i="11"/>
  <c r="AD196" i="11"/>
  <c r="Z196" i="11"/>
  <c r="AB196" i="11"/>
  <c r="AD204" i="11"/>
  <c r="Z204" i="11"/>
  <c r="AB204" i="11"/>
  <c r="AD212" i="11"/>
  <c r="Z212" i="11"/>
  <c r="AB212" i="11"/>
  <c r="AD220" i="11"/>
  <c r="AB220" i="11"/>
  <c r="Z220" i="11"/>
  <c r="AD232" i="11"/>
  <c r="AB232" i="11"/>
  <c r="Z232" i="11"/>
  <c r="Z234" i="11"/>
  <c r="AB234" i="11"/>
  <c r="Z238" i="11"/>
  <c r="AB238" i="11"/>
  <c r="K304" i="11"/>
  <c r="Q304" i="11"/>
  <c r="P304" i="11" s="1"/>
  <c r="K320" i="11"/>
  <c r="Q320" i="11"/>
  <c r="P320" i="11" s="1"/>
  <c r="K336" i="11"/>
  <c r="Q336" i="11"/>
  <c r="P336" i="11" s="1"/>
  <c r="K352" i="11"/>
  <c r="Q352" i="11"/>
  <c r="P352" i="11" s="1"/>
  <c r="K368" i="11"/>
  <c r="Q368" i="11"/>
  <c r="P368" i="11" s="1"/>
  <c r="K384" i="11"/>
  <c r="Q384" i="11"/>
  <c r="P384" i="11" s="1"/>
  <c r="K400" i="11"/>
  <c r="Q400" i="11"/>
  <c r="P400" i="11" s="1"/>
  <c r="K416" i="11"/>
  <c r="Q416" i="11"/>
  <c r="P416" i="11" s="1"/>
  <c r="O424" i="11"/>
  <c r="N424" i="11" s="1"/>
  <c r="K424" i="11" s="1"/>
  <c r="K432" i="11"/>
  <c r="O440" i="11"/>
  <c r="N440" i="11" s="1"/>
  <c r="K440" i="11" s="1"/>
  <c r="K448" i="11"/>
  <c r="O456" i="11"/>
  <c r="N456" i="11" s="1"/>
  <c r="K456" i="11" s="1"/>
  <c r="K464" i="11"/>
  <c r="O472" i="11"/>
  <c r="N472" i="11" s="1"/>
  <c r="K472" i="11" s="1"/>
  <c r="K480" i="11"/>
  <c r="O488" i="11"/>
  <c r="N488" i="11" s="1"/>
  <c r="K488" i="11" s="1"/>
  <c r="K496" i="11"/>
  <c r="O47" i="11"/>
  <c r="N47" i="11" s="1"/>
  <c r="K47" i="11" s="1"/>
  <c r="O63" i="11"/>
  <c r="N63" i="11" s="1"/>
  <c r="K63" i="11" s="1"/>
  <c r="Q81" i="11"/>
  <c r="P81" i="11" s="1"/>
  <c r="K97" i="11"/>
  <c r="Q97" i="11"/>
  <c r="P97" i="11" s="1"/>
  <c r="K113" i="11"/>
  <c r="Q113" i="11"/>
  <c r="P113" i="11" s="1"/>
  <c r="O131" i="11"/>
  <c r="N131" i="11" s="1"/>
  <c r="K131" i="11" s="1"/>
  <c r="O147" i="11"/>
  <c r="N147" i="11" s="1"/>
  <c r="K147" i="11" s="1"/>
  <c r="O163" i="11"/>
  <c r="N163" i="11" s="1"/>
  <c r="K163" i="11" s="1"/>
  <c r="O171" i="11"/>
  <c r="N171" i="11" s="1"/>
  <c r="K171" i="11" s="1"/>
  <c r="O187" i="11"/>
  <c r="N187" i="11" s="1"/>
  <c r="K187" i="11" s="1"/>
  <c r="O203" i="11"/>
  <c r="N203" i="11" s="1"/>
  <c r="K203" i="11" s="1"/>
  <c r="K211" i="11"/>
  <c r="O219" i="11"/>
  <c r="N219" i="11" s="1"/>
  <c r="K219" i="11" s="1"/>
  <c r="K227" i="11"/>
  <c r="O235" i="11"/>
  <c r="N235" i="11" s="1"/>
  <c r="K235" i="11" s="1"/>
  <c r="K243" i="11"/>
  <c r="O251" i="11"/>
  <c r="N251" i="11" s="1"/>
  <c r="K251" i="11" s="1"/>
  <c r="K259" i="11"/>
  <c r="O267" i="11"/>
  <c r="N267" i="11" s="1"/>
  <c r="K267" i="11" s="1"/>
  <c r="K275" i="11"/>
  <c r="O283" i="11"/>
  <c r="N283" i="11" s="1"/>
  <c r="K283" i="11" s="1"/>
  <c r="O299" i="11"/>
  <c r="N299" i="11" s="1"/>
  <c r="K299" i="11" s="1"/>
  <c r="K307" i="11"/>
  <c r="O315" i="11"/>
  <c r="N315" i="11" s="1"/>
  <c r="K315" i="11" s="1"/>
  <c r="K323" i="11"/>
  <c r="O331" i="11"/>
  <c r="N331" i="11" s="1"/>
  <c r="K331" i="11" s="1"/>
  <c r="K339" i="11"/>
  <c r="K355" i="11"/>
  <c r="K371" i="11"/>
  <c r="K387" i="11"/>
  <c r="K403" i="11"/>
  <c r="K419" i="11"/>
  <c r="K435" i="11"/>
  <c r="K483" i="11"/>
  <c r="K499" i="11"/>
  <c r="O310" i="11"/>
  <c r="N310" i="11" s="1"/>
  <c r="K310" i="11" s="1"/>
  <c r="O326" i="11"/>
  <c r="N326" i="11" s="1"/>
  <c r="K326" i="11" s="1"/>
  <c r="K342" i="11"/>
  <c r="K374" i="11"/>
  <c r="K390" i="11"/>
  <c r="K406" i="11"/>
  <c r="K422" i="11"/>
  <c r="O430" i="11"/>
  <c r="N430" i="11" s="1"/>
  <c r="K430" i="11" s="1"/>
  <c r="Q438" i="11"/>
  <c r="P438" i="11" s="1"/>
  <c r="K438" i="11"/>
  <c r="O446" i="11"/>
  <c r="N446" i="11" s="1"/>
  <c r="K446" i="11" s="1"/>
  <c r="Q454" i="11"/>
  <c r="P454" i="11" s="1"/>
  <c r="K454" i="11"/>
  <c r="O462" i="11"/>
  <c r="N462" i="11" s="1"/>
  <c r="K462" i="11" s="1"/>
  <c r="Q470" i="11"/>
  <c r="P470" i="11" s="1"/>
  <c r="K470" i="11"/>
  <c r="O478" i="11"/>
  <c r="N478" i="11" s="1"/>
  <c r="K478" i="11" s="1"/>
  <c r="Q486" i="11"/>
  <c r="P486" i="11" s="1"/>
  <c r="K486" i="11"/>
  <c r="O494" i="11"/>
  <c r="N494" i="11" s="1"/>
  <c r="K494" i="11" s="1"/>
  <c r="O502" i="11"/>
  <c r="N502" i="11" s="1"/>
  <c r="K502" i="11" s="1"/>
  <c r="Z337" i="11"/>
  <c r="Z341" i="11"/>
  <c r="Q4" i="11"/>
  <c r="P4" i="11" s="1"/>
  <c r="Q6" i="11"/>
  <c r="P6" i="11" s="1"/>
  <c r="O10" i="11"/>
  <c r="N10" i="11" s="1"/>
  <c r="K10" i="11" s="1"/>
  <c r="O6" i="11"/>
  <c r="N6" i="11" s="1"/>
  <c r="K6" i="11" s="1"/>
  <c r="Q2" i="11"/>
  <c r="P2" i="11" s="1"/>
  <c r="K2" i="11"/>
  <c r="Q121" i="11"/>
  <c r="P121" i="11" s="1"/>
  <c r="Q65" i="11"/>
  <c r="P65" i="11" s="1"/>
  <c r="K9" i="11"/>
  <c r="O4" i="11"/>
  <c r="N4" i="11" s="1"/>
  <c r="K4" i="11" s="1"/>
  <c r="AD24" i="11"/>
  <c r="T2" i="11"/>
  <c r="AD67" i="11"/>
  <c r="AD71" i="11"/>
  <c r="Z480" i="11"/>
  <c r="AD498" i="11"/>
  <c r="AB312" i="11"/>
  <c r="AB470" i="11"/>
  <c r="AB95" i="11"/>
  <c r="AB111" i="11"/>
  <c r="AB199" i="11"/>
  <c r="AB215" i="11"/>
  <c r="Z20" i="11"/>
  <c r="J20" i="11" s="1"/>
  <c r="Z239" i="11"/>
  <c r="Z486" i="11"/>
  <c r="Z83" i="11"/>
  <c r="Z91" i="11"/>
  <c r="Z227" i="11"/>
  <c r="AD310" i="11"/>
  <c r="AD376" i="11"/>
  <c r="AD476" i="11"/>
  <c r="Z478" i="11"/>
  <c r="AD484" i="11"/>
  <c r="AD500" i="11"/>
  <c r="AD502" i="11"/>
  <c r="AD7" i="11"/>
  <c r="Z306" i="11"/>
  <c r="Z472" i="11"/>
  <c r="Z3" i="11"/>
  <c r="J3" i="11" s="1"/>
  <c r="AD478" i="11"/>
  <c r="AB486" i="11"/>
  <c r="AB496" i="11"/>
  <c r="AB306" i="11"/>
  <c r="AB376" i="11"/>
  <c r="AB83" i="11"/>
  <c r="AB87" i="11"/>
  <c r="AB99" i="11"/>
  <c r="AB107" i="11"/>
  <c r="AB195" i="11"/>
  <c r="AB203" i="11"/>
  <c r="AB211" i="11"/>
  <c r="AB219" i="11"/>
  <c r="AD91" i="11"/>
  <c r="Z67" i="11"/>
  <c r="J67" i="11" s="1"/>
  <c r="Z75" i="11"/>
  <c r="Z500" i="11"/>
  <c r="T7" i="11"/>
  <c r="Z2" i="11"/>
  <c r="AB2" i="11"/>
  <c r="Z7" i="11"/>
  <c r="AB7" i="11"/>
  <c r="AD20" i="11"/>
  <c r="AD239" i="11"/>
  <c r="Z24" i="11"/>
  <c r="AD416" i="11"/>
  <c r="T31" i="11"/>
  <c r="T35" i="11"/>
  <c r="J35" i="11" s="1"/>
  <c r="T115" i="11"/>
  <c r="J115" i="11" s="1"/>
  <c r="T119" i="11"/>
  <c r="J119" i="11" s="1"/>
  <c r="T127" i="11"/>
  <c r="J127" i="11" s="1"/>
  <c r="T147" i="11"/>
  <c r="J147" i="11" s="1"/>
  <c r="T243" i="11"/>
  <c r="J243" i="11" s="1"/>
  <c r="T247" i="11"/>
  <c r="J247" i="11" s="1"/>
  <c r="T251" i="11"/>
  <c r="J251" i="11" s="1"/>
  <c r="T255" i="11"/>
  <c r="J255" i="11" s="1"/>
  <c r="T259" i="11"/>
  <c r="J259" i="11" s="1"/>
  <c r="T263" i="11"/>
  <c r="J263" i="11" s="1"/>
  <c r="T267" i="11"/>
  <c r="J267" i="11" s="1"/>
  <c r="T271" i="11"/>
  <c r="J271" i="11" s="1"/>
  <c r="T275" i="11"/>
  <c r="J275" i="11" s="1"/>
  <c r="T279" i="11"/>
  <c r="J279" i="11" s="1"/>
  <c r="T283" i="11"/>
  <c r="J283" i="11" s="1"/>
  <c r="T287" i="11"/>
  <c r="J287" i="11" s="1"/>
  <c r="T291" i="11"/>
  <c r="J291" i="11" s="1"/>
  <c r="T295" i="11"/>
  <c r="J295" i="11" s="1"/>
  <c r="T303" i="11"/>
  <c r="J303" i="11" s="1"/>
  <c r="T22" i="11"/>
  <c r="J22" i="11" s="1"/>
  <c r="T23" i="11"/>
  <c r="J23" i="11" s="1"/>
  <c r="T316" i="11"/>
  <c r="J316" i="11" s="1"/>
  <c r="T318" i="11"/>
  <c r="J318" i="11" s="1"/>
  <c r="T320" i="11"/>
  <c r="J320" i="11" s="1"/>
  <c r="T322" i="11"/>
  <c r="J322" i="11" s="1"/>
  <c r="T324" i="11"/>
  <c r="J324" i="11" s="1"/>
  <c r="T326" i="11"/>
  <c r="J326" i="11" s="1"/>
  <c r="T328" i="11"/>
  <c r="J328" i="11" s="1"/>
  <c r="T330" i="11"/>
  <c r="J330" i="11" s="1"/>
  <c r="T332" i="11"/>
  <c r="J332" i="11" s="1"/>
  <c r="T334" i="11"/>
  <c r="J334" i="11" s="1"/>
  <c r="T336" i="11"/>
  <c r="J336" i="11" s="1"/>
  <c r="T338" i="11"/>
  <c r="J338" i="11" s="1"/>
  <c r="T350" i="11"/>
  <c r="J350" i="11" s="1"/>
  <c r="T352" i="11"/>
  <c r="J352" i="11" s="1"/>
  <c r="T362" i="11"/>
  <c r="J362" i="11" s="1"/>
  <c r="T364" i="11"/>
  <c r="J364" i="11" s="1"/>
  <c r="T368" i="11"/>
  <c r="J368" i="11" s="1"/>
  <c r="T370" i="11"/>
  <c r="J370" i="11" s="1"/>
  <c r="T374" i="11"/>
  <c r="J374" i="11" s="1"/>
  <c r="T380" i="11"/>
  <c r="J380" i="11" s="1"/>
  <c r="T382" i="11"/>
  <c r="J382" i="11" s="1"/>
  <c r="T394" i="11"/>
  <c r="J394" i="11" s="1"/>
  <c r="T396" i="11"/>
  <c r="J396" i="11" s="1"/>
  <c r="T398" i="11"/>
  <c r="J398" i="11" s="1"/>
  <c r="T400" i="11"/>
  <c r="J400" i="11" s="1"/>
  <c r="T404" i="11"/>
  <c r="J404" i="11" s="1"/>
  <c r="T406" i="11"/>
  <c r="J406" i="11" s="1"/>
  <c r="T408" i="11"/>
  <c r="J408" i="11" s="1"/>
  <c r="T412" i="11"/>
  <c r="J412" i="11" s="1"/>
  <c r="T414" i="11"/>
  <c r="J414" i="11" s="1"/>
  <c r="T416" i="11"/>
  <c r="J416" i="11" s="1"/>
  <c r="T420" i="11"/>
  <c r="J420" i="11" s="1"/>
  <c r="T422" i="11"/>
  <c r="J422" i="11" s="1"/>
  <c r="T424" i="11"/>
  <c r="J424" i="11" s="1"/>
  <c r="T428" i="11"/>
  <c r="J428" i="11" s="1"/>
  <c r="T430" i="11"/>
  <c r="J430" i="11" s="1"/>
  <c r="T432" i="11"/>
  <c r="J432" i="11" s="1"/>
  <c r="T440" i="11"/>
  <c r="J440" i="11" s="1"/>
  <c r="T448" i="11"/>
  <c r="J448" i="11" s="1"/>
  <c r="T460" i="11"/>
  <c r="J460" i="11" s="1"/>
  <c r="V4" i="11"/>
  <c r="T27" i="11"/>
  <c r="T131" i="11"/>
  <c r="J131" i="11" s="1"/>
  <c r="T135" i="11"/>
  <c r="J135" i="11" s="1"/>
  <c r="T143" i="11"/>
  <c r="J143" i="11" s="1"/>
  <c r="T231" i="11"/>
  <c r="J231" i="11" s="1"/>
  <c r="T299" i="11"/>
  <c r="J299" i="11" s="1"/>
  <c r="T308" i="11"/>
  <c r="J308" i="11" s="1"/>
  <c r="T340" i="11"/>
  <c r="J340" i="11" s="1"/>
  <c r="T342" i="11"/>
  <c r="J342" i="11" s="1"/>
  <c r="T344" i="11"/>
  <c r="J344" i="11" s="1"/>
  <c r="T346" i="11"/>
  <c r="J346" i="11" s="1"/>
  <c r="T348" i="11"/>
  <c r="J348" i="11" s="1"/>
  <c r="T354" i="11"/>
  <c r="J354" i="11" s="1"/>
  <c r="T356" i="11"/>
  <c r="J356" i="11" s="1"/>
  <c r="T360" i="11"/>
  <c r="J360" i="11" s="1"/>
  <c r="T366" i="11"/>
  <c r="J366" i="11" s="1"/>
  <c r="T372" i="11"/>
  <c r="J372" i="11" s="1"/>
  <c r="T384" i="11"/>
  <c r="J384" i="11" s="1"/>
  <c r="T388" i="11"/>
  <c r="J388" i="11" s="1"/>
  <c r="T392" i="11"/>
  <c r="J392" i="11" s="1"/>
  <c r="T402" i="11"/>
  <c r="J402" i="11" s="1"/>
  <c r="T410" i="11"/>
  <c r="J410" i="11" s="1"/>
  <c r="T418" i="11"/>
  <c r="J418" i="11" s="1"/>
  <c r="T426" i="11"/>
  <c r="J426" i="11" s="1"/>
  <c r="T434" i="11"/>
  <c r="J434" i="11" s="1"/>
  <c r="T444" i="11"/>
  <c r="J444" i="11" s="1"/>
  <c r="T456" i="11"/>
  <c r="J456" i="11" s="1"/>
  <c r="T464" i="11"/>
  <c r="J464" i="11" s="1"/>
  <c r="T24" i="11"/>
  <c r="J24" i="11" s="1"/>
  <c r="T4" i="11"/>
  <c r="AD420" i="11"/>
  <c r="Z332" i="11"/>
  <c r="AD334" i="11"/>
  <c r="Z334" i="11"/>
  <c r="Z336" i="11"/>
  <c r="Z340" i="11"/>
  <c r="AD340" i="11"/>
  <c r="Z344" i="11"/>
  <c r="AD344" i="11"/>
  <c r="Z348" i="11"/>
  <c r="AD348" i="11"/>
  <c r="Z356" i="11"/>
  <c r="AD356" i="11"/>
  <c r="AD358" i="11"/>
  <c r="AD360" i="11"/>
  <c r="Z364" i="11"/>
  <c r="AD364" i="11"/>
  <c r="Z370" i="11"/>
  <c r="AD408" i="11"/>
  <c r="AD412" i="11"/>
  <c r="AD424" i="11"/>
  <c r="AD428" i="11"/>
  <c r="AD432" i="11"/>
  <c r="AD438" i="11"/>
  <c r="AD440" i="11"/>
  <c r="AD444" i="11"/>
  <c r="AD448" i="11"/>
  <c r="AD450" i="11"/>
  <c r="Z450" i="11"/>
  <c r="Z452" i="11"/>
  <c r="AD454" i="11"/>
  <c r="AD460" i="11"/>
  <c r="AD462" i="11"/>
  <c r="Z16" i="11"/>
  <c r="Z119" i="11"/>
  <c r="Z123" i="11"/>
  <c r="Z131" i="11"/>
  <c r="AD131" i="11"/>
  <c r="AD143" i="11"/>
  <c r="Z243" i="11"/>
  <c r="Z251" i="11"/>
  <c r="Z255" i="11"/>
  <c r="Z259" i="11"/>
  <c r="Z263" i="11"/>
  <c r="Z267" i="11"/>
  <c r="Z271" i="11"/>
  <c r="Z279" i="11"/>
  <c r="Z283" i="11"/>
  <c r="Z291" i="11"/>
  <c r="Z303" i="11"/>
  <c r="Z316" i="11"/>
  <c r="Z318" i="11"/>
  <c r="Z320" i="11"/>
  <c r="Z8" i="11"/>
  <c r="J8" i="11" s="1"/>
  <c r="Z31" i="11"/>
  <c r="Z275" i="11"/>
  <c r="Z299" i="11"/>
  <c r="Z314" i="11"/>
  <c r="Z322" i="11"/>
  <c r="Z328" i="11"/>
  <c r="Z330" i="11"/>
  <c r="Z338" i="11"/>
  <c r="Z366" i="11"/>
  <c r="Z386" i="11"/>
  <c r="Z388" i="11"/>
  <c r="Z35" i="11"/>
  <c r="Z115" i="11"/>
  <c r="Z135" i="11"/>
  <c r="Z147" i="11"/>
  <c r="AD147" i="11"/>
  <c r="AD247" i="11"/>
  <c r="Z247" i="11"/>
  <c r="AD275" i="11"/>
  <c r="Z287" i="11"/>
  <c r="Z22" i="11"/>
  <c r="Z23" i="11"/>
  <c r="AD23" i="11"/>
  <c r="Z324" i="11"/>
  <c r="AD326" i="11"/>
  <c r="Z326" i="11"/>
  <c r="Z346" i="11"/>
  <c r="Z354" i="11"/>
  <c r="AD354" i="11"/>
  <c r="Z362" i="11"/>
  <c r="Z368" i="11"/>
  <c r="Z372" i="11"/>
  <c r="Z374" i="11"/>
  <c r="Z380" i="11"/>
  <c r="Z382" i="11"/>
  <c r="Z384" i="11"/>
  <c r="Z390" i="11"/>
  <c r="Z392" i="11"/>
  <c r="Z394" i="11"/>
  <c r="Z396" i="11"/>
  <c r="Z398" i="11"/>
  <c r="AD402" i="11"/>
  <c r="Z442" i="11"/>
  <c r="Z458" i="11"/>
  <c r="AD468" i="11"/>
  <c r="Z468" i="11"/>
  <c r="AD494" i="11"/>
  <c r="AD12" i="11"/>
  <c r="AB8" i="11"/>
  <c r="AB16" i="11"/>
  <c r="AB27" i="11"/>
  <c r="AB31" i="11"/>
  <c r="AB119" i="11"/>
  <c r="AB123" i="11"/>
  <c r="AB127" i="11"/>
  <c r="AB131" i="11"/>
  <c r="AB139" i="11"/>
  <c r="AB143" i="11"/>
  <c r="AB147" i="11"/>
  <c r="AB231" i="11"/>
  <c r="AB247" i="11"/>
  <c r="AB287" i="11"/>
  <c r="AB295" i="11"/>
  <c r="AB22" i="11"/>
  <c r="AB4" i="11"/>
  <c r="AB23" i="11"/>
  <c r="AB324" i="11"/>
  <c r="AB328" i="11"/>
  <c r="AB330" i="11"/>
  <c r="AB332" i="11"/>
  <c r="AB334" i="11"/>
  <c r="AB336" i="11"/>
  <c r="AB338" i="11"/>
  <c r="AB340" i="11"/>
  <c r="AB342" i="11"/>
  <c r="AB344" i="11"/>
  <c r="AB348" i="11"/>
  <c r="AB350" i="11"/>
  <c r="AB352" i="11"/>
  <c r="AB354" i="11"/>
  <c r="AB356" i="11"/>
  <c r="AB364" i="11"/>
  <c r="AB366" i="11"/>
  <c r="AB370" i="11"/>
  <c r="AB372" i="11"/>
  <c r="AB374" i="11"/>
  <c r="AB380" i="11"/>
  <c r="AB382" i="11"/>
  <c r="AB384" i="11"/>
  <c r="AB390" i="11"/>
  <c r="AB392" i="11"/>
  <c r="AB394" i="11"/>
  <c r="AB396" i="11"/>
  <c r="AB398" i="11"/>
  <c r="AB400" i="11"/>
  <c r="AB404" i="11"/>
  <c r="AB406" i="11"/>
  <c r="AB410" i="11"/>
  <c r="AB414" i="11"/>
  <c r="AB418" i="11"/>
  <c r="AB422" i="11"/>
  <c r="AB426" i="11"/>
  <c r="AB430" i="11"/>
  <c r="AB434" i="11"/>
  <c r="AB436" i="11"/>
  <c r="AB446" i="11"/>
  <c r="AB450" i="11"/>
  <c r="AB452" i="11"/>
  <c r="AB456" i="11"/>
  <c r="AB464" i="11"/>
  <c r="AB468" i="11"/>
  <c r="AB35" i="11"/>
  <c r="AB115" i="11"/>
  <c r="AB135" i="11"/>
  <c r="AB243" i="11"/>
  <c r="AB251" i="11"/>
  <c r="AB255" i="11"/>
  <c r="AB259" i="11"/>
  <c r="AB263" i="11"/>
  <c r="AB267" i="11"/>
  <c r="AB271" i="11"/>
  <c r="AB275" i="11"/>
  <c r="AB279" i="11"/>
  <c r="AB283" i="11"/>
  <c r="AB291" i="11"/>
  <c r="AB299" i="11"/>
  <c r="AB303" i="11"/>
  <c r="AB314" i="11"/>
  <c r="AB316" i="11"/>
  <c r="AB318" i="11"/>
  <c r="AB320" i="11"/>
  <c r="AB322" i="11"/>
  <c r="AB326" i="11"/>
  <c r="AB346" i="11"/>
  <c r="AB358" i="11"/>
  <c r="AB360" i="11"/>
  <c r="AB362" i="11"/>
  <c r="AB368" i="11"/>
  <c r="AB386" i="11"/>
  <c r="AB388" i="11"/>
  <c r="AB402" i="11"/>
  <c r="AB408" i="11"/>
  <c r="AB412" i="11"/>
  <c r="AB416" i="11"/>
  <c r="AB420" i="11"/>
  <c r="AB424" i="11"/>
  <c r="AB428" i="11"/>
  <c r="AB432" i="11"/>
  <c r="AB438" i="11"/>
  <c r="AB440" i="11"/>
  <c r="AB442" i="11"/>
  <c r="AB444" i="11"/>
  <c r="AB448" i="11"/>
  <c r="AB454" i="11"/>
  <c r="AB458" i="11"/>
  <c r="AB460" i="11"/>
  <c r="AB462" i="11"/>
  <c r="AB494" i="11"/>
  <c r="AB12" i="11"/>
  <c r="AD27" i="11"/>
  <c r="AD35" i="11"/>
  <c r="AD283" i="11"/>
  <c r="AD291" i="11"/>
  <c r="AD316" i="11"/>
  <c r="AD320" i="11"/>
  <c r="AD380" i="11"/>
  <c r="AD396" i="11"/>
  <c r="AD8" i="11"/>
  <c r="AD31" i="11"/>
  <c r="AD115" i="11"/>
  <c r="AD127" i="11"/>
  <c r="AD231" i="11"/>
  <c r="AD243" i="11"/>
  <c r="AD251" i="11"/>
  <c r="AD259" i="11"/>
  <c r="AD267" i="11"/>
  <c r="AD287" i="11"/>
  <c r="AD303" i="11"/>
  <c r="AD22" i="11"/>
  <c r="AD4" i="11"/>
  <c r="AD318" i="11"/>
  <c r="AD324" i="11"/>
  <c r="AD328" i="11"/>
  <c r="AD332" i="11"/>
  <c r="AD336" i="11"/>
  <c r="AD342" i="11"/>
  <c r="AD346" i="11"/>
  <c r="AD350" i="11"/>
  <c r="AD352" i="11"/>
  <c r="AD362" i="11"/>
  <c r="AD368" i="11"/>
  <c r="AD370" i="11"/>
  <c r="AD372" i="11"/>
  <c r="AD374" i="11"/>
  <c r="AD382" i="11"/>
  <c r="AD384" i="11"/>
  <c r="AD388" i="11"/>
  <c r="AD392" i="11"/>
  <c r="AD394" i="11"/>
  <c r="AD398" i="11"/>
  <c r="AD400" i="11"/>
  <c r="AD404" i="11"/>
  <c r="AD406" i="11"/>
  <c r="AD410" i="11"/>
  <c r="AD414" i="11"/>
  <c r="AD418" i="11"/>
  <c r="AD422" i="11"/>
  <c r="AD426" i="11"/>
  <c r="AD430" i="11"/>
  <c r="AD434" i="11"/>
  <c r="AD436" i="11"/>
  <c r="AD442" i="11"/>
  <c r="AD446" i="11"/>
  <c r="AD456" i="11"/>
  <c r="AD458" i="11"/>
  <c r="AD464" i="11"/>
  <c r="A108" i="1"/>
  <c r="A109" i="1" s="1"/>
  <c r="AK7" i="1"/>
  <c r="AL7" i="1"/>
  <c r="AM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AK8" i="1"/>
  <c r="AL8" i="1"/>
  <c r="AM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AK9" i="1"/>
  <c r="AL9" i="1"/>
  <c r="AM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AK10" i="1"/>
  <c r="AL10" i="1"/>
  <c r="AM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AK11" i="1"/>
  <c r="AL11" i="1"/>
  <c r="AM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AK12" i="1"/>
  <c r="AL12" i="1"/>
  <c r="AM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AK13" i="1"/>
  <c r="AL13" i="1"/>
  <c r="AM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AK14" i="1"/>
  <c r="AL14" i="1"/>
  <c r="AM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AK15" i="1"/>
  <c r="AL15" i="1"/>
  <c r="AM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AK16" i="1"/>
  <c r="AL16" i="1"/>
  <c r="AM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AK17" i="1"/>
  <c r="AL17" i="1"/>
  <c r="AM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AK18" i="1"/>
  <c r="AL18" i="1"/>
  <c r="AM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AK19" i="1"/>
  <c r="AL19" i="1"/>
  <c r="AM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AK20" i="1"/>
  <c r="AL20" i="1"/>
  <c r="AM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AK21" i="1"/>
  <c r="AL21" i="1"/>
  <c r="AM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AK22" i="1"/>
  <c r="AL22" i="1"/>
  <c r="AM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AK23" i="1"/>
  <c r="AL23" i="1"/>
  <c r="AM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AK24" i="1"/>
  <c r="AL24" i="1"/>
  <c r="AM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AK25" i="1"/>
  <c r="AL25" i="1"/>
  <c r="AM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AK26" i="1"/>
  <c r="AL26" i="1"/>
  <c r="AM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AK27" i="1"/>
  <c r="AL27" i="1"/>
  <c r="AM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AK28" i="1"/>
  <c r="AL28" i="1"/>
  <c r="AM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AK30" i="1"/>
  <c r="AL30" i="1"/>
  <c r="AM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AK31" i="1"/>
  <c r="AL31" i="1"/>
  <c r="AM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AK32" i="1"/>
  <c r="AL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AK33" i="1"/>
  <c r="AL33" i="1"/>
  <c r="AM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AK34" i="1"/>
  <c r="AL34" i="1"/>
  <c r="AM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AK35" i="1"/>
  <c r="AL35" i="1"/>
  <c r="AM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AK36" i="1"/>
  <c r="AL36" i="1"/>
  <c r="AM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AK37" i="1"/>
  <c r="AL37" i="1"/>
  <c r="AM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AK38" i="1"/>
  <c r="AL38" i="1"/>
  <c r="AM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AK39" i="1"/>
  <c r="AL39" i="1"/>
  <c r="AM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AK40" i="1"/>
  <c r="AL40" i="1"/>
  <c r="AM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AK41" i="1"/>
  <c r="AL41" i="1"/>
  <c r="AM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AK42" i="1"/>
  <c r="AL42" i="1"/>
  <c r="AM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AK43" i="1"/>
  <c r="AL43" i="1"/>
  <c r="AM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AK44" i="1"/>
  <c r="AL44" i="1"/>
  <c r="AM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AK45" i="1"/>
  <c r="AL45" i="1"/>
  <c r="AM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AK46" i="1"/>
  <c r="AL46" i="1"/>
  <c r="AM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AK47" i="1"/>
  <c r="AL47" i="1"/>
  <c r="AM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AK48" i="1"/>
  <c r="AL48" i="1"/>
  <c r="AM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AK49" i="1"/>
  <c r="AL49" i="1"/>
  <c r="AM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AK50" i="1"/>
  <c r="AL50" i="1"/>
  <c r="AM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AK51" i="1"/>
  <c r="AL51" i="1"/>
  <c r="AM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AK52" i="1"/>
  <c r="AL52" i="1"/>
  <c r="AM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AK53" i="1"/>
  <c r="AL53" i="1"/>
  <c r="AM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AK54" i="1"/>
  <c r="AL54" i="1"/>
  <c r="AM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AK55" i="1"/>
  <c r="AL55" i="1"/>
  <c r="AM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AK56" i="1"/>
  <c r="AL56" i="1"/>
  <c r="AM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AK57" i="1"/>
  <c r="AL57" i="1"/>
  <c r="AM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AK58" i="1"/>
  <c r="AL58" i="1"/>
  <c r="AM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AK59" i="1"/>
  <c r="AL59" i="1"/>
  <c r="AM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AK60" i="1"/>
  <c r="AL60" i="1"/>
  <c r="AM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AK61" i="1"/>
  <c r="AL61" i="1"/>
  <c r="AM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AK62" i="1"/>
  <c r="AL62" i="1"/>
  <c r="AM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AK63" i="1"/>
  <c r="AL63" i="1"/>
  <c r="AM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AK64" i="1"/>
  <c r="AL64" i="1"/>
  <c r="AM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AK65" i="1"/>
  <c r="AL65" i="1"/>
  <c r="AM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AK66" i="1"/>
  <c r="AL66" i="1"/>
  <c r="AM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AK67" i="1"/>
  <c r="AL67" i="1"/>
  <c r="AM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AK68" i="1"/>
  <c r="AL68" i="1"/>
  <c r="AM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AK69" i="1"/>
  <c r="AL69" i="1"/>
  <c r="AM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AK70" i="1"/>
  <c r="AL70" i="1"/>
  <c r="AM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AK71" i="1"/>
  <c r="AL71" i="1"/>
  <c r="AM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AK72" i="1"/>
  <c r="AL72" i="1"/>
  <c r="AM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AK73" i="1"/>
  <c r="AL73" i="1"/>
  <c r="AM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AK74" i="1"/>
  <c r="AL74" i="1"/>
  <c r="AM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AK75" i="1"/>
  <c r="AL75" i="1"/>
  <c r="AM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AK76" i="1"/>
  <c r="AL76" i="1"/>
  <c r="AM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AK77" i="1"/>
  <c r="AL77" i="1"/>
  <c r="AM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AK78" i="1"/>
  <c r="AL78" i="1"/>
  <c r="AM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AK79" i="1"/>
  <c r="AL79" i="1"/>
  <c r="AM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AK80" i="1"/>
  <c r="AL80" i="1"/>
  <c r="AM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AK81" i="1"/>
  <c r="AL81" i="1"/>
  <c r="AM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AK82" i="1"/>
  <c r="AL82" i="1"/>
  <c r="AM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AK83" i="1"/>
  <c r="AL83" i="1"/>
  <c r="AM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AK84" i="1"/>
  <c r="AL84" i="1"/>
  <c r="AM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AK85" i="1"/>
  <c r="AL85" i="1"/>
  <c r="AM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AK86" i="1"/>
  <c r="AL86" i="1"/>
  <c r="AM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AK87" i="1"/>
  <c r="AL87" i="1"/>
  <c r="AM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AK88" i="1"/>
  <c r="AL88" i="1"/>
  <c r="AM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AK89" i="1"/>
  <c r="AL89" i="1"/>
  <c r="AM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AK90" i="1"/>
  <c r="AL90" i="1"/>
  <c r="AM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AK91" i="1"/>
  <c r="AL91" i="1"/>
  <c r="AM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AK92" i="1"/>
  <c r="AL92" i="1"/>
  <c r="AM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AK93" i="1"/>
  <c r="AL93" i="1"/>
  <c r="AM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AK94" i="1"/>
  <c r="AL94" i="1"/>
  <c r="AM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AK95" i="1"/>
  <c r="AL95" i="1"/>
  <c r="AM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AK96" i="1"/>
  <c r="AL96" i="1"/>
  <c r="AM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AK97" i="1"/>
  <c r="AL97" i="1"/>
  <c r="AM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AK98" i="1"/>
  <c r="AL98" i="1"/>
  <c r="AM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AK99" i="1"/>
  <c r="AL99" i="1"/>
  <c r="AM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AK100" i="1"/>
  <c r="AL100" i="1"/>
  <c r="AM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AK101" i="1"/>
  <c r="AL101" i="1"/>
  <c r="AM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AK102" i="1"/>
  <c r="AL102" i="1"/>
  <c r="AM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AK103" i="1"/>
  <c r="AL103" i="1"/>
  <c r="AM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AK104" i="1"/>
  <c r="AL104" i="1"/>
  <c r="AM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AK506" i="1"/>
  <c r="AL506" i="1"/>
  <c r="AM506" i="1"/>
  <c r="AO506" i="1"/>
  <c r="AP506" i="1"/>
  <c r="AQ506" i="1"/>
  <c r="AR506" i="1"/>
  <c r="AS506" i="1"/>
  <c r="AT506" i="1"/>
  <c r="AU506" i="1"/>
  <c r="AV506" i="1"/>
  <c r="AW506" i="1"/>
  <c r="AX506" i="1"/>
  <c r="AY506" i="1"/>
  <c r="AZ506" i="1"/>
  <c r="BA506" i="1"/>
  <c r="AL6" i="1"/>
  <c r="AM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AK6" i="1"/>
  <c r="AD6" i="1"/>
  <c r="AE6" i="1"/>
  <c r="AF6" i="1"/>
  <c r="AG6" i="1"/>
  <c r="AH6" i="1"/>
  <c r="AI6" i="1"/>
  <c r="AJ6" i="1"/>
  <c r="S7" i="1"/>
  <c r="T7" i="1"/>
  <c r="U7" i="1"/>
  <c r="V7" i="1"/>
  <c r="W7" i="1"/>
  <c r="X7" i="1"/>
  <c r="Y7" i="1"/>
  <c r="Z7" i="1"/>
  <c r="AA7" i="1"/>
  <c r="AB7" i="1"/>
  <c r="S8" i="1"/>
  <c r="T8" i="1"/>
  <c r="U8" i="1"/>
  <c r="V8" i="1"/>
  <c r="W8" i="1"/>
  <c r="X8" i="1"/>
  <c r="Y8" i="1"/>
  <c r="Z8" i="1"/>
  <c r="AA8" i="1"/>
  <c r="AB8" i="1"/>
  <c r="S9" i="1"/>
  <c r="T9" i="1"/>
  <c r="U9" i="1"/>
  <c r="V9" i="1"/>
  <c r="W9" i="1"/>
  <c r="X9" i="1"/>
  <c r="Y9" i="1"/>
  <c r="Z9" i="1"/>
  <c r="AA9" i="1"/>
  <c r="AB9" i="1"/>
  <c r="S10" i="1"/>
  <c r="T10" i="1"/>
  <c r="U10" i="1"/>
  <c r="V10" i="1"/>
  <c r="W10" i="1"/>
  <c r="X10" i="1"/>
  <c r="Y10" i="1"/>
  <c r="Z10" i="1"/>
  <c r="AA10" i="1"/>
  <c r="AB10" i="1"/>
  <c r="S11" i="1"/>
  <c r="T11" i="1"/>
  <c r="U11" i="1"/>
  <c r="V11" i="1"/>
  <c r="W11" i="1"/>
  <c r="X11" i="1"/>
  <c r="Y11" i="1"/>
  <c r="Z11" i="1"/>
  <c r="AA11" i="1"/>
  <c r="AB11" i="1"/>
  <c r="S12" i="1"/>
  <c r="T12" i="1"/>
  <c r="U12" i="1"/>
  <c r="V12" i="1"/>
  <c r="W12" i="1"/>
  <c r="X12" i="1"/>
  <c r="Y12" i="1"/>
  <c r="Z12" i="1"/>
  <c r="AA12" i="1"/>
  <c r="AB12" i="1"/>
  <c r="S13" i="1"/>
  <c r="T13" i="1"/>
  <c r="U13" i="1"/>
  <c r="V13" i="1"/>
  <c r="W13" i="1"/>
  <c r="X13" i="1"/>
  <c r="Y13" i="1"/>
  <c r="Z13" i="1"/>
  <c r="AA13" i="1"/>
  <c r="AB13" i="1"/>
  <c r="S14" i="1"/>
  <c r="T14" i="1"/>
  <c r="U14" i="1"/>
  <c r="V14" i="1"/>
  <c r="W14" i="1"/>
  <c r="X14" i="1"/>
  <c r="Y14" i="1"/>
  <c r="Z14" i="1"/>
  <c r="AA14" i="1"/>
  <c r="AB14" i="1"/>
  <c r="S15" i="1"/>
  <c r="T15" i="1"/>
  <c r="U15" i="1"/>
  <c r="V15" i="1"/>
  <c r="W15" i="1"/>
  <c r="X15" i="1"/>
  <c r="Y15" i="1"/>
  <c r="Z15" i="1"/>
  <c r="AA15" i="1"/>
  <c r="AB15" i="1"/>
  <c r="S16" i="1"/>
  <c r="T16" i="1"/>
  <c r="U16" i="1"/>
  <c r="V16" i="1"/>
  <c r="W16" i="1"/>
  <c r="X16" i="1"/>
  <c r="Y16" i="1"/>
  <c r="Z16" i="1"/>
  <c r="AA16" i="1"/>
  <c r="AB16" i="1"/>
  <c r="S17" i="1"/>
  <c r="T17" i="1"/>
  <c r="U17" i="1"/>
  <c r="V17" i="1"/>
  <c r="W17" i="1"/>
  <c r="X17" i="1"/>
  <c r="Y17" i="1"/>
  <c r="Z17" i="1"/>
  <c r="AA17" i="1"/>
  <c r="AB17" i="1"/>
  <c r="S18" i="1"/>
  <c r="T18" i="1"/>
  <c r="U18" i="1"/>
  <c r="V18" i="1"/>
  <c r="W18" i="1"/>
  <c r="X18" i="1"/>
  <c r="Y18" i="1"/>
  <c r="Z18" i="1"/>
  <c r="AA18" i="1"/>
  <c r="AB18" i="1"/>
  <c r="S19" i="1"/>
  <c r="T19" i="1"/>
  <c r="U19" i="1"/>
  <c r="V19" i="1"/>
  <c r="W19" i="1"/>
  <c r="X19" i="1"/>
  <c r="Y19" i="1"/>
  <c r="Z19" i="1"/>
  <c r="AA19" i="1"/>
  <c r="AB19" i="1"/>
  <c r="S20" i="1"/>
  <c r="T20" i="1"/>
  <c r="U20" i="1"/>
  <c r="V20" i="1"/>
  <c r="W20" i="1"/>
  <c r="X20" i="1"/>
  <c r="Y20" i="1"/>
  <c r="Z20" i="1"/>
  <c r="AA20" i="1"/>
  <c r="AB20" i="1"/>
  <c r="S21" i="1"/>
  <c r="T21" i="1"/>
  <c r="U21" i="1"/>
  <c r="V21" i="1"/>
  <c r="W21" i="1"/>
  <c r="X21" i="1"/>
  <c r="Y21" i="1"/>
  <c r="Z21" i="1"/>
  <c r="AA21" i="1"/>
  <c r="AB21" i="1"/>
  <c r="S22" i="1"/>
  <c r="T22" i="1"/>
  <c r="U22" i="1"/>
  <c r="V22" i="1"/>
  <c r="W22" i="1"/>
  <c r="X22" i="1"/>
  <c r="Y22" i="1"/>
  <c r="Z22" i="1"/>
  <c r="AA22" i="1"/>
  <c r="AB22" i="1"/>
  <c r="S23" i="1"/>
  <c r="T23" i="1"/>
  <c r="U23" i="1"/>
  <c r="V23" i="1"/>
  <c r="W23" i="1"/>
  <c r="X23" i="1"/>
  <c r="Y23" i="1"/>
  <c r="Z23" i="1"/>
  <c r="AA23" i="1"/>
  <c r="AB23" i="1"/>
  <c r="S24" i="1"/>
  <c r="T24" i="1"/>
  <c r="U24" i="1"/>
  <c r="V24" i="1"/>
  <c r="W24" i="1"/>
  <c r="X24" i="1"/>
  <c r="Y24" i="1"/>
  <c r="Z24" i="1"/>
  <c r="AA24" i="1"/>
  <c r="AB24" i="1"/>
  <c r="S25" i="1"/>
  <c r="T25" i="1"/>
  <c r="U25" i="1"/>
  <c r="V25" i="1"/>
  <c r="W25" i="1"/>
  <c r="X25" i="1"/>
  <c r="Y25" i="1"/>
  <c r="Z25" i="1"/>
  <c r="AA25" i="1"/>
  <c r="AB25" i="1"/>
  <c r="S26" i="1"/>
  <c r="T26" i="1"/>
  <c r="U26" i="1"/>
  <c r="V26" i="1"/>
  <c r="W26" i="1"/>
  <c r="X26" i="1"/>
  <c r="Y26" i="1"/>
  <c r="Z26" i="1"/>
  <c r="AA26" i="1"/>
  <c r="AB26" i="1"/>
  <c r="S27" i="1"/>
  <c r="T27" i="1"/>
  <c r="U27" i="1"/>
  <c r="V27" i="1"/>
  <c r="W27" i="1"/>
  <c r="X27" i="1"/>
  <c r="Y27" i="1"/>
  <c r="Z27" i="1"/>
  <c r="AA27" i="1"/>
  <c r="AB27" i="1"/>
  <c r="S28" i="1"/>
  <c r="T28" i="1"/>
  <c r="U28" i="1"/>
  <c r="V28" i="1"/>
  <c r="W28" i="1"/>
  <c r="X28" i="1"/>
  <c r="Y28" i="1"/>
  <c r="Z28" i="1"/>
  <c r="AA28" i="1"/>
  <c r="AB28" i="1"/>
  <c r="S29" i="1"/>
  <c r="T29" i="1"/>
  <c r="U29" i="1"/>
  <c r="V29" i="1"/>
  <c r="W29" i="1"/>
  <c r="X29" i="1"/>
  <c r="Y29" i="1"/>
  <c r="Z29" i="1"/>
  <c r="AA29" i="1"/>
  <c r="AB29" i="1"/>
  <c r="S30" i="1"/>
  <c r="T30" i="1"/>
  <c r="U30" i="1"/>
  <c r="V30" i="1"/>
  <c r="W30" i="1"/>
  <c r="X30" i="1"/>
  <c r="Y30" i="1"/>
  <c r="Z30" i="1"/>
  <c r="AA30" i="1"/>
  <c r="AB30" i="1"/>
  <c r="S31" i="1"/>
  <c r="T31" i="1"/>
  <c r="U31" i="1"/>
  <c r="V31" i="1"/>
  <c r="W31" i="1"/>
  <c r="X31" i="1"/>
  <c r="Y31" i="1"/>
  <c r="Z31" i="1"/>
  <c r="AA31" i="1"/>
  <c r="AB31" i="1"/>
  <c r="S32" i="1"/>
  <c r="T32" i="1"/>
  <c r="U32" i="1"/>
  <c r="V32" i="1"/>
  <c r="W32" i="1"/>
  <c r="X32" i="1"/>
  <c r="Y32" i="1"/>
  <c r="Z32" i="1"/>
  <c r="AA32" i="1"/>
  <c r="AB32" i="1"/>
  <c r="S33" i="1"/>
  <c r="T33" i="1"/>
  <c r="U33" i="1"/>
  <c r="V33" i="1"/>
  <c r="W33" i="1"/>
  <c r="X33" i="1"/>
  <c r="Y33" i="1"/>
  <c r="Z33" i="1"/>
  <c r="AA33" i="1"/>
  <c r="AB33" i="1"/>
  <c r="S34" i="1"/>
  <c r="T34" i="1"/>
  <c r="U34" i="1"/>
  <c r="V34" i="1"/>
  <c r="W34" i="1"/>
  <c r="X34" i="1"/>
  <c r="Y34" i="1"/>
  <c r="Z34" i="1"/>
  <c r="AA34" i="1"/>
  <c r="AB34" i="1"/>
  <c r="S35" i="1"/>
  <c r="T35" i="1"/>
  <c r="U35" i="1"/>
  <c r="V35" i="1"/>
  <c r="W35" i="1"/>
  <c r="X35" i="1"/>
  <c r="Y35" i="1"/>
  <c r="Z35" i="1"/>
  <c r="AA35" i="1"/>
  <c r="AB35" i="1"/>
  <c r="S36" i="1"/>
  <c r="T36" i="1"/>
  <c r="U36" i="1"/>
  <c r="V36" i="1"/>
  <c r="W36" i="1"/>
  <c r="X36" i="1"/>
  <c r="Y36" i="1"/>
  <c r="Z36" i="1"/>
  <c r="AA36" i="1"/>
  <c r="AB36" i="1"/>
  <c r="S37" i="1"/>
  <c r="T37" i="1"/>
  <c r="U37" i="1"/>
  <c r="V37" i="1"/>
  <c r="W37" i="1"/>
  <c r="X37" i="1"/>
  <c r="Y37" i="1"/>
  <c r="Z37" i="1"/>
  <c r="AA37" i="1"/>
  <c r="AB37" i="1"/>
  <c r="S38" i="1"/>
  <c r="T38" i="1"/>
  <c r="U38" i="1"/>
  <c r="V38" i="1"/>
  <c r="W38" i="1"/>
  <c r="X38" i="1"/>
  <c r="Y38" i="1"/>
  <c r="Z38" i="1"/>
  <c r="AA38" i="1"/>
  <c r="AB38" i="1"/>
  <c r="S39" i="1"/>
  <c r="T39" i="1"/>
  <c r="U39" i="1"/>
  <c r="V39" i="1"/>
  <c r="W39" i="1"/>
  <c r="X39" i="1"/>
  <c r="Y39" i="1"/>
  <c r="Z39" i="1"/>
  <c r="AA39" i="1"/>
  <c r="AB39" i="1"/>
  <c r="S40" i="1"/>
  <c r="T40" i="1"/>
  <c r="U40" i="1"/>
  <c r="V40" i="1"/>
  <c r="W40" i="1"/>
  <c r="X40" i="1"/>
  <c r="Y40" i="1"/>
  <c r="Z40" i="1"/>
  <c r="AA40" i="1"/>
  <c r="AB40" i="1"/>
  <c r="S41" i="1"/>
  <c r="T41" i="1"/>
  <c r="U41" i="1"/>
  <c r="V41" i="1"/>
  <c r="W41" i="1"/>
  <c r="X41" i="1"/>
  <c r="Y41" i="1"/>
  <c r="Z41" i="1"/>
  <c r="AA41" i="1"/>
  <c r="AB41" i="1"/>
  <c r="S42" i="1"/>
  <c r="T42" i="1"/>
  <c r="U42" i="1"/>
  <c r="V42" i="1"/>
  <c r="W42" i="1"/>
  <c r="X42" i="1"/>
  <c r="Y42" i="1"/>
  <c r="Z42" i="1"/>
  <c r="AA42" i="1"/>
  <c r="AB42" i="1"/>
  <c r="S43" i="1"/>
  <c r="T43" i="1"/>
  <c r="U43" i="1"/>
  <c r="V43" i="1"/>
  <c r="W43" i="1"/>
  <c r="X43" i="1"/>
  <c r="Y43" i="1"/>
  <c r="Z43" i="1"/>
  <c r="AA43" i="1"/>
  <c r="AB43" i="1"/>
  <c r="S44" i="1"/>
  <c r="T44" i="1"/>
  <c r="U44" i="1"/>
  <c r="V44" i="1"/>
  <c r="W44" i="1"/>
  <c r="X44" i="1"/>
  <c r="Y44" i="1"/>
  <c r="Z44" i="1"/>
  <c r="AA44" i="1"/>
  <c r="AB44" i="1"/>
  <c r="S45" i="1"/>
  <c r="T45" i="1"/>
  <c r="U45" i="1"/>
  <c r="V45" i="1"/>
  <c r="W45" i="1"/>
  <c r="X45" i="1"/>
  <c r="Y45" i="1"/>
  <c r="Z45" i="1"/>
  <c r="AA45" i="1"/>
  <c r="AB45" i="1"/>
  <c r="S46" i="1"/>
  <c r="T46" i="1"/>
  <c r="U46" i="1"/>
  <c r="V46" i="1"/>
  <c r="W46" i="1"/>
  <c r="X46" i="1"/>
  <c r="Y46" i="1"/>
  <c r="Z46" i="1"/>
  <c r="AA46" i="1"/>
  <c r="AB46" i="1"/>
  <c r="S47" i="1"/>
  <c r="T47" i="1"/>
  <c r="U47" i="1"/>
  <c r="V47" i="1"/>
  <c r="W47" i="1"/>
  <c r="X47" i="1"/>
  <c r="Y47" i="1"/>
  <c r="Z47" i="1"/>
  <c r="AA47" i="1"/>
  <c r="AB47" i="1"/>
  <c r="S48" i="1"/>
  <c r="T48" i="1"/>
  <c r="U48" i="1"/>
  <c r="V48" i="1"/>
  <c r="W48" i="1"/>
  <c r="X48" i="1"/>
  <c r="Y48" i="1"/>
  <c r="Z48" i="1"/>
  <c r="AA48" i="1"/>
  <c r="AB48" i="1"/>
  <c r="S49" i="1"/>
  <c r="T49" i="1"/>
  <c r="U49" i="1"/>
  <c r="V49" i="1"/>
  <c r="W49" i="1"/>
  <c r="X49" i="1"/>
  <c r="Y49" i="1"/>
  <c r="Z49" i="1"/>
  <c r="AA49" i="1"/>
  <c r="AB49" i="1"/>
  <c r="S50" i="1"/>
  <c r="T50" i="1"/>
  <c r="U50" i="1"/>
  <c r="V50" i="1"/>
  <c r="W50" i="1"/>
  <c r="X50" i="1"/>
  <c r="Y50" i="1"/>
  <c r="Z50" i="1"/>
  <c r="AA50" i="1"/>
  <c r="AB50" i="1"/>
  <c r="S51" i="1"/>
  <c r="T51" i="1"/>
  <c r="U51" i="1"/>
  <c r="V51" i="1"/>
  <c r="W51" i="1"/>
  <c r="X51" i="1"/>
  <c r="Y51" i="1"/>
  <c r="Z51" i="1"/>
  <c r="AA51" i="1"/>
  <c r="AB51" i="1"/>
  <c r="S52" i="1"/>
  <c r="T52" i="1"/>
  <c r="U52" i="1"/>
  <c r="V52" i="1"/>
  <c r="W52" i="1"/>
  <c r="X52" i="1"/>
  <c r="Y52" i="1"/>
  <c r="Z52" i="1"/>
  <c r="AA52" i="1"/>
  <c r="AB52" i="1"/>
  <c r="S53" i="1"/>
  <c r="T53" i="1"/>
  <c r="U53" i="1"/>
  <c r="V53" i="1"/>
  <c r="W53" i="1"/>
  <c r="X53" i="1"/>
  <c r="Y53" i="1"/>
  <c r="Z53" i="1"/>
  <c r="AA53" i="1"/>
  <c r="AB53" i="1"/>
  <c r="S54" i="1"/>
  <c r="T54" i="1"/>
  <c r="U54" i="1"/>
  <c r="V54" i="1"/>
  <c r="W54" i="1"/>
  <c r="X54" i="1"/>
  <c r="Y54" i="1"/>
  <c r="Z54" i="1"/>
  <c r="AA54" i="1"/>
  <c r="AB54" i="1"/>
  <c r="S55" i="1"/>
  <c r="T55" i="1"/>
  <c r="U55" i="1"/>
  <c r="V55" i="1"/>
  <c r="W55" i="1"/>
  <c r="X55" i="1"/>
  <c r="Y55" i="1"/>
  <c r="Z55" i="1"/>
  <c r="AA55" i="1"/>
  <c r="AB55" i="1"/>
  <c r="S56" i="1"/>
  <c r="T56" i="1"/>
  <c r="U56" i="1"/>
  <c r="V56" i="1"/>
  <c r="W56" i="1"/>
  <c r="X56" i="1"/>
  <c r="Y56" i="1"/>
  <c r="Z56" i="1"/>
  <c r="AA56" i="1"/>
  <c r="AB56" i="1"/>
  <c r="S57" i="1"/>
  <c r="T57" i="1"/>
  <c r="U57" i="1"/>
  <c r="V57" i="1"/>
  <c r="W57" i="1"/>
  <c r="X57" i="1"/>
  <c r="Y57" i="1"/>
  <c r="Z57" i="1"/>
  <c r="AA57" i="1"/>
  <c r="AB57" i="1"/>
  <c r="S58" i="1"/>
  <c r="T58" i="1"/>
  <c r="U58" i="1"/>
  <c r="V58" i="1"/>
  <c r="W58" i="1"/>
  <c r="X58" i="1"/>
  <c r="Y58" i="1"/>
  <c r="Z58" i="1"/>
  <c r="AA58" i="1"/>
  <c r="AB58" i="1"/>
  <c r="S59" i="1"/>
  <c r="T59" i="1"/>
  <c r="U59" i="1"/>
  <c r="V59" i="1"/>
  <c r="W59" i="1"/>
  <c r="X59" i="1"/>
  <c r="Y59" i="1"/>
  <c r="Z59" i="1"/>
  <c r="AA59" i="1"/>
  <c r="AB59" i="1"/>
  <c r="S60" i="1"/>
  <c r="T60" i="1"/>
  <c r="U60" i="1"/>
  <c r="V60" i="1"/>
  <c r="W60" i="1"/>
  <c r="X60" i="1"/>
  <c r="Y60" i="1"/>
  <c r="Z60" i="1"/>
  <c r="AA60" i="1"/>
  <c r="AB60" i="1"/>
  <c r="S61" i="1"/>
  <c r="T61" i="1"/>
  <c r="U61" i="1"/>
  <c r="V61" i="1"/>
  <c r="W61" i="1"/>
  <c r="X61" i="1"/>
  <c r="Y61" i="1"/>
  <c r="Z61" i="1"/>
  <c r="AA61" i="1"/>
  <c r="AB61" i="1"/>
  <c r="S62" i="1"/>
  <c r="T62" i="1"/>
  <c r="U62" i="1"/>
  <c r="V62" i="1"/>
  <c r="W62" i="1"/>
  <c r="X62" i="1"/>
  <c r="Y62" i="1"/>
  <c r="Z62" i="1"/>
  <c r="AA62" i="1"/>
  <c r="AB62" i="1"/>
  <c r="S63" i="1"/>
  <c r="T63" i="1"/>
  <c r="U63" i="1"/>
  <c r="V63" i="1"/>
  <c r="W63" i="1"/>
  <c r="X63" i="1"/>
  <c r="Y63" i="1"/>
  <c r="Z63" i="1"/>
  <c r="AA63" i="1"/>
  <c r="AB63" i="1"/>
  <c r="S64" i="1"/>
  <c r="T64" i="1"/>
  <c r="U64" i="1"/>
  <c r="V64" i="1"/>
  <c r="W64" i="1"/>
  <c r="X64" i="1"/>
  <c r="Y64" i="1"/>
  <c r="Z64" i="1"/>
  <c r="AA64" i="1"/>
  <c r="AB64" i="1"/>
  <c r="S65" i="1"/>
  <c r="T65" i="1"/>
  <c r="U65" i="1"/>
  <c r="V65" i="1"/>
  <c r="W65" i="1"/>
  <c r="X65" i="1"/>
  <c r="Y65" i="1"/>
  <c r="Z65" i="1"/>
  <c r="AA65" i="1"/>
  <c r="AB65" i="1"/>
  <c r="S66" i="1"/>
  <c r="T66" i="1"/>
  <c r="U66" i="1"/>
  <c r="V66" i="1"/>
  <c r="W66" i="1"/>
  <c r="X66" i="1"/>
  <c r="Y66" i="1"/>
  <c r="Z66" i="1"/>
  <c r="AA66" i="1"/>
  <c r="AB66" i="1"/>
  <c r="S67" i="1"/>
  <c r="T67" i="1"/>
  <c r="U67" i="1"/>
  <c r="V67" i="1"/>
  <c r="W67" i="1"/>
  <c r="X67" i="1"/>
  <c r="Y67" i="1"/>
  <c r="Z67" i="1"/>
  <c r="AA67" i="1"/>
  <c r="AB67" i="1"/>
  <c r="S68" i="1"/>
  <c r="T68" i="1"/>
  <c r="U68" i="1"/>
  <c r="V68" i="1"/>
  <c r="W68" i="1"/>
  <c r="X68" i="1"/>
  <c r="Y68" i="1"/>
  <c r="Z68" i="1"/>
  <c r="AA68" i="1"/>
  <c r="AB68" i="1"/>
  <c r="S69" i="1"/>
  <c r="T69" i="1"/>
  <c r="U69" i="1"/>
  <c r="V69" i="1"/>
  <c r="W69" i="1"/>
  <c r="X69" i="1"/>
  <c r="Y69" i="1"/>
  <c r="Z69" i="1"/>
  <c r="AA69" i="1"/>
  <c r="AB69" i="1"/>
  <c r="S70" i="1"/>
  <c r="T70" i="1"/>
  <c r="U70" i="1"/>
  <c r="V70" i="1"/>
  <c r="W70" i="1"/>
  <c r="X70" i="1"/>
  <c r="Y70" i="1"/>
  <c r="Z70" i="1"/>
  <c r="AA70" i="1"/>
  <c r="AB70" i="1"/>
  <c r="S71" i="1"/>
  <c r="T71" i="1"/>
  <c r="U71" i="1"/>
  <c r="V71" i="1"/>
  <c r="W71" i="1"/>
  <c r="X71" i="1"/>
  <c r="Y71" i="1"/>
  <c r="Z71" i="1"/>
  <c r="AA71" i="1"/>
  <c r="AB71" i="1"/>
  <c r="S72" i="1"/>
  <c r="T72" i="1"/>
  <c r="U72" i="1"/>
  <c r="V72" i="1"/>
  <c r="W72" i="1"/>
  <c r="X72" i="1"/>
  <c r="Y72" i="1"/>
  <c r="Z72" i="1"/>
  <c r="AA72" i="1"/>
  <c r="AB72" i="1"/>
  <c r="S73" i="1"/>
  <c r="T73" i="1"/>
  <c r="U73" i="1"/>
  <c r="V73" i="1"/>
  <c r="W73" i="1"/>
  <c r="X73" i="1"/>
  <c r="Y73" i="1"/>
  <c r="Z73" i="1"/>
  <c r="AA73" i="1"/>
  <c r="AB73" i="1"/>
  <c r="S74" i="1"/>
  <c r="T74" i="1"/>
  <c r="U74" i="1"/>
  <c r="V74" i="1"/>
  <c r="W74" i="1"/>
  <c r="X74" i="1"/>
  <c r="Y74" i="1"/>
  <c r="Z74" i="1"/>
  <c r="AA74" i="1"/>
  <c r="AB74" i="1"/>
  <c r="S75" i="1"/>
  <c r="T75" i="1"/>
  <c r="U75" i="1"/>
  <c r="V75" i="1"/>
  <c r="W75" i="1"/>
  <c r="X75" i="1"/>
  <c r="Y75" i="1"/>
  <c r="Z75" i="1"/>
  <c r="AA75" i="1"/>
  <c r="AB75" i="1"/>
  <c r="S76" i="1"/>
  <c r="T76" i="1"/>
  <c r="U76" i="1"/>
  <c r="V76" i="1"/>
  <c r="W76" i="1"/>
  <c r="X76" i="1"/>
  <c r="Y76" i="1"/>
  <c r="Z76" i="1"/>
  <c r="AA76" i="1"/>
  <c r="AB76" i="1"/>
  <c r="S77" i="1"/>
  <c r="T77" i="1"/>
  <c r="U77" i="1"/>
  <c r="V77" i="1"/>
  <c r="W77" i="1"/>
  <c r="X77" i="1"/>
  <c r="Y77" i="1"/>
  <c r="Z77" i="1"/>
  <c r="AA77" i="1"/>
  <c r="AB77" i="1"/>
  <c r="S78" i="1"/>
  <c r="T78" i="1"/>
  <c r="U78" i="1"/>
  <c r="V78" i="1"/>
  <c r="W78" i="1"/>
  <c r="X78" i="1"/>
  <c r="Y78" i="1"/>
  <c r="Z78" i="1"/>
  <c r="AA78" i="1"/>
  <c r="AB78" i="1"/>
  <c r="S79" i="1"/>
  <c r="T79" i="1"/>
  <c r="U79" i="1"/>
  <c r="V79" i="1"/>
  <c r="W79" i="1"/>
  <c r="X79" i="1"/>
  <c r="Y79" i="1"/>
  <c r="Z79" i="1"/>
  <c r="AA79" i="1"/>
  <c r="AB79" i="1"/>
  <c r="S80" i="1"/>
  <c r="T80" i="1"/>
  <c r="U80" i="1"/>
  <c r="V80" i="1"/>
  <c r="W80" i="1"/>
  <c r="X80" i="1"/>
  <c r="Y80" i="1"/>
  <c r="Z80" i="1"/>
  <c r="AA80" i="1"/>
  <c r="AB80" i="1"/>
  <c r="S81" i="1"/>
  <c r="T81" i="1"/>
  <c r="U81" i="1"/>
  <c r="V81" i="1"/>
  <c r="W81" i="1"/>
  <c r="X81" i="1"/>
  <c r="Y81" i="1"/>
  <c r="Z81" i="1"/>
  <c r="AA81" i="1"/>
  <c r="AB81" i="1"/>
  <c r="S82" i="1"/>
  <c r="T82" i="1"/>
  <c r="U82" i="1"/>
  <c r="V82" i="1"/>
  <c r="W82" i="1"/>
  <c r="X82" i="1"/>
  <c r="Y82" i="1"/>
  <c r="Z82" i="1"/>
  <c r="AA82" i="1"/>
  <c r="AB82" i="1"/>
  <c r="S83" i="1"/>
  <c r="T83" i="1"/>
  <c r="U83" i="1"/>
  <c r="V83" i="1"/>
  <c r="W83" i="1"/>
  <c r="X83" i="1"/>
  <c r="Y83" i="1"/>
  <c r="Z83" i="1"/>
  <c r="AA83" i="1"/>
  <c r="AB83" i="1"/>
  <c r="S84" i="1"/>
  <c r="T84" i="1"/>
  <c r="U84" i="1"/>
  <c r="V84" i="1"/>
  <c r="W84" i="1"/>
  <c r="X84" i="1"/>
  <c r="Y84" i="1"/>
  <c r="Z84" i="1"/>
  <c r="AA84" i="1"/>
  <c r="AB84" i="1"/>
  <c r="S85" i="1"/>
  <c r="T85" i="1"/>
  <c r="U85" i="1"/>
  <c r="V85" i="1"/>
  <c r="W85" i="1"/>
  <c r="X85" i="1"/>
  <c r="Y85" i="1"/>
  <c r="Z85" i="1"/>
  <c r="AA85" i="1"/>
  <c r="AB85" i="1"/>
  <c r="S86" i="1"/>
  <c r="T86" i="1"/>
  <c r="U86" i="1"/>
  <c r="V86" i="1"/>
  <c r="W86" i="1"/>
  <c r="X86" i="1"/>
  <c r="Y86" i="1"/>
  <c r="Z86" i="1"/>
  <c r="AA86" i="1"/>
  <c r="AB86" i="1"/>
  <c r="S87" i="1"/>
  <c r="T87" i="1"/>
  <c r="U87" i="1"/>
  <c r="V87" i="1"/>
  <c r="W87" i="1"/>
  <c r="X87" i="1"/>
  <c r="Y87" i="1"/>
  <c r="Z87" i="1"/>
  <c r="AA87" i="1"/>
  <c r="AB87" i="1"/>
  <c r="S88" i="1"/>
  <c r="T88" i="1"/>
  <c r="U88" i="1"/>
  <c r="V88" i="1"/>
  <c r="W88" i="1"/>
  <c r="X88" i="1"/>
  <c r="Y88" i="1"/>
  <c r="Z88" i="1"/>
  <c r="AA88" i="1"/>
  <c r="AB88" i="1"/>
  <c r="S89" i="1"/>
  <c r="T89" i="1"/>
  <c r="U89" i="1"/>
  <c r="V89" i="1"/>
  <c r="W89" i="1"/>
  <c r="X89" i="1"/>
  <c r="Y89" i="1"/>
  <c r="Z89" i="1"/>
  <c r="AA89" i="1"/>
  <c r="AB89" i="1"/>
  <c r="S90" i="1"/>
  <c r="T90" i="1"/>
  <c r="U90" i="1"/>
  <c r="V90" i="1"/>
  <c r="W90" i="1"/>
  <c r="X90" i="1"/>
  <c r="Y90" i="1"/>
  <c r="Z90" i="1"/>
  <c r="AA90" i="1"/>
  <c r="AB90" i="1"/>
  <c r="S91" i="1"/>
  <c r="T91" i="1"/>
  <c r="U91" i="1"/>
  <c r="V91" i="1"/>
  <c r="W91" i="1"/>
  <c r="X91" i="1"/>
  <c r="Y91" i="1"/>
  <c r="Z91" i="1"/>
  <c r="AA91" i="1"/>
  <c r="AB91" i="1"/>
  <c r="S92" i="1"/>
  <c r="T92" i="1"/>
  <c r="U92" i="1"/>
  <c r="V92" i="1"/>
  <c r="W92" i="1"/>
  <c r="X92" i="1"/>
  <c r="Y92" i="1"/>
  <c r="Z92" i="1"/>
  <c r="AA92" i="1"/>
  <c r="AB92" i="1"/>
  <c r="S93" i="1"/>
  <c r="T93" i="1"/>
  <c r="U93" i="1"/>
  <c r="V93" i="1"/>
  <c r="W93" i="1"/>
  <c r="X93" i="1"/>
  <c r="Y93" i="1"/>
  <c r="Z93" i="1"/>
  <c r="AA93" i="1"/>
  <c r="AB93" i="1"/>
  <c r="S94" i="1"/>
  <c r="T94" i="1"/>
  <c r="U94" i="1"/>
  <c r="V94" i="1"/>
  <c r="W94" i="1"/>
  <c r="X94" i="1"/>
  <c r="Y94" i="1"/>
  <c r="Z94" i="1"/>
  <c r="AA94" i="1"/>
  <c r="AB94" i="1"/>
  <c r="S95" i="1"/>
  <c r="T95" i="1"/>
  <c r="U95" i="1"/>
  <c r="V95" i="1"/>
  <c r="W95" i="1"/>
  <c r="X95" i="1"/>
  <c r="Y95" i="1"/>
  <c r="Z95" i="1"/>
  <c r="AA95" i="1"/>
  <c r="AB95" i="1"/>
  <c r="S96" i="1"/>
  <c r="T96" i="1"/>
  <c r="U96" i="1"/>
  <c r="V96" i="1"/>
  <c r="W96" i="1"/>
  <c r="X96" i="1"/>
  <c r="Y96" i="1"/>
  <c r="Z96" i="1"/>
  <c r="AA96" i="1"/>
  <c r="AB96" i="1"/>
  <c r="S97" i="1"/>
  <c r="T97" i="1"/>
  <c r="U97" i="1"/>
  <c r="V97" i="1"/>
  <c r="W97" i="1"/>
  <c r="X97" i="1"/>
  <c r="Y97" i="1"/>
  <c r="Z97" i="1"/>
  <c r="AA97" i="1"/>
  <c r="AB97" i="1"/>
  <c r="S98" i="1"/>
  <c r="T98" i="1"/>
  <c r="U98" i="1"/>
  <c r="V98" i="1"/>
  <c r="W98" i="1"/>
  <c r="X98" i="1"/>
  <c r="Y98" i="1"/>
  <c r="Z98" i="1"/>
  <c r="AA98" i="1"/>
  <c r="AB98" i="1"/>
  <c r="S99" i="1"/>
  <c r="T99" i="1"/>
  <c r="U99" i="1"/>
  <c r="V99" i="1"/>
  <c r="W99" i="1"/>
  <c r="X99" i="1"/>
  <c r="Y99" i="1"/>
  <c r="Z99" i="1"/>
  <c r="AA99" i="1"/>
  <c r="AB99" i="1"/>
  <c r="S100" i="1"/>
  <c r="T100" i="1"/>
  <c r="U100" i="1"/>
  <c r="V100" i="1"/>
  <c r="W100" i="1"/>
  <c r="X100" i="1"/>
  <c r="Y100" i="1"/>
  <c r="Z100" i="1"/>
  <c r="AA100" i="1"/>
  <c r="AB100" i="1"/>
  <c r="S101" i="1"/>
  <c r="T101" i="1"/>
  <c r="U101" i="1"/>
  <c r="V101" i="1"/>
  <c r="W101" i="1"/>
  <c r="X101" i="1"/>
  <c r="Y101" i="1"/>
  <c r="Z101" i="1"/>
  <c r="AA101" i="1"/>
  <c r="AB101" i="1"/>
  <c r="S102" i="1"/>
  <c r="T102" i="1"/>
  <c r="U102" i="1"/>
  <c r="V102" i="1"/>
  <c r="W102" i="1"/>
  <c r="X102" i="1"/>
  <c r="Y102" i="1"/>
  <c r="Z102" i="1"/>
  <c r="AA102" i="1"/>
  <c r="AB102" i="1"/>
  <c r="S103" i="1"/>
  <c r="T103" i="1"/>
  <c r="U103" i="1"/>
  <c r="V103" i="1"/>
  <c r="W103" i="1"/>
  <c r="X103" i="1"/>
  <c r="Y103" i="1"/>
  <c r="Z103" i="1"/>
  <c r="AA103" i="1"/>
  <c r="AB103" i="1"/>
  <c r="S104" i="1"/>
  <c r="T104" i="1"/>
  <c r="U104" i="1"/>
  <c r="V104" i="1"/>
  <c r="W104" i="1"/>
  <c r="X104" i="1"/>
  <c r="Y104" i="1"/>
  <c r="Z104" i="1"/>
  <c r="AA104" i="1"/>
  <c r="AB104" i="1"/>
  <c r="S506" i="1"/>
  <c r="T506" i="1"/>
  <c r="U506" i="1"/>
  <c r="V506" i="1"/>
  <c r="W506" i="1"/>
  <c r="X506" i="1"/>
  <c r="Y506" i="1"/>
  <c r="Z506" i="1"/>
  <c r="AA506" i="1"/>
  <c r="AB506" i="1"/>
  <c r="T6" i="1"/>
  <c r="U6" i="1"/>
  <c r="V6" i="1"/>
  <c r="W6" i="1"/>
  <c r="X6" i="1"/>
  <c r="Y6" i="1"/>
  <c r="Z6" i="1"/>
  <c r="AA6" i="1"/>
  <c r="AB6" i="1"/>
  <c r="S6" i="1"/>
  <c r="AD8" i="1"/>
  <c r="AE8" i="1"/>
  <c r="AF8" i="1"/>
  <c r="AG8" i="1"/>
  <c r="AH8" i="1"/>
  <c r="AI8" i="1"/>
  <c r="AJ8" i="1"/>
  <c r="AD9" i="1"/>
  <c r="AE9" i="1"/>
  <c r="AF9" i="1"/>
  <c r="AG9" i="1"/>
  <c r="AH9" i="1"/>
  <c r="AI9" i="1"/>
  <c r="AJ9" i="1"/>
  <c r="AD10" i="1"/>
  <c r="AE10" i="1"/>
  <c r="AF10" i="1"/>
  <c r="AG10" i="1"/>
  <c r="AH10" i="1"/>
  <c r="AI10" i="1"/>
  <c r="AJ10" i="1"/>
  <c r="AD11" i="1"/>
  <c r="AE11" i="1"/>
  <c r="AF11" i="1"/>
  <c r="AG11" i="1"/>
  <c r="AH11" i="1"/>
  <c r="AI11" i="1"/>
  <c r="AJ11" i="1"/>
  <c r="AD12" i="1"/>
  <c r="AE12" i="1"/>
  <c r="AF12" i="1"/>
  <c r="AG12" i="1"/>
  <c r="AH12" i="1"/>
  <c r="AI12" i="1"/>
  <c r="AJ12" i="1"/>
  <c r="AD13" i="1"/>
  <c r="AE13" i="1"/>
  <c r="AF13" i="1"/>
  <c r="AG13" i="1"/>
  <c r="AH13" i="1"/>
  <c r="AI13" i="1"/>
  <c r="AJ13" i="1"/>
  <c r="AD14" i="1"/>
  <c r="AE14" i="1"/>
  <c r="AF14" i="1"/>
  <c r="AG14" i="1"/>
  <c r="AH14" i="1"/>
  <c r="AI14" i="1"/>
  <c r="AJ14" i="1"/>
  <c r="AD15" i="1"/>
  <c r="AE15" i="1"/>
  <c r="AF15" i="1"/>
  <c r="AG15" i="1"/>
  <c r="AH15" i="1"/>
  <c r="AI15" i="1"/>
  <c r="AJ15" i="1"/>
  <c r="AD16" i="1"/>
  <c r="AE16" i="1"/>
  <c r="AF16" i="1"/>
  <c r="AG16" i="1"/>
  <c r="AH16" i="1"/>
  <c r="AI16" i="1"/>
  <c r="AJ16" i="1"/>
  <c r="AD17" i="1"/>
  <c r="AE17" i="1"/>
  <c r="AF17" i="1"/>
  <c r="AG17" i="1"/>
  <c r="AH17" i="1"/>
  <c r="AI17" i="1"/>
  <c r="AJ17" i="1"/>
  <c r="AD18" i="1"/>
  <c r="AE18" i="1"/>
  <c r="AF18" i="1"/>
  <c r="AG18" i="1"/>
  <c r="AH18" i="1"/>
  <c r="AI18" i="1"/>
  <c r="AJ18" i="1"/>
  <c r="AD19" i="1"/>
  <c r="AE19" i="1"/>
  <c r="AF19" i="1"/>
  <c r="AG19" i="1"/>
  <c r="AH19" i="1"/>
  <c r="AI19" i="1"/>
  <c r="AJ19" i="1"/>
  <c r="AD20" i="1"/>
  <c r="AE20" i="1"/>
  <c r="AF20" i="1"/>
  <c r="AG20" i="1"/>
  <c r="AH20" i="1"/>
  <c r="AI20" i="1"/>
  <c r="AJ20" i="1"/>
  <c r="AD21" i="1"/>
  <c r="AE21" i="1"/>
  <c r="AF21" i="1"/>
  <c r="AG21" i="1"/>
  <c r="AH21" i="1"/>
  <c r="AI21" i="1"/>
  <c r="AJ21" i="1"/>
  <c r="AD22" i="1"/>
  <c r="AE22" i="1"/>
  <c r="AF22" i="1"/>
  <c r="AG22" i="1"/>
  <c r="AH22" i="1"/>
  <c r="AI22" i="1"/>
  <c r="AJ22" i="1"/>
  <c r="AD23" i="1"/>
  <c r="AE23" i="1"/>
  <c r="AF23" i="1"/>
  <c r="AG23" i="1"/>
  <c r="AH23" i="1"/>
  <c r="AI23" i="1"/>
  <c r="AJ23" i="1"/>
  <c r="AD24" i="1"/>
  <c r="AE24" i="1"/>
  <c r="AF24" i="1"/>
  <c r="AG24" i="1"/>
  <c r="AH24" i="1"/>
  <c r="AI24" i="1"/>
  <c r="AJ24" i="1"/>
  <c r="AD25" i="1"/>
  <c r="AE25" i="1"/>
  <c r="AF25" i="1"/>
  <c r="AG25" i="1"/>
  <c r="AH25" i="1"/>
  <c r="AI25" i="1"/>
  <c r="AJ25" i="1"/>
  <c r="AD26" i="1"/>
  <c r="AE26" i="1"/>
  <c r="AF26" i="1"/>
  <c r="AG26" i="1"/>
  <c r="AH26" i="1"/>
  <c r="AI26" i="1"/>
  <c r="AJ26" i="1"/>
  <c r="AD27" i="1"/>
  <c r="AE27" i="1"/>
  <c r="AF27" i="1"/>
  <c r="AG27" i="1"/>
  <c r="AH27" i="1"/>
  <c r="AI27" i="1"/>
  <c r="AJ27" i="1"/>
  <c r="AD28" i="1"/>
  <c r="AE28" i="1"/>
  <c r="AF28" i="1"/>
  <c r="AG28" i="1"/>
  <c r="AH28" i="1"/>
  <c r="AI28" i="1"/>
  <c r="AJ28" i="1"/>
  <c r="AD29" i="1"/>
  <c r="AE29" i="1"/>
  <c r="AF29" i="1"/>
  <c r="AG29" i="1"/>
  <c r="AH29" i="1"/>
  <c r="AI29" i="1"/>
  <c r="AJ29" i="1"/>
  <c r="AD30" i="1"/>
  <c r="AE30" i="1"/>
  <c r="AF30" i="1"/>
  <c r="AG30" i="1"/>
  <c r="AH30" i="1"/>
  <c r="AI30" i="1"/>
  <c r="AJ30" i="1"/>
  <c r="AD31" i="1"/>
  <c r="AE31" i="1"/>
  <c r="AF31" i="1"/>
  <c r="AG31" i="1"/>
  <c r="AH31" i="1"/>
  <c r="AI31" i="1"/>
  <c r="AJ31" i="1"/>
  <c r="AD32" i="1"/>
  <c r="AE32" i="1"/>
  <c r="AF32" i="1"/>
  <c r="AG32" i="1"/>
  <c r="AH32" i="1"/>
  <c r="AI32" i="1"/>
  <c r="AJ32" i="1"/>
  <c r="AD33" i="1"/>
  <c r="AE33" i="1"/>
  <c r="AF33" i="1"/>
  <c r="AG33" i="1"/>
  <c r="AH33" i="1"/>
  <c r="AI33" i="1"/>
  <c r="AJ33" i="1"/>
  <c r="AD34" i="1"/>
  <c r="AE34" i="1"/>
  <c r="AF34" i="1"/>
  <c r="AG34" i="1"/>
  <c r="AH34" i="1"/>
  <c r="AI34" i="1"/>
  <c r="AJ34" i="1"/>
  <c r="AD35" i="1"/>
  <c r="AE35" i="1"/>
  <c r="AF35" i="1"/>
  <c r="AG35" i="1"/>
  <c r="AH35" i="1"/>
  <c r="AI35" i="1"/>
  <c r="AJ35" i="1"/>
  <c r="AD36" i="1"/>
  <c r="AE36" i="1"/>
  <c r="AF36" i="1"/>
  <c r="AG36" i="1"/>
  <c r="AH36" i="1"/>
  <c r="AI36" i="1"/>
  <c r="AJ36" i="1"/>
  <c r="AD37" i="1"/>
  <c r="AE37" i="1"/>
  <c r="AF37" i="1"/>
  <c r="AG37" i="1"/>
  <c r="AH37" i="1"/>
  <c r="AI37" i="1"/>
  <c r="AJ37" i="1"/>
  <c r="AD38" i="1"/>
  <c r="AE38" i="1"/>
  <c r="AF38" i="1"/>
  <c r="AG38" i="1"/>
  <c r="AH38" i="1"/>
  <c r="AI38" i="1"/>
  <c r="AJ38" i="1"/>
  <c r="AD39" i="1"/>
  <c r="AE39" i="1"/>
  <c r="AF39" i="1"/>
  <c r="AG39" i="1"/>
  <c r="AH39" i="1"/>
  <c r="AI39" i="1"/>
  <c r="AJ39" i="1"/>
  <c r="AD40" i="1"/>
  <c r="AE40" i="1"/>
  <c r="AF40" i="1"/>
  <c r="AG40" i="1"/>
  <c r="AH40" i="1"/>
  <c r="AI40" i="1"/>
  <c r="AJ40" i="1"/>
  <c r="AD41" i="1"/>
  <c r="AE41" i="1"/>
  <c r="AF41" i="1"/>
  <c r="AG41" i="1"/>
  <c r="AH41" i="1"/>
  <c r="AI41" i="1"/>
  <c r="AJ41" i="1"/>
  <c r="AD42" i="1"/>
  <c r="AE42" i="1"/>
  <c r="AF42" i="1"/>
  <c r="AG42" i="1"/>
  <c r="AH42" i="1"/>
  <c r="AI42" i="1"/>
  <c r="AJ42" i="1"/>
  <c r="AD43" i="1"/>
  <c r="AE43" i="1"/>
  <c r="AF43" i="1"/>
  <c r="AG43" i="1"/>
  <c r="AH43" i="1"/>
  <c r="AI43" i="1"/>
  <c r="AJ43" i="1"/>
  <c r="AD44" i="1"/>
  <c r="AE44" i="1"/>
  <c r="AF44" i="1"/>
  <c r="AG44" i="1"/>
  <c r="AH44" i="1"/>
  <c r="AI44" i="1"/>
  <c r="AJ44" i="1"/>
  <c r="AD45" i="1"/>
  <c r="AE45" i="1"/>
  <c r="AF45" i="1"/>
  <c r="AG45" i="1"/>
  <c r="AH45" i="1"/>
  <c r="AI45" i="1"/>
  <c r="AJ45" i="1"/>
  <c r="AD46" i="1"/>
  <c r="AE46" i="1"/>
  <c r="AF46" i="1"/>
  <c r="AG46" i="1"/>
  <c r="AH46" i="1"/>
  <c r="AI46" i="1"/>
  <c r="AJ46" i="1"/>
  <c r="AD47" i="1"/>
  <c r="AE47" i="1"/>
  <c r="AF47" i="1"/>
  <c r="AG47" i="1"/>
  <c r="AH47" i="1"/>
  <c r="AI47" i="1"/>
  <c r="AJ47" i="1"/>
  <c r="AD48" i="1"/>
  <c r="AE48" i="1"/>
  <c r="AF48" i="1"/>
  <c r="AG48" i="1"/>
  <c r="AH48" i="1"/>
  <c r="AI48" i="1"/>
  <c r="AJ48" i="1"/>
  <c r="AD49" i="1"/>
  <c r="AE49" i="1"/>
  <c r="AF49" i="1"/>
  <c r="AG49" i="1"/>
  <c r="AH49" i="1"/>
  <c r="AI49" i="1"/>
  <c r="AJ49" i="1"/>
  <c r="AD50" i="1"/>
  <c r="AE50" i="1"/>
  <c r="AF50" i="1"/>
  <c r="AG50" i="1"/>
  <c r="AH50" i="1"/>
  <c r="AI50" i="1"/>
  <c r="AJ50" i="1"/>
  <c r="AD51" i="1"/>
  <c r="AE51" i="1"/>
  <c r="AF51" i="1"/>
  <c r="AG51" i="1"/>
  <c r="AH51" i="1"/>
  <c r="AI51" i="1"/>
  <c r="AJ51" i="1"/>
  <c r="AD52" i="1"/>
  <c r="AE52" i="1"/>
  <c r="AF52" i="1"/>
  <c r="AG52" i="1"/>
  <c r="AH52" i="1"/>
  <c r="AI52" i="1"/>
  <c r="AJ52" i="1"/>
  <c r="AD53" i="1"/>
  <c r="AE53" i="1"/>
  <c r="AF53" i="1"/>
  <c r="AG53" i="1"/>
  <c r="AH53" i="1"/>
  <c r="AI53" i="1"/>
  <c r="AJ53" i="1"/>
  <c r="AD54" i="1"/>
  <c r="AE54" i="1"/>
  <c r="AF54" i="1"/>
  <c r="AG54" i="1"/>
  <c r="AH54" i="1"/>
  <c r="AI54" i="1"/>
  <c r="AJ54" i="1"/>
  <c r="AD55" i="1"/>
  <c r="AE55" i="1"/>
  <c r="AF55" i="1"/>
  <c r="AG55" i="1"/>
  <c r="AH55" i="1"/>
  <c r="AI55" i="1"/>
  <c r="AJ55" i="1"/>
  <c r="AD56" i="1"/>
  <c r="AE56" i="1"/>
  <c r="AF56" i="1"/>
  <c r="AG56" i="1"/>
  <c r="AH56" i="1"/>
  <c r="AI56" i="1"/>
  <c r="AJ56" i="1"/>
  <c r="AD57" i="1"/>
  <c r="AE57" i="1"/>
  <c r="AF57" i="1"/>
  <c r="AG57" i="1"/>
  <c r="AH57" i="1"/>
  <c r="AI57" i="1"/>
  <c r="AJ57" i="1"/>
  <c r="AD58" i="1"/>
  <c r="AE58" i="1"/>
  <c r="AF58" i="1"/>
  <c r="AG58" i="1"/>
  <c r="AH58" i="1"/>
  <c r="AI58" i="1"/>
  <c r="AJ58" i="1"/>
  <c r="AD59" i="1"/>
  <c r="AE59" i="1"/>
  <c r="AF59" i="1"/>
  <c r="AG59" i="1"/>
  <c r="AH59" i="1"/>
  <c r="AI59" i="1"/>
  <c r="AJ59" i="1"/>
  <c r="AD60" i="1"/>
  <c r="AE60" i="1"/>
  <c r="AF60" i="1"/>
  <c r="AG60" i="1"/>
  <c r="AH60" i="1"/>
  <c r="AI60" i="1"/>
  <c r="AJ60" i="1"/>
  <c r="AD61" i="1"/>
  <c r="AE61" i="1"/>
  <c r="AF61" i="1"/>
  <c r="AG61" i="1"/>
  <c r="AH61" i="1"/>
  <c r="AI61" i="1"/>
  <c r="AJ61" i="1"/>
  <c r="AD62" i="1"/>
  <c r="AE62" i="1"/>
  <c r="AF62" i="1"/>
  <c r="AG62" i="1"/>
  <c r="AH62" i="1"/>
  <c r="AI62" i="1"/>
  <c r="AJ62" i="1"/>
  <c r="AD63" i="1"/>
  <c r="AE63" i="1"/>
  <c r="AF63" i="1"/>
  <c r="AG63" i="1"/>
  <c r="AH63" i="1"/>
  <c r="AI63" i="1"/>
  <c r="AJ63" i="1"/>
  <c r="AD64" i="1"/>
  <c r="AE64" i="1"/>
  <c r="AF64" i="1"/>
  <c r="AG64" i="1"/>
  <c r="AH64" i="1"/>
  <c r="AI64" i="1"/>
  <c r="AJ64" i="1"/>
  <c r="AD65" i="1"/>
  <c r="AE65" i="1"/>
  <c r="AF65" i="1"/>
  <c r="AG65" i="1"/>
  <c r="AH65" i="1"/>
  <c r="AI65" i="1"/>
  <c r="AJ65" i="1"/>
  <c r="AD66" i="1"/>
  <c r="AE66" i="1"/>
  <c r="AF66" i="1"/>
  <c r="AG66" i="1"/>
  <c r="AH66" i="1"/>
  <c r="AI66" i="1"/>
  <c r="AJ66" i="1"/>
  <c r="AD67" i="1"/>
  <c r="AE67" i="1"/>
  <c r="AF67" i="1"/>
  <c r="AG67" i="1"/>
  <c r="AH67" i="1"/>
  <c r="AI67" i="1"/>
  <c r="AJ67" i="1"/>
  <c r="AD68" i="1"/>
  <c r="AE68" i="1"/>
  <c r="AF68" i="1"/>
  <c r="AG68" i="1"/>
  <c r="AH68" i="1"/>
  <c r="AI68" i="1"/>
  <c r="AJ68" i="1"/>
  <c r="AD69" i="1"/>
  <c r="AE69" i="1"/>
  <c r="AF69" i="1"/>
  <c r="AG69" i="1"/>
  <c r="AH69" i="1"/>
  <c r="AI69" i="1"/>
  <c r="AJ69" i="1"/>
  <c r="AD70" i="1"/>
  <c r="AE70" i="1"/>
  <c r="AF70" i="1"/>
  <c r="AG70" i="1"/>
  <c r="AH70" i="1"/>
  <c r="AI70" i="1"/>
  <c r="AJ70" i="1"/>
  <c r="AD71" i="1"/>
  <c r="AE71" i="1"/>
  <c r="AF71" i="1"/>
  <c r="AG71" i="1"/>
  <c r="AH71" i="1"/>
  <c r="AI71" i="1"/>
  <c r="AJ71" i="1"/>
  <c r="AD72" i="1"/>
  <c r="AE72" i="1"/>
  <c r="AF72" i="1"/>
  <c r="AG72" i="1"/>
  <c r="AH72" i="1"/>
  <c r="AI72" i="1"/>
  <c r="AJ72" i="1"/>
  <c r="AD73" i="1"/>
  <c r="AE73" i="1"/>
  <c r="AF73" i="1"/>
  <c r="AG73" i="1"/>
  <c r="AH73" i="1"/>
  <c r="AI73" i="1"/>
  <c r="AJ73" i="1"/>
  <c r="AD74" i="1"/>
  <c r="AE74" i="1"/>
  <c r="AF74" i="1"/>
  <c r="AG74" i="1"/>
  <c r="AH74" i="1"/>
  <c r="AI74" i="1"/>
  <c r="AJ74" i="1"/>
  <c r="AD75" i="1"/>
  <c r="AE75" i="1"/>
  <c r="AF75" i="1"/>
  <c r="AG75" i="1"/>
  <c r="AH75" i="1"/>
  <c r="AI75" i="1"/>
  <c r="AJ75" i="1"/>
  <c r="AD76" i="1"/>
  <c r="AE76" i="1"/>
  <c r="AF76" i="1"/>
  <c r="AG76" i="1"/>
  <c r="AH76" i="1"/>
  <c r="AI76" i="1"/>
  <c r="AJ76" i="1"/>
  <c r="AD77" i="1"/>
  <c r="AE77" i="1"/>
  <c r="AF77" i="1"/>
  <c r="AG77" i="1"/>
  <c r="AH77" i="1"/>
  <c r="AI77" i="1"/>
  <c r="AJ77" i="1"/>
  <c r="AD78" i="1"/>
  <c r="AE78" i="1"/>
  <c r="AF78" i="1"/>
  <c r="AG78" i="1"/>
  <c r="AH78" i="1"/>
  <c r="AI78" i="1"/>
  <c r="AJ78" i="1"/>
  <c r="AD79" i="1"/>
  <c r="AE79" i="1"/>
  <c r="AF79" i="1"/>
  <c r="AG79" i="1"/>
  <c r="AH79" i="1"/>
  <c r="AI79" i="1"/>
  <c r="AJ79" i="1"/>
  <c r="AD80" i="1"/>
  <c r="AE80" i="1"/>
  <c r="AF80" i="1"/>
  <c r="AG80" i="1"/>
  <c r="AH80" i="1"/>
  <c r="AI80" i="1"/>
  <c r="AJ80" i="1"/>
  <c r="AD81" i="1"/>
  <c r="AE81" i="1"/>
  <c r="AF81" i="1"/>
  <c r="AG81" i="1"/>
  <c r="AH81" i="1"/>
  <c r="AI81" i="1"/>
  <c r="AJ81" i="1"/>
  <c r="AD82" i="1"/>
  <c r="AE82" i="1"/>
  <c r="AF82" i="1"/>
  <c r="AG82" i="1"/>
  <c r="AH82" i="1"/>
  <c r="AI82" i="1"/>
  <c r="AJ82" i="1"/>
  <c r="AD83" i="1"/>
  <c r="AE83" i="1"/>
  <c r="AF83" i="1"/>
  <c r="AG83" i="1"/>
  <c r="AH83" i="1"/>
  <c r="AI83" i="1"/>
  <c r="AJ83" i="1"/>
  <c r="AD84" i="1"/>
  <c r="AE84" i="1"/>
  <c r="AF84" i="1"/>
  <c r="AG84" i="1"/>
  <c r="AH84" i="1"/>
  <c r="AI84" i="1"/>
  <c r="AJ84" i="1"/>
  <c r="AD85" i="1"/>
  <c r="AE85" i="1"/>
  <c r="AF85" i="1"/>
  <c r="AG85" i="1"/>
  <c r="AH85" i="1"/>
  <c r="AI85" i="1"/>
  <c r="AJ85" i="1"/>
  <c r="AD86" i="1"/>
  <c r="AE86" i="1"/>
  <c r="AF86" i="1"/>
  <c r="AG86" i="1"/>
  <c r="AH86" i="1"/>
  <c r="AI86" i="1"/>
  <c r="AJ86" i="1"/>
  <c r="AD87" i="1"/>
  <c r="AE87" i="1"/>
  <c r="AF87" i="1"/>
  <c r="AG87" i="1"/>
  <c r="AH87" i="1"/>
  <c r="AI87" i="1"/>
  <c r="AJ87" i="1"/>
  <c r="AD88" i="1"/>
  <c r="AE88" i="1"/>
  <c r="AF88" i="1"/>
  <c r="AG88" i="1"/>
  <c r="AH88" i="1"/>
  <c r="AI88" i="1"/>
  <c r="AJ88" i="1"/>
  <c r="AD89" i="1"/>
  <c r="AE89" i="1"/>
  <c r="AF89" i="1"/>
  <c r="AG89" i="1"/>
  <c r="AH89" i="1"/>
  <c r="AI89" i="1"/>
  <c r="AJ89" i="1"/>
  <c r="AD90" i="1"/>
  <c r="AE90" i="1"/>
  <c r="AF90" i="1"/>
  <c r="AG90" i="1"/>
  <c r="AH90" i="1"/>
  <c r="AI90" i="1"/>
  <c r="AJ90" i="1"/>
  <c r="AD91" i="1"/>
  <c r="AE91" i="1"/>
  <c r="AF91" i="1"/>
  <c r="AG91" i="1"/>
  <c r="AH91" i="1"/>
  <c r="AI91" i="1"/>
  <c r="AJ91" i="1"/>
  <c r="AD92" i="1"/>
  <c r="AE92" i="1"/>
  <c r="AF92" i="1"/>
  <c r="AG92" i="1"/>
  <c r="AH92" i="1"/>
  <c r="AI92" i="1"/>
  <c r="AJ92" i="1"/>
  <c r="AD93" i="1"/>
  <c r="AE93" i="1"/>
  <c r="AF93" i="1"/>
  <c r="AG93" i="1"/>
  <c r="AH93" i="1"/>
  <c r="AI93" i="1"/>
  <c r="AJ93" i="1"/>
  <c r="AD94" i="1"/>
  <c r="AE94" i="1"/>
  <c r="AF94" i="1"/>
  <c r="AG94" i="1"/>
  <c r="AH94" i="1"/>
  <c r="AI94" i="1"/>
  <c r="AJ94" i="1"/>
  <c r="AD95" i="1"/>
  <c r="AE95" i="1"/>
  <c r="AF95" i="1"/>
  <c r="AG95" i="1"/>
  <c r="AH95" i="1"/>
  <c r="AI95" i="1"/>
  <c r="AJ95" i="1"/>
  <c r="AD96" i="1"/>
  <c r="AE96" i="1"/>
  <c r="AF96" i="1"/>
  <c r="AG96" i="1"/>
  <c r="AH96" i="1"/>
  <c r="AI96" i="1"/>
  <c r="AJ96" i="1"/>
  <c r="AD97" i="1"/>
  <c r="AE97" i="1"/>
  <c r="AF97" i="1"/>
  <c r="AG97" i="1"/>
  <c r="AH97" i="1"/>
  <c r="AI97" i="1"/>
  <c r="AJ97" i="1"/>
  <c r="AD98" i="1"/>
  <c r="AE98" i="1"/>
  <c r="AF98" i="1"/>
  <c r="AG98" i="1"/>
  <c r="AH98" i="1"/>
  <c r="AI98" i="1"/>
  <c r="AJ98" i="1"/>
  <c r="AD99" i="1"/>
  <c r="AE99" i="1"/>
  <c r="AF99" i="1"/>
  <c r="AG99" i="1"/>
  <c r="AH99" i="1"/>
  <c r="AI99" i="1"/>
  <c r="AJ99" i="1"/>
  <c r="AD100" i="1"/>
  <c r="AE100" i="1"/>
  <c r="AF100" i="1"/>
  <c r="AG100" i="1"/>
  <c r="AH100" i="1"/>
  <c r="AI100" i="1"/>
  <c r="AJ100" i="1"/>
  <c r="AD101" i="1"/>
  <c r="AE101" i="1"/>
  <c r="AF101" i="1"/>
  <c r="AG101" i="1"/>
  <c r="AH101" i="1"/>
  <c r="AI101" i="1"/>
  <c r="AJ101" i="1"/>
  <c r="AD102" i="1"/>
  <c r="AE102" i="1"/>
  <c r="AF102" i="1"/>
  <c r="AG102" i="1"/>
  <c r="AH102" i="1"/>
  <c r="AI102" i="1"/>
  <c r="AJ102" i="1"/>
  <c r="AD103" i="1"/>
  <c r="AE103" i="1"/>
  <c r="AF103" i="1"/>
  <c r="AG103" i="1"/>
  <c r="AH103" i="1"/>
  <c r="AI103" i="1"/>
  <c r="AJ103" i="1"/>
  <c r="AD104" i="1"/>
  <c r="AE104" i="1"/>
  <c r="AF104" i="1"/>
  <c r="AG104" i="1"/>
  <c r="AH104" i="1"/>
  <c r="AI104" i="1"/>
  <c r="AJ104" i="1"/>
  <c r="AD506" i="1"/>
  <c r="AE506" i="1"/>
  <c r="AF506" i="1"/>
  <c r="AG506" i="1"/>
  <c r="AH506" i="1"/>
  <c r="AI506" i="1"/>
  <c r="AJ506" i="1"/>
  <c r="AE7" i="1"/>
  <c r="AF7" i="1"/>
  <c r="AG7" i="1"/>
  <c r="AH7" i="1"/>
  <c r="AI7" i="1"/>
  <c r="AJ7" i="1"/>
  <c r="AD7" i="1"/>
  <c r="O7" i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O22" i="1"/>
  <c r="P22" i="1"/>
  <c r="Q22" i="1"/>
  <c r="R22" i="1"/>
  <c r="O23" i="1"/>
  <c r="P23" i="1"/>
  <c r="Q23" i="1"/>
  <c r="R23" i="1"/>
  <c r="O24" i="1"/>
  <c r="P24" i="1"/>
  <c r="Q24" i="1"/>
  <c r="R24" i="1"/>
  <c r="O25" i="1"/>
  <c r="P25" i="1"/>
  <c r="Q25" i="1"/>
  <c r="R25" i="1"/>
  <c r="O26" i="1"/>
  <c r="P26" i="1"/>
  <c r="Q26" i="1"/>
  <c r="R26" i="1"/>
  <c r="O27" i="1"/>
  <c r="P27" i="1"/>
  <c r="Q27" i="1"/>
  <c r="R27" i="1"/>
  <c r="O28" i="1"/>
  <c r="P28" i="1"/>
  <c r="Q28" i="1"/>
  <c r="R28" i="1"/>
  <c r="O29" i="1"/>
  <c r="P29" i="1"/>
  <c r="Q29" i="1"/>
  <c r="R29" i="1"/>
  <c r="O30" i="1"/>
  <c r="P30" i="1"/>
  <c r="Q30" i="1"/>
  <c r="R30" i="1"/>
  <c r="O31" i="1"/>
  <c r="P31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O37" i="1"/>
  <c r="P37" i="1"/>
  <c r="Q37" i="1"/>
  <c r="R37" i="1"/>
  <c r="O38" i="1"/>
  <c r="P38" i="1"/>
  <c r="Q38" i="1"/>
  <c r="R38" i="1"/>
  <c r="O39" i="1"/>
  <c r="P39" i="1"/>
  <c r="Q39" i="1"/>
  <c r="R39" i="1"/>
  <c r="O40" i="1"/>
  <c r="P40" i="1"/>
  <c r="Q40" i="1"/>
  <c r="R40" i="1"/>
  <c r="O41" i="1"/>
  <c r="P41" i="1"/>
  <c r="Q41" i="1"/>
  <c r="R41" i="1"/>
  <c r="O42" i="1"/>
  <c r="P42" i="1"/>
  <c r="Q42" i="1"/>
  <c r="R42" i="1"/>
  <c r="O43" i="1"/>
  <c r="P43" i="1"/>
  <c r="Q43" i="1"/>
  <c r="R43" i="1"/>
  <c r="O44" i="1"/>
  <c r="P44" i="1"/>
  <c r="Q44" i="1"/>
  <c r="R44" i="1"/>
  <c r="O45" i="1"/>
  <c r="P45" i="1"/>
  <c r="Q45" i="1"/>
  <c r="R45" i="1"/>
  <c r="O46" i="1"/>
  <c r="P46" i="1"/>
  <c r="Q46" i="1"/>
  <c r="R46" i="1"/>
  <c r="O47" i="1"/>
  <c r="P47" i="1"/>
  <c r="Q47" i="1"/>
  <c r="R47" i="1"/>
  <c r="O48" i="1"/>
  <c r="P48" i="1"/>
  <c r="Q48" i="1"/>
  <c r="R48" i="1"/>
  <c r="O49" i="1"/>
  <c r="P49" i="1"/>
  <c r="Q49" i="1"/>
  <c r="R49" i="1"/>
  <c r="O50" i="1"/>
  <c r="P50" i="1"/>
  <c r="Q50" i="1"/>
  <c r="R50" i="1"/>
  <c r="O51" i="1"/>
  <c r="P51" i="1"/>
  <c r="Q51" i="1"/>
  <c r="R51" i="1"/>
  <c r="O52" i="1"/>
  <c r="P52" i="1"/>
  <c r="Q52" i="1"/>
  <c r="R52" i="1"/>
  <c r="O53" i="1"/>
  <c r="P53" i="1"/>
  <c r="Q53" i="1"/>
  <c r="R53" i="1"/>
  <c r="O54" i="1"/>
  <c r="P54" i="1"/>
  <c r="Q54" i="1"/>
  <c r="R54" i="1"/>
  <c r="O55" i="1"/>
  <c r="P55" i="1"/>
  <c r="Q55" i="1"/>
  <c r="R55" i="1"/>
  <c r="O56" i="1"/>
  <c r="P56" i="1"/>
  <c r="Q56" i="1"/>
  <c r="R56" i="1"/>
  <c r="O57" i="1"/>
  <c r="P57" i="1"/>
  <c r="Q57" i="1"/>
  <c r="R57" i="1"/>
  <c r="O58" i="1"/>
  <c r="P58" i="1"/>
  <c r="Q58" i="1"/>
  <c r="R58" i="1"/>
  <c r="O59" i="1"/>
  <c r="P59" i="1"/>
  <c r="Q59" i="1"/>
  <c r="R59" i="1"/>
  <c r="O60" i="1"/>
  <c r="P60" i="1"/>
  <c r="Q60" i="1"/>
  <c r="R60" i="1"/>
  <c r="O61" i="1"/>
  <c r="P61" i="1"/>
  <c r="Q61" i="1"/>
  <c r="R61" i="1"/>
  <c r="O62" i="1"/>
  <c r="P62" i="1"/>
  <c r="Q62" i="1"/>
  <c r="R62" i="1"/>
  <c r="O63" i="1"/>
  <c r="P63" i="1"/>
  <c r="Q63" i="1"/>
  <c r="R63" i="1"/>
  <c r="O64" i="1"/>
  <c r="P64" i="1"/>
  <c r="Q64" i="1"/>
  <c r="R64" i="1"/>
  <c r="O65" i="1"/>
  <c r="P65" i="1"/>
  <c r="Q65" i="1"/>
  <c r="R65" i="1"/>
  <c r="O66" i="1"/>
  <c r="P66" i="1"/>
  <c r="Q66" i="1"/>
  <c r="R66" i="1"/>
  <c r="O67" i="1"/>
  <c r="P67" i="1"/>
  <c r="Q67" i="1"/>
  <c r="R67" i="1"/>
  <c r="O68" i="1"/>
  <c r="P68" i="1"/>
  <c r="Q68" i="1"/>
  <c r="R68" i="1"/>
  <c r="O69" i="1"/>
  <c r="P69" i="1"/>
  <c r="Q69" i="1"/>
  <c r="R69" i="1"/>
  <c r="O70" i="1"/>
  <c r="P70" i="1"/>
  <c r="Q70" i="1"/>
  <c r="R70" i="1"/>
  <c r="O71" i="1"/>
  <c r="P71" i="1"/>
  <c r="Q71" i="1"/>
  <c r="R71" i="1"/>
  <c r="O72" i="1"/>
  <c r="P72" i="1"/>
  <c r="Q72" i="1"/>
  <c r="R72" i="1"/>
  <c r="O73" i="1"/>
  <c r="P73" i="1"/>
  <c r="Q73" i="1"/>
  <c r="R73" i="1"/>
  <c r="O74" i="1"/>
  <c r="P74" i="1"/>
  <c r="Q74" i="1"/>
  <c r="R74" i="1"/>
  <c r="O75" i="1"/>
  <c r="P75" i="1"/>
  <c r="Q75" i="1"/>
  <c r="R75" i="1"/>
  <c r="O76" i="1"/>
  <c r="P76" i="1"/>
  <c r="Q76" i="1"/>
  <c r="R76" i="1"/>
  <c r="O77" i="1"/>
  <c r="P77" i="1"/>
  <c r="Q77" i="1"/>
  <c r="R77" i="1"/>
  <c r="O78" i="1"/>
  <c r="P78" i="1"/>
  <c r="Q78" i="1"/>
  <c r="R78" i="1"/>
  <c r="O79" i="1"/>
  <c r="P79" i="1"/>
  <c r="Q79" i="1"/>
  <c r="R79" i="1"/>
  <c r="O80" i="1"/>
  <c r="P80" i="1"/>
  <c r="Q80" i="1"/>
  <c r="R80" i="1"/>
  <c r="O81" i="1"/>
  <c r="P81" i="1"/>
  <c r="Q81" i="1"/>
  <c r="R81" i="1"/>
  <c r="O82" i="1"/>
  <c r="P82" i="1"/>
  <c r="Q82" i="1"/>
  <c r="R82" i="1"/>
  <c r="O83" i="1"/>
  <c r="P83" i="1"/>
  <c r="Q83" i="1"/>
  <c r="R83" i="1"/>
  <c r="O84" i="1"/>
  <c r="P84" i="1"/>
  <c r="Q84" i="1"/>
  <c r="R84" i="1"/>
  <c r="O85" i="1"/>
  <c r="P85" i="1"/>
  <c r="Q85" i="1"/>
  <c r="R85" i="1"/>
  <c r="O86" i="1"/>
  <c r="P86" i="1"/>
  <c r="Q86" i="1"/>
  <c r="R86" i="1"/>
  <c r="O87" i="1"/>
  <c r="P87" i="1"/>
  <c r="Q87" i="1"/>
  <c r="R87" i="1"/>
  <c r="O88" i="1"/>
  <c r="P88" i="1"/>
  <c r="Q88" i="1"/>
  <c r="R88" i="1"/>
  <c r="O89" i="1"/>
  <c r="P89" i="1"/>
  <c r="Q89" i="1"/>
  <c r="R89" i="1"/>
  <c r="O90" i="1"/>
  <c r="P90" i="1"/>
  <c r="Q90" i="1"/>
  <c r="R90" i="1"/>
  <c r="O91" i="1"/>
  <c r="P91" i="1"/>
  <c r="Q91" i="1"/>
  <c r="R91" i="1"/>
  <c r="O92" i="1"/>
  <c r="P92" i="1"/>
  <c r="Q92" i="1"/>
  <c r="R92" i="1"/>
  <c r="O93" i="1"/>
  <c r="P93" i="1"/>
  <c r="Q93" i="1"/>
  <c r="R93" i="1"/>
  <c r="O94" i="1"/>
  <c r="P94" i="1"/>
  <c r="Q94" i="1"/>
  <c r="R94" i="1"/>
  <c r="O95" i="1"/>
  <c r="P95" i="1"/>
  <c r="Q95" i="1"/>
  <c r="R95" i="1"/>
  <c r="O96" i="1"/>
  <c r="P96" i="1"/>
  <c r="Q96" i="1"/>
  <c r="R96" i="1"/>
  <c r="O97" i="1"/>
  <c r="P97" i="1"/>
  <c r="Q97" i="1"/>
  <c r="R97" i="1"/>
  <c r="O98" i="1"/>
  <c r="P98" i="1"/>
  <c r="Q98" i="1"/>
  <c r="R98" i="1"/>
  <c r="O99" i="1"/>
  <c r="P99" i="1"/>
  <c r="Q99" i="1"/>
  <c r="R99" i="1"/>
  <c r="O100" i="1"/>
  <c r="P100" i="1"/>
  <c r="Q100" i="1"/>
  <c r="R100" i="1"/>
  <c r="O101" i="1"/>
  <c r="P101" i="1"/>
  <c r="Q101" i="1"/>
  <c r="R101" i="1"/>
  <c r="O102" i="1"/>
  <c r="P102" i="1"/>
  <c r="Q102" i="1"/>
  <c r="R102" i="1"/>
  <c r="O103" i="1"/>
  <c r="P103" i="1"/>
  <c r="Q103" i="1"/>
  <c r="R103" i="1"/>
  <c r="O104" i="1"/>
  <c r="P104" i="1"/>
  <c r="Q104" i="1"/>
  <c r="R104" i="1"/>
  <c r="O506" i="1"/>
  <c r="P506" i="1"/>
  <c r="Q506" i="1"/>
  <c r="R506" i="1"/>
  <c r="Q6" i="1"/>
  <c r="P6" i="1"/>
  <c r="R6" i="1"/>
  <c r="O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506" i="1"/>
  <c r="L50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L6" i="1"/>
  <c r="K6" i="1"/>
  <c r="B51" i="2"/>
  <c r="D6" i="2"/>
  <c r="BC506" i="1" l="1"/>
  <c r="D7" i="2"/>
  <c r="D8" i="2"/>
  <c r="J7" i="11"/>
  <c r="J16" i="11"/>
  <c r="N81" i="11"/>
  <c r="K81" i="11" s="1"/>
  <c r="J27" i="11"/>
  <c r="J31" i="11"/>
  <c r="J2" i="11"/>
  <c r="N121" i="11"/>
  <c r="K121" i="11" s="1"/>
  <c r="E21" i="14" s="1"/>
  <c r="N65" i="11"/>
  <c r="K65" i="11" s="1"/>
  <c r="J4" i="11"/>
  <c r="BC16" i="1"/>
  <c r="BC15" i="1"/>
  <c r="BC13" i="1"/>
  <c r="BC12" i="1"/>
  <c r="BC104" i="1"/>
  <c r="BC103" i="1"/>
  <c r="BC102" i="1"/>
  <c r="BC101" i="1"/>
  <c r="BC100" i="1"/>
  <c r="BC8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1" i="1"/>
  <c r="BC20" i="1"/>
  <c r="BC18" i="1"/>
  <c r="BC11" i="1"/>
  <c r="N108" i="1"/>
  <c r="BC7" i="1"/>
  <c r="BB108" i="1"/>
  <c r="BC23" i="1"/>
  <c r="BC22" i="1"/>
  <c r="BC19" i="1"/>
  <c r="BC10" i="1"/>
  <c r="BC9" i="1"/>
  <c r="BC14" i="1"/>
  <c r="BC17" i="1"/>
  <c r="N109" i="1"/>
  <c r="A110" i="1"/>
  <c r="BB109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O507" i="1"/>
  <c r="B53" i="2"/>
  <c r="AH507" i="1"/>
  <c r="AI507" i="1"/>
  <c r="C30" i="3" s="1"/>
  <c r="AS507" i="1"/>
  <c r="B52" i="2"/>
  <c r="D24" i="2"/>
  <c r="D42" i="2"/>
  <c r="D29" i="2"/>
  <c r="P507" i="1"/>
  <c r="Q507" i="1"/>
  <c r="R507" i="1"/>
  <c r="S507" i="1"/>
  <c r="D24" i="4" s="1"/>
  <c r="T507" i="1"/>
  <c r="U507" i="1"/>
  <c r="V507" i="1"/>
  <c r="W507" i="1"/>
  <c r="X507" i="1"/>
  <c r="Y507" i="1"/>
  <c r="Z507" i="1"/>
  <c r="D27" i="4" s="1"/>
  <c r="AA507" i="1"/>
  <c r="AB507" i="1"/>
  <c r="AD507" i="1"/>
  <c r="C15" i="4" s="1"/>
  <c r="E15" i="4" s="1"/>
  <c r="AE507" i="1"/>
  <c r="AF507" i="1"/>
  <c r="C14" i="4" s="1"/>
  <c r="AG507" i="1"/>
  <c r="C16" i="4" s="1"/>
  <c r="E16" i="4" s="1"/>
  <c r="AJ507" i="1"/>
  <c r="AK507" i="1"/>
  <c r="AL507" i="1"/>
  <c r="AM507" i="1"/>
  <c r="AN507" i="1"/>
  <c r="AO507" i="1"/>
  <c r="AP507" i="1"/>
  <c r="AQ507" i="1"/>
  <c r="AR507" i="1"/>
  <c r="AT507" i="1"/>
  <c r="AU507" i="1"/>
  <c r="C27" i="4" s="1"/>
  <c r="AV507" i="1"/>
  <c r="AW507" i="1"/>
  <c r="AX507" i="1"/>
  <c r="AY507" i="1"/>
  <c r="AZ507" i="1"/>
  <c r="BA507" i="1"/>
  <c r="K507" i="1"/>
  <c r="L507" i="1"/>
  <c r="M507" i="1"/>
  <c r="G507" i="1"/>
  <c r="H507" i="1"/>
  <c r="I507" i="1"/>
  <c r="F507" i="1"/>
  <c r="N96" i="1"/>
  <c r="N97" i="1"/>
  <c r="N98" i="1"/>
  <c r="N99" i="1"/>
  <c r="N100" i="1"/>
  <c r="N101" i="1"/>
  <c r="N102" i="1"/>
  <c r="N103" i="1"/>
  <c r="N104" i="1"/>
  <c r="N506" i="1"/>
  <c r="BB94" i="1"/>
  <c r="BB95" i="1"/>
  <c r="BB96" i="1"/>
  <c r="BB97" i="1"/>
  <c r="BB98" i="1"/>
  <c r="BB99" i="1"/>
  <c r="BB100" i="1"/>
  <c r="BB101" i="1"/>
  <c r="BB102" i="1"/>
  <c r="BB103" i="1"/>
  <c r="BB104" i="1"/>
  <c r="BB50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6" i="1"/>
  <c r="B54" i="2" l="1"/>
  <c r="F54" i="2" s="1"/>
  <c r="C31" i="4"/>
  <c r="E31" i="4" s="1"/>
  <c r="C18" i="4"/>
  <c r="E18" i="4" s="1"/>
  <c r="D20" i="2"/>
  <c r="F20" i="2" s="1"/>
  <c r="D34" i="2"/>
  <c r="F34" i="2" s="1"/>
  <c r="D21" i="2"/>
  <c r="F21" i="2" s="1"/>
  <c r="D5" i="2"/>
  <c r="F5" i="2" s="1"/>
  <c r="D16" i="2"/>
  <c r="F16" i="2" s="1"/>
  <c r="D38" i="2"/>
  <c r="F38" i="2" s="1"/>
  <c r="D36" i="2"/>
  <c r="F36" i="2" s="1"/>
  <c r="D30" i="2"/>
  <c r="F30" i="2" s="1"/>
  <c r="D23" i="2"/>
  <c r="F23" i="2" s="1"/>
  <c r="D32" i="2"/>
  <c r="F32" i="2" s="1"/>
  <c r="D28" i="2"/>
  <c r="F28" i="2" s="1"/>
  <c r="D31" i="2"/>
  <c r="F31" i="2" s="1"/>
  <c r="D22" i="2"/>
  <c r="F22" i="2" s="1"/>
  <c r="D40" i="2"/>
  <c r="F40" i="2" s="1"/>
  <c r="D37" i="2"/>
  <c r="F37" i="2" s="1"/>
  <c r="D15" i="2"/>
  <c r="F15" i="2" s="1"/>
  <c r="D14" i="2"/>
  <c r="F14" i="2" s="1"/>
  <c r="C26" i="2"/>
  <c r="C10" i="2"/>
  <c r="D25" i="2"/>
  <c r="F25" i="2" s="1"/>
  <c r="D39" i="2"/>
  <c r="F39" i="2" s="1"/>
  <c r="D35" i="2"/>
  <c r="F35" i="2" s="1"/>
  <c r="D13" i="2"/>
  <c r="F13" i="2" s="1"/>
  <c r="D12" i="2"/>
  <c r="F12" i="2" s="1"/>
  <c r="D41" i="2"/>
  <c r="F41" i="2" s="1"/>
  <c r="C45" i="2"/>
  <c r="C18" i="2"/>
  <c r="D9" i="2"/>
  <c r="D33" i="2"/>
  <c r="F33" i="2" s="1"/>
  <c r="D43" i="2"/>
  <c r="F43" i="2" s="1"/>
  <c r="I24" i="4"/>
  <c r="I25" i="4" s="1"/>
  <c r="D44" i="2"/>
  <c r="F44" i="2" s="1"/>
  <c r="B18" i="2"/>
  <c r="B45" i="2"/>
  <c r="B10" i="2"/>
  <c r="C23" i="4"/>
  <c r="D23" i="4"/>
  <c r="B26" i="2"/>
  <c r="E27" i="4"/>
  <c r="D17" i="2"/>
  <c r="F8" i="2"/>
  <c r="F7" i="2"/>
  <c r="A111" i="1"/>
  <c r="BB110" i="1"/>
  <c r="N110" i="1"/>
  <c r="I14" i="4"/>
  <c r="D49" i="2"/>
  <c r="F508" i="1"/>
  <c r="C24" i="4"/>
  <c r="E24" i="4" s="1"/>
  <c r="I15" i="4"/>
  <c r="H508" i="1"/>
  <c r="D48" i="2"/>
  <c r="E14" i="4"/>
  <c r="C27" i="3"/>
  <c r="C17" i="4"/>
  <c r="C26" i="4"/>
  <c r="D26" i="4"/>
  <c r="D12" i="4"/>
  <c r="E12" i="4" s="1"/>
  <c r="C30" i="4"/>
  <c r="D30" i="4"/>
  <c r="D17" i="4"/>
  <c r="F29" i="2"/>
  <c r="C24" i="3"/>
  <c r="C22" i="3"/>
  <c r="C28" i="3"/>
  <c r="C25" i="3"/>
  <c r="BC507" i="1"/>
  <c r="B3" i="6" s="1"/>
  <c r="I20" i="4" l="1"/>
  <c r="I27" i="4" s="1"/>
  <c r="D10" i="2"/>
  <c r="D26" i="2"/>
  <c r="C46" i="2"/>
  <c r="D18" i="2"/>
  <c r="F9" i="2"/>
  <c r="D45" i="2"/>
  <c r="F17" i="2"/>
  <c r="B46" i="2"/>
  <c r="D20" i="4"/>
  <c r="E30" i="4"/>
  <c r="E23" i="4"/>
  <c r="C29" i="3"/>
  <c r="B9" i="6" s="1"/>
  <c r="C9" i="6" s="1"/>
  <c r="N111" i="1"/>
  <c r="A112" i="1"/>
  <c r="BB111" i="1"/>
  <c r="C33" i="4"/>
  <c r="D33" i="4"/>
  <c r="E17" i="4"/>
  <c r="E20" i="4" s="1"/>
  <c r="C20" i="4"/>
  <c r="E26" i="4"/>
  <c r="C35" i="3" l="1"/>
  <c r="C9" i="3"/>
  <c r="C16" i="3" s="1"/>
  <c r="C21" i="3"/>
  <c r="C31" i="3" s="1"/>
  <c r="F56" i="2"/>
  <c r="B4" i="6" s="1"/>
  <c r="D46" i="2"/>
  <c r="C3" i="3" s="1"/>
  <c r="D35" i="4"/>
  <c r="E33" i="4"/>
  <c r="E35" i="4" s="1"/>
  <c r="K27" i="4" s="1"/>
  <c r="A113" i="1"/>
  <c r="BB112" i="1"/>
  <c r="N112" i="1"/>
  <c r="C35" i="4"/>
  <c r="C19" i="3" l="1"/>
  <c r="C37" i="3" s="1"/>
  <c r="C38" i="3" s="1"/>
  <c r="C40" i="3" s="1"/>
  <c r="C17" i="3"/>
  <c r="C13" i="3"/>
  <c r="C14" i="3"/>
  <c r="C11" i="3"/>
  <c r="C15" i="3"/>
  <c r="C12" i="3"/>
  <c r="N113" i="1"/>
  <c r="A114" i="1"/>
  <c r="BB113" i="1"/>
  <c r="C18" i="3" l="1"/>
  <c r="B7" i="6" s="1"/>
  <c r="C7" i="6" s="1"/>
  <c r="C42" i="3"/>
  <c r="A115" i="1"/>
  <c r="BB114" i="1"/>
  <c r="N114" i="1"/>
  <c r="C43" i="3" l="1"/>
  <c r="N115" i="1"/>
  <c r="A116" i="1"/>
  <c r="BB115" i="1"/>
  <c r="C46" i="3" l="1"/>
  <c r="C48" i="3" s="1"/>
  <c r="C50" i="3" s="1"/>
  <c r="A117" i="1"/>
  <c r="BB116" i="1"/>
  <c r="N116" i="1"/>
  <c r="C53" i="3" l="1"/>
  <c r="C52" i="3"/>
  <c r="N117" i="1"/>
  <c r="A118" i="1"/>
  <c r="BB117" i="1"/>
  <c r="A119" i="1" l="1"/>
  <c r="BB118" i="1"/>
  <c r="N118" i="1"/>
  <c r="N119" i="1" l="1"/>
  <c r="A120" i="1"/>
  <c r="BB119" i="1"/>
  <c r="A121" i="1" l="1"/>
  <c r="BB120" i="1"/>
  <c r="N120" i="1"/>
  <c r="N121" i="1" l="1"/>
  <c r="A122" i="1"/>
  <c r="BB121" i="1"/>
  <c r="A123" i="1" l="1"/>
  <c r="BB122" i="1"/>
  <c r="N122" i="1"/>
  <c r="N123" i="1" l="1"/>
  <c r="A124" i="1"/>
  <c r="BB123" i="1"/>
  <c r="A125" i="1" l="1"/>
  <c r="BB124" i="1"/>
  <c r="N124" i="1"/>
  <c r="N125" i="1" l="1"/>
  <c r="A126" i="1"/>
  <c r="BB125" i="1"/>
  <c r="A127" i="1" l="1"/>
  <c r="BB126" i="1"/>
  <c r="N126" i="1"/>
  <c r="N127" i="1" l="1"/>
  <c r="A128" i="1"/>
  <c r="BB127" i="1"/>
  <c r="A129" i="1" l="1"/>
  <c r="BB128" i="1"/>
  <c r="N128" i="1"/>
  <c r="N129" i="1" l="1"/>
  <c r="A130" i="1"/>
  <c r="BB129" i="1"/>
  <c r="A131" i="1" l="1"/>
  <c r="BB130" i="1"/>
  <c r="N130" i="1"/>
  <c r="N131" i="1" l="1"/>
  <c r="A132" i="1"/>
  <c r="BB131" i="1"/>
  <c r="A133" i="1" l="1"/>
  <c r="BB132" i="1"/>
  <c r="N132" i="1"/>
  <c r="N133" i="1" l="1"/>
  <c r="A134" i="1"/>
  <c r="BB133" i="1"/>
  <c r="A135" i="1" l="1"/>
  <c r="BB134" i="1"/>
  <c r="N134" i="1"/>
  <c r="N135" i="1" l="1"/>
  <c r="A136" i="1"/>
  <c r="BB135" i="1"/>
  <c r="A137" i="1" l="1"/>
  <c r="BB136" i="1"/>
  <c r="N136" i="1"/>
  <c r="N137" i="1" l="1"/>
  <c r="A138" i="1"/>
  <c r="BB137" i="1"/>
  <c r="A139" i="1" l="1"/>
  <c r="BB138" i="1"/>
  <c r="N138" i="1"/>
  <c r="N139" i="1" l="1"/>
  <c r="A140" i="1"/>
  <c r="BB139" i="1"/>
  <c r="A141" i="1" l="1"/>
  <c r="BB140" i="1"/>
  <c r="N140" i="1"/>
  <c r="N141" i="1" l="1"/>
  <c r="A142" i="1"/>
  <c r="BB141" i="1"/>
  <c r="A143" i="1" l="1"/>
  <c r="BB142" i="1"/>
  <c r="N142" i="1"/>
  <c r="N143" i="1" l="1"/>
  <c r="A144" i="1"/>
  <c r="BB143" i="1"/>
  <c r="A145" i="1" l="1"/>
  <c r="BB144" i="1"/>
  <c r="N144" i="1"/>
  <c r="N145" i="1" l="1"/>
  <c r="A146" i="1"/>
  <c r="BB145" i="1"/>
  <c r="A147" i="1" l="1"/>
  <c r="BB146" i="1"/>
  <c r="N146" i="1"/>
  <c r="N147" i="1" l="1"/>
  <c r="A148" i="1"/>
  <c r="BB147" i="1"/>
  <c r="A149" i="1" l="1"/>
  <c r="BB148" i="1"/>
  <c r="N148" i="1"/>
  <c r="N149" i="1" l="1"/>
  <c r="A150" i="1"/>
  <c r="BB149" i="1"/>
  <c r="A151" i="1" l="1"/>
  <c r="BB150" i="1"/>
  <c r="N150" i="1"/>
  <c r="N151" i="1" l="1"/>
  <c r="A152" i="1"/>
  <c r="BB151" i="1"/>
  <c r="A153" i="1" l="1"/>
  <c r="BB152" i="1"/>
  <c r="N152" i="1"/>
  <c r="N153" i="1" l="1"/>
  <c r="A154" i="1"/>
  <c r="BB153" i="1"/>
  <c r="A155" i="1" l="1"/>
  <c r="BB154" i="1"/>
  <c r="N154" i="1"/>
  <c r="N155" i="1" l="1"/>
  <c r="A156" i="1"/>
  <c r="BB155" i="1"/>
  <c r="A157" i="1" l="1"/>
  <c r="BB156" i="1"/>
  <c r="N156" i="1"/>
  <c r="N157" i="1" l="1"/>
  <c r="A158" i="1"/>
  <c r="BB157" i="1"/>
  <c r="A159" i="1" l="1"/>
  <c r="BB158" i="1"/>
  <c r="N158" i="1"/>
  <c r="N159" i="1" l="1"/>
  <c r="A160" i="1"/>
  <c r="BB159" i="1"/>
  <c r="A161" i="1" l="1"/>
  <c r="BB160" i="1"/>
  <c r="N160" i="1"/>
  <c r="N161" i="1" l="1"/>
  <c r="A162" i="1"/>
  <c r="BB161" i="1"/>
  <c r="A163" i="1" l="1"/>
  <c r="BB162" i="1"/>
  <c r="N162" i="1"/>
  <c r="N163" i="1" l="1"/>
  <c r="A164" i="1"/>
  <c r="BB163" i="1"/>
  <c r="A165" i="1" l="1"/>
  <c r="BB164" i="1"/>
  <c r="N164" i="1"/>
  <c r="N165" i="1" l="1"/>
  <c r="A166" i="1"/>
  <c r="BB165" i="1"/>
  <c r="A167" i="1" l="1"/>
  <c r="BB166" i="1"/>
  <c r="N166" i="1"/>
  <c r="N167" i="1" l="1"/>
  <c r="A168" i="1"/>
  <c r="BB167" i="1"/>
  <c r="A169" i="1" l="1"/>
  <c r="BB168" i="1"/>
  <c r="N168" i="1"/>
  <c r="N169" i="1" l="1"/>
  <c r="A170" i="1"/>
  <c r="BB169" i="1"/>
  <c r="A171" i="1" l="1"/>
  <c r="BB170" i="1"/>
  <c r="N170" i="1"/>
  <c r="N171" i="1" l="1"/>
  <c r="A172" i="1"/>
  <c r="BB171" i="1"/>
  <c r="A173" i="1" l="1"/>
  <c r="BB172" i="1"/>
  <c r="N172" i="1"/>
  <c r="N173" i="1" l="1"/>
  <c r="A174" i="1"/>
  <c r="BB173" i="1"/>
  <c r="A175" i="1" l="1"/>
  <c r="BB174" i="1"/>
  <c r="N174" i="1"/>
  <c r="N175" i="1" l="1"/>
  <c r="A176" i="1"/>
  <c r="BB175" i="1"/>
  <c r="A177" i="1" l="1"/>
  <c r="BB176" i="1"/>
  <c r="N176" i="1"/>
  <c r="N177" i="1" l="1"/>
  <c r="A178" i="1"/>
  <c r="BB177" i="1"/>
  <c r="A179" i="1" l="1"/>
  <c r="BB178" i="1"/>
  <c r="N178" i="1"/>
  <c r="N179" i="1" l="1"/>
  <c r="A180" i="1"/>
  <c r="BB179" i="1"/>
  <c r="A181" i="1" l="1"/>
  <c r="BB180" i="1"/>
  <c r="N180" i="1"/>
  <c r="N181" i="1" l="1"/>
  <c r="A182" i="1"/>
  <c r="BB181" i="1"/>
  <c r="A183" i="1" l="1"/>
  <c r="BB182" i="1"/>
  <c r="N182" i="1"/>
  <c r="N183" i="1" l="1"/>
  <c r="A184" i="1"/>
  <c r="BB183" i="1"/>
  <c r="A185" i="1" l="1"/>
  <c r="BB184" i="1"/>
  <c r="N184" i="1"/>
  <c r="N185" i="1" l="1"/>
  <c r="A186" i="1"/>
  <c r="BB185" i="1"/>
  <c r="A187" i="1" l="1"/>
  <c r="BB186" i="1"/>
  <c r="N186" i="1"/>
  <c r="N187" i="1" l="1"/>
  <c r="A188" i="1"/>
  <c r="BB187" i="1"/>
  <c r="A189" i="1" l="1"/>
  <c r="BB188" i="1"/>
  <c r="N188" i="1"/>
  <c r="N189" i="1" l="1"/>
  <c r="A190" i="1"/>
  <c r="BB189" i="1"/>
  <c r="A191" i="1" l="1"/>
  <c r="BB190" i="1"/>
  <c r="N190" i="1"/>
  <c r="N191" i="1" l="1"/>
  <c r="A192" i="1"/>
  <c r="BB191" i="1"/>
  <c r="A193" i="1" l="1"/>
  <c r="BB192" i="1"/>
  <c r="N192" i="1"/>
  <c r="N193" i="1" l="1"/>
  <c r="A194" i="1"/>
  <c r="BB193" i="1"/>
  <c r="A195" i="1" l="1"/>
  <c r="BB194" i="1"/>
  <c r="N194" i="1"/>
  <c r="N195" i="1" l="1"/>
  <c r="A196" i="1"/>
  <c r="BB195" i="1"/>
  <c r="A197" i="1" l="1"/>
  <c r="BB196" i="1"/>
  <c r="N196" i="1"/>
  <c r="N197" i="1" l="1"/>
  <c r="A198" i="1"/>
  <c r="BB197" i="1"/>
  <c r="A199" i="1" l="1"/>
  <c r="BB198" i="1"/>
  <c r="N198" i="1"/>
  <c r="N199" i="1" l="1"/>
  <c r="A200" i="1"/>
  <c r="BB199" i="1"/>
  <c r="A201" i="1" l="1"/>
  <c r="BB200" i="1"/>
  <c r="N200" i="1"/>
  <c r="N201" i="1" l="1"/>
  <c r="A202" i="1"/>
  <c r="BB201" i="1"/>
  <c r="A203" i="1" l="1"/>
  <c r="BB202" i="1"/>
  <c r="N202" i="1"/>
  <c r="N203" i="1" l="1"/>
  <c r="A204" i="1"/>
  <c r="BB203" i="1"/>
  <c r="A205" i="1" l="1"/>
  <c r="BB204" i="1"/>
  <c r="N204" i="1"/>
  <c r="N205" i="1" l="1"/>
  <c r="A206" i="1"/>
  <c r="A207" i="1" s="1"/>
  <c r="BB205" i="1"/>
  <c r="N207" i="1" l="1"/>
  <c r="BB207" i="1"/>
  <c r="A208" i="1"/>
  <c r="BB206" i="1"/>
  <c r="N206" i="1"/>
  <c r="A209" i="1" l="1"/>
  <c r="N208" i="1"/>
  <c r="BB208" i="1"/>
  <c r="A210" i="1" l="1"/>
  <c r="N209" i="1"/>
  <c r="BB209" i="1"/>
  <c r="A211" i="1" l="1"/>
  <c r="N210" i="1"/>
  <c r="BB210" i="1"/>
  <c r="N211" i="1" l="1"/>
  <c r="BB211" i="1"/>
  <c r="A212" i="1"/>
  <c r="A213" i="1" l="1"/>
  <c r="N212" i="1"/>
  <c r="BB212" i="1"/>
  <c r="N213" i="1" l="1"/>
  <c r="BB213" i="1"/>
  <c r="A214" i="1"/>
  <c r="A215" i="1" l="1"/>
  <c r="N214" i="1"/>
  <c r="BB214" i="1"/>
  <c r="N215" i="1" l="1"/>
  <c r="BB215" i="1"/>
  <c r="A216" i="1"/>
  <c r="A217" i="1" l="1"/>
  <c r="N216" i="1"/>
  <c r="BB216" i="1"/>
  <c r="N217" i="1" l="1"/>
  <c r="BB217" i="1"/>
  <c r="A218" i="1"/>
  <c r="A219" i="1" l="1"/>
  <c r="N218" i="1"/>
  <c r="BB218" i="1"/>
  <c r="N219" i="1" l="1"/>
  <c r="BB219" i="1"/>
  <c r="A220" i="1"/>
  <c r="A221" i="1" l="1"/>
  <c r="N220" i="1"/>
  <c r="BB220" i="1"/>
  <c r="N221" i="1" l="1"/>
  <c r="BB221" i="1"/>
  <c r="A222" i="1"/>
  <c r="A223" i="1" l="1"/>
  <c r="N222" i="1"/>
  <c r="BB222" i="1"/>
  <c r="N223" i="1" l="1"/>
  <c r="BB223" i="1"/>
  <c r="A224" i="1"/>
  <c r="A225" i="1" l="1"/>
  <c r="N224" i="1"/>
  <c r="BB224" i="1"/>
  <c r="N225" i="1" l="1"/>
  <c r="BB225" i="1"/>
  <c r="A226" i="1"/>
  <c r="A227" i="1" l="1"/>
  <c r="N226" i="1"/>
  <c r="BB226" i="1"/>
  <c r="N227" i="1" l="1"/>
  <c r="BB227" i="1"/>
  <c r="A228" i="1"/>
  <c r="A229" i="1" l="1"/>
  <c r="N228" i="1"/>
  <c r="BB228" i="1"/>
  <c r="N229" i="1" l="1"/>
  <c r="BB229" i="1"/>
  <c r="A230" i="1"/>
  <c r="A231" i="1" l="1"/>
  <c r="N230" i="1"/>
  <c r="BB230" i="1"/>
  <c r="N231" i="1" l="1"/>
  <c r="BB231" i="1"/>
  <c r="A232" i="1"/>
  <c r="A233" i="1" l="1"/>
  <c r="N232" i="1"/>
  <c r="BB232" i="1"/>
  <c r="N233" i="1" l="1"/>
  <c r="BB233" i="1"/>
  <c r="A234" i="1"/>
  <c r="A235" i="1" l="1"/>
  <c r="N234" i="1"/>
  <c r="BB234" i="1"/>
  <c r="N235" i="1" l="1"/>
  <c r="BB235" i="1"/>
  <c r="A236" i="1"/>
  <c r="A237" i="1" l="1"/>
  <c r="N236" i="1"/>
  <c r="BB236" i="1"/>
  <c r="N237" i="1" l="1"/>
  <c r="BB237" i="1"/>
  <c r="A238" i="1"/>
  <c r="A239" i="1" l="1"/>
  <c r="N238" i="1"/>
  <c r="BB238" i="1"/>
  <c r="N239" i="1" l="1"/>
  <c r="BB239" i="1"/>
  <c r="A240" i="1"/>
  <c r="A241" i="1" l="1"/>
  <c r="N240" i="1"/>
  <c r="BB240" i="1"/>
  <c r="N241" i="1" l="1"/>
  <c r="BB241" i="1"/>
  <c r="A242" i="1"/>
  <c r="A243" i="1" l="1"/>
  <c r="N242" i="1"/>
  <c r="BB242" i="1"/>
  <c r="N243" i="1" l="1"/>
  <c r="BB243" i="1"/>
  <c r="A244" i="1"/>
  <c r="A245" i="1" l="1"/>
  <c r="N244" i="1"/>
  <c r="BB244" i="1"/>
  <c r="N245" i="1" l="1"/>
  <c r="BB245" i="1"/>
  <c r="A246" i="1"/>
  <c r="A247" i="1" l="1"/>
  <c r="N246" i="1"/>
  <c r="BB246" i="1"/>
  <c r="N247" i="1" l="1"/>
  <c r="BB247" i="1"/>
  <c r="A248" i="1"/>
  <c r="A249" i="1" l="1"/>
  <c r="N248" i="1"/>
  <c r="BB248" i="1"/>
  <c r="N249" i="1" l="1"/>
  <c r="BB249" i="1"/>
  <c r="A250" i="1"/>
  <c r="A251" i="1" l="1"/>
  <c r="N250" i="1"/>
  <c r="BB250" i="1"/>
  <c r="N251" i="1" l="1"/>
  <c r="BB251" i="1"/>
  <c r="A252" i="1"/>
  <c r="A253" i="1" l="1"/>
  <c r="N252" i="1"/>
  <c r="BB252" i="1"/>
  <c r="N253" i="1" l="1"/>
  <c r="BB253" i="1"/>
  <c r="A254" i="1"/>
  <c r="A255" i="1" l="1"/>
  <c r="N254" i="1"/>
  <c r="BB254" i="1"/>
  <c r="N255" i="1" l="1"/>
  <c r="BB255" i="1"/>
  <c r="A256" i="1"/>
  <c r="A257" i="1" l="1"/>
  <c r="N256" i="1"/>
  <c r="BB256" i="1"/>
  <c r="N257" i="1" l="1"/>
  <c r="BB257" i="1"/>
  <c r="A258" i="1"/>
  <c r="A259" i="1" l="1"/>
  <c r="N258" i="1"/>
  <c r="BB258" i="1"/>
  <c r="N259" i="1" l="1"/>
  <c r="BB259" i="1"/>
  <c r="A260" i="1"/>
  <c r="A261" i="1" l="1"/>
  <c r="N260" i="1"/>
  <c r="BB260" i="1"/>
  <c r="N261" i="1" l="1"/>
  <c r="BB261" i="1"/>
  <c r="A262" i="1"/>
  <c r="A263" i="1" l="1"/>
  <c r="N262" i="1"/>
  <c r="BB262" i="1"/>
  <c r="N263" i="1" l="1"/>
  <c r="BB263" i="1"/>
  <c r="A264" i="1"/>
  <c r="A265" i="1" l="1"/>
  <c r="N264" i="1"/>
  <c r="BB264" i="1"/>
  <c r="N265" i="1" l="1"/>
  <c r="BB265" i="1"/>
  <c r="A266" i="1"/>
  <c r="A267" i="1" l="1"/>
  <c r="N266" i="1"/>
  <c r="BB266" i="1"/>
  <c r="N267" i="1" l="1"/>
  <c r="BB267" i="1"/>
  <c r="A268" i="1"/>
  <c r="A269" i="1" l="1"/>
  <c r="N268" i="1"/>
  <c r="BB268" i="1"/>
  <c r="N269" i="1" l="1"/>
  <c r="BB269" i="1"/>
  <c r="A270" i="1"/>
  <c r="A271" i="1" l="1"/>
  <c r="N270" i="1"/>
  <c r="BB270" i="1"/>
  <c r="N271" i="1" l="1"/>
  <c r="BB271" i="1"/>
  <c r="A272" i="1"/>
  <c r="A273" i="1" l="1"/>
  <c r="N272" i="1"/>
  <c r="BB272" i="1"/>
  <c r="N273" i="1" l="1"/>
  <c r="BB273" i="1"/>
  <c r="A274" i="1"/>
  <c r="A275" i="1" l="1"/>
  <c r="N274" i="1"/>
  <c r="BB274" i="1"/>
  <c r="N275" i="1" l="1"/>
  <c r="BB275" i="1"/>
  <c r="A276" i="1"/>
  <c r="A277" i="1" l="1"/>
  <c r="N276" i="1"/>
  <c r="BB276" i="1"/>
  <c r="N277" i="1" l="1"/>
  <c r="BB277" i="1"/>
  <c r="A278" i="1"/>
  <c r="A279" i="1" l="1"/>
  <c r="N278" i="1"/>
  <c r="BB278" i="1"/>
  <c r="N279" i="1" l="1"/>
  <c r="BB279" i="1"/>
  <c r="A280" i="1"/>
  <c r="A281" i="1" l="1"/>
  <c r="N280" i="1"/>
  <c r="BB280" i="1"/>
  <c r="N281" i="1" l="1"/>
  <c r="BB281" i="1"/>
  <c r="A282" i="1"/>
  <c r="A283" i="1" l="1"/>
  <c r="N282" i="1"/>
  <c r="BB282" i="1"/>
  <c r="N283" i="1" l="1"/>
  <c r="BB283" i="1"/>
  <c r="A284" i="1"/>
  <c r="A285" i="1" l="1"/>
  <c r="N284" i="1"/>
  <c r="BB284" i="1"/>
  <c r="N285" i="1" l="1"/>
  <c r="BB285" i="1"/>
  <c r="A286" i="1"/>
  <c r="A287" i="1" l="1"/>
  <c r="N286" i="1"/>
  <c r="BB286" i="1"/>
  <c r="N287" i="1" l="1"/>
  <c r="BB287" i="1"/>
  <c r="A288" i="1"/>
  <c r="A289" i="1" l="1"/>
  <c r="N288" i="1"/>
  <c r="BB288" i="1"/>
  <c r="N289" i="1" l="1"/>
  <c r="BB289" i="1"/>
  <c r="A290" i="1"/>
  <c r="A291" i="1" l="1"/>
  <c r="N290" i="1"/>
  <c r="BB290" i="1"/>
  <c r="N291" i="1" l="1"/>
  <c r="BB291" i="1"/>
  <c r="A292" i="1"/>
  <c r="A293" i="1" l="1"/>
  <c r="N292" i="1"/>
  <c r="BB292" i="1"/>
  <c r="N293" i="1" l="1"/>
  <c r="BB293" i="1"/>
  <c r="A294" i="1"/>
  <c r="A295" i="1" l="1"/>
  <c r="N294" i="1"/>
  <c r="BB294" i="1"/>
  <c r="N295" i="1" l="1"/>
  <c r="BB295" i="1"/>
  <c r="A296" i="1"/>
  <c r="A297" i="1" l="1"/>
  <c r="N296" i="1"/>
  <c r="BB296" i="1"/>
  <c r="N297" i="1" l="1"/>
  <c r="BB297" i="1"/>
  <c r="A298" i="1"/>
  <c r="A299" i="1" l="1"/>
  <c r="N298" i="1"/>
  <c r="BB298" i="1"/>
  <c r="N299" i="1" l="1"/>
  <c r="BB299" i="1"/>
  <c r="A300" i="1"/>
  <c r="A301" i="1" l="1"/>
  <c r="N300" i="1"/>
  <c r="BB300" i="1"/>
  <c r="N301" i="1" l="1"/>
  <c r="BB301" i="1"/>
  <c r="A302" i="1"/>
  <c r="A303" i="1" l="1"/>
  <c r="N302" i="1"/>
  <c r="BB302" i="1"/>
  <c r="N303" i="1" l="1"/>
  <c r="BB303" i="1"/>
  <c r="A304" i="1"/>
  <c r="A305" i="1" l="1"/>
  <c r="N304" i="1"/>
  <c r="BB304" i="1"/>
  <c r="N305" i="1" l="1"/>
  <c r="BB305" i="1"/>
  <c r="A306" i="1"/>
  <c r="A307" i="1" l="1"/>
  <c r="BB306" i="1"/>
  <c r="N306" i="1"/>
  <c r="N307" i="1" l="1"/>
  <c r="BB307" i="1"/>
  <c r="A308" i="1"/>
  <c r="BB308" i="1" l="1"/>
  <c r="A309" i="1"/>
  <c r="N308" i="1"/>
  <c r="N309" i="1" l="1"/>
  <c r="BB309" i="1"/>
  <c r="A310" i="1"/>
  <c r="BB310" i="1" l="1"/>
  <c r="A311" i="1"/>
  <c r="N310" i="1"/>
  <c r="A312" i="1" l="1"/>
  <c r="N311" i="1"/>
  <c r="BB311" i="1"/>
  <c r="BB312" i="1" l="1"/>
  <c r="A313" i="1"/>
  <c r="N312" i="1"/>
  <c r="A314" i="1" l="1"/>
  <c r="N313" i="1"/>
  <c r="BB313" i="1"/>
  <c r="BB314" i="1" l="1"/>
  <c r="A315" i="1"/>
  <c r="N314" i="1"/>
  <c r="A316" i="1" l="1"/>
  <c r="N315" i="1"/>
  <c r="BB315" i="1"/>
  <c r="BB316" i="1" l="1"/>
  <c r="N316" i="1"/>
  <c r="A317" i="1"/>
  <c r="A318" i="1" l="1"/>
  <c r="N317" i="1"/>
  <c r="BB317" i="1"/>
  <c r="BB318" i="1" l="1"/>
  <c r="A319" i="1"/>
  <c r="N318" i="1"/>
  <c r="A320" i="1" l="1"/>
  <c r="N319" i="1"/>
  <c r="BB319" i="1"/>
  <c r="BB320" i="1" l="1"/>
  <c r="N320" i="1"/>
  <c r="A321" i="1"/>
  <c r="A322" i="1" l="1"/>
  <c r="BB321" i="1"/>
  <c r="N321" i="1"/>
  <c r="BB322" i="1" l="1"/>
  <c r="N322" i="1"/>
  <c r="A323" i="1"/>
  <c r="A324" i="1" l="1"/>
  <c r="BB323" i="1"/>
  <c r="N323" i="1"/>
  <c r="BB324" i="1" l="1"/>
  <c r="A325" i="1"/>
  <c r="N324" i="1"/>
  <c r="A326" i="1" l="1"/>
  <c r="N325" i="1"/>
  <c r="BB325" i="1"/>
  <c r="BB326" i="1" l="1"/>
  <c r="A327" i="1"/>
  <c r="N326" i="1"/>
  <c r="A328" i="1" l="1"/>
  <c r="N327" i="1"/>
  <c r="BB327" i="1"/>
  <c r="BB328" i="1" l="1"/>
  <c r="A329" i="1"/>
  <c r="N328" i="1"/>
  <c r="A330" i="1" l="1"/>
  <c r="N329" i="1"/>
  <c r="BB329" i="1"/>
  <c r="BB330" i="1" l="1"/>
  <c r="N330" i="1"/>
  <c r="A331" i="1"/>
  <c r="A332" i="1" l="1"/>
  <c r="N331" i="1"/>
  <c r="BB331" i="1"/>
  <c r="BB332" i="1" l="1"/>
  <c r="N332" i="1"/>
  <c r="A333" i="1"/>
  <c r="A334" i="1" l="1"/>
  <c r="BB333" i="1"/>
  <c r="N333" i="1"/>
  <c r="BB334" i="1" l="1"/>
  <c r="A335" i="1"/>
  <c r="N334" i="1"/>
  <c r="A336" i="1" l="1"/>
  <c r="N335" i="1"/>
  <c r="BB335" i="1"/>
  <c r="BB336" i="1" l="1"/>
  <c r="A337" i="1"/>
  <c r="N336" i="1"/>
  <c r="A338" i="1" l="1"/>
  <c r="BB337" i="1"/>
  <c r="N337" i="1"/>
  <c r="BB338" i="1" l="1"/>
  <c r="N338" i="1"/>
  <c r="A339" i="1"/>
  <c r="A340" i="1" l="1"/>
  <c r="BB339" i="1"/>
  <c r="N339" i="1"/>
  <c r="BB340" i="1" l="1"/>
  <c r="N340" i="1"/>
  <c r="A341" i="1"/>
  <c r="A342" i="1" l="1"/>
  <c r="BB341" i="1"/>
  <c r="N341" i="1"/>
  <c r="BB342" i="1" l="1"/>
  <c r="N342" i="1"/>
  <c r="A343" i="1"/>
  <c r="A344" i="1" l="1"/>
  <c r="BB343" i="1"/>
  <c r="N343" i="1"/>
  <c r="BB344" i="1" l="1"/>
  <c r="A345" i="1"/>
  <c r="N344" i="1"/>
  <c r="A346" i="1" l="1"/>
  <c r="N345" i="1"/>
  <c r="BB345" i="1"/>
  <c r="BB346" i="1" l="1"/>
  <c r="N346" i="1"/>
  <c r="A347" i="1"/>
  <c r="A348" i="1" l="1"/>
  <c r="BB347" i="1"/>
  <c r="N347" i="1"/>
  <c r="BB348" i="1" l="1"/>
  <c r="N348" i="1"/>
  <c r="A349" i="1"/>
  <c r="A350" i="1" l="1"/>
  <c r="N349" i="1"/>
  <c r="BB349" i="1"/>
  <c r="BB350" i="1" l="1"/>
  <c r="N350" i="1"/>
  <c r="A351" i="1"/>
  <c r="A352" i="1" l="1"/>
  <c r="BB351" i="1"/>
  <c r="N351" i="1"/>
  <c r="BB352" i="1" l="1"/>
  <c r="N352" i="1"/>
  <c r="A353" i="1"/>
  <c r="A354" i="1" l="1"/>
  <c r="N353" i="1"/>
  <c r="BB353" i="1"/>
  <c r="BB354" i="1" l="1"/>
  <c r="A355" i="1"/>
  <c r="N354" i="1"/>
  <c r="A356" i="1" l="1"/>
  <c r="BB355" i="1"/>
  <c r="N355" i="1"/>
  <c r="BB356" i="1" l="1"/>
  <c r="N356" i="1"/>
  <c r="A357" i="1"/>
  <c r="A358" i="1" l="1"/>
  <c r="BB357" i="1"/>
  <c r="N357" i="1"/>
  <c r="BB358" i="1" l="1"/>
  <c r="N358" i="1"/>
  <c r="A359" i="1"/>
  <c r="A360" i="1" l="1"/>
  <c r="BB359" i="1"/>
  <c r="N359" i="1"/>
  <c r="BB360" i="1" l="1"/>
  <c r="N360" i="1"/>
  <c r="A361" i="1"/>
  <c r="A362" i="1" l="1"/>
  <c r="BB361" i="1"/>
  <c r="N361" i="1"/>
  <c r="BB362" i="1" l="1"/>
  <c r="A363" i="1"/>
  <c r="N362" i="1"/>
  <c r="A364" i="1" l="1"/>
  <c r="N363" i="1"/>
  <c r="BB363" i="1"/>
  <c r="BB364" i="1" l="1"/>
  <c r="N364" i="1"/>
  <c r="A365" i="1"/>
  <c r="A366" i="1" l="1"/>
  <c r="N365" i="1"/>
  <c r="BB365" i="1"/>
  <c r="BB366" i="1" l="1"/>
  <c r="N366" i="1"/>
  <c r="A367" i="1"/>
  <c r="A368" i="1" l="1"/>
  <c r="N367" i="1"/>
  <c r="BB367" i="1"/>
  <c r="BB368" i="1" l="1"/>
  <c r="N368" i="1"/>
  <c r="A369" i="1"/>
  <c r="A370" i="1" l="1"/>
  <c r="N369" i="1"/>
  <c r="BB369" i="1"/>
  <c r="BB370" i="1" l="1"/>
  <c r="N370" i="1"/>
  <c r="A371" i="1"/>
  <c r="A372" i="1" l="1"/>
  <c r="N371" i="1"/>
  <c r="BB371" i="1"/>
  <c r="BB372" i="1" l="1"/>
  <c r="N372" i="1"/>
  <c r="A373" i="1"/>
  <c r="A374" i="1" l="1"/>
  <c r="BB373" i="1"/>
  <c r="N373" i="1"/>
  <c r="BB374" i="1" l="1"/>
  <c r="N374" i="1"/>
  <c r="A375" i="1"/>
  <c r="A376" i="1" l="1"/>
  <c r="BB375" i="1"/>
  <c r="N375" i="1"/>
  <c r="BB376" i="1" l="1"/>
  <c r="N376" i="1"/>
  <c r="A377" i="1"/>
  <c r="A378" i="1" l="1"/>
  <c r="BB377" i="1"/>
  <c r="N377" i="1"/>
  <c r="BB378" i="1" l="1"/>
  <c r="N378" i="1"/>
  <c r="A379" i="1"/>
  <c r="A380" i="1" l="1"/>
  <c r="BB379" i="1"/>
  <c r="N379" i="1"/>
  <c r="BB380" i="1" l="1"/>
  <c r="A381" i="1"/>
  <c r="N380" i="1"/>
  <c r="A382" i="1" l="1"/>
  <c r="N381" i="1"/>
  <c r="BB381" i="1"/>
  <c r="BB382" i="1" l="1"/>
  <c r="N382" i="1"/>
  <c r="A383" i="1"/>
  <c r="A384" i="1" l="1"/>
  <c r="N383" i="1"/>
  <c r="BB383" i="1"/>
  <c r="BB384" i="1" l="1"/>
  <c r="N384" i="1"/>
  <c r="A385" i="1"/>
  <c r="A386" i="1" l="1"/>
  <c r="N385" i="1"/>
  <c r="BB385" i="1"/>
  <c r="BB386" i="1" l="1"/>
  <c r="A387" i="1"/>
  <c r="N386" i="1"/>
  <c r="A388" i="1" l="1"/>
  <c r="BB387" i="1"/>
  <c r="N387" i="1"/>
  <c r="BB388" i="1" l="1"/>
  <c r="N388" i="1"/>
  <c r="A389" i="1"/>
  <c r="A390" i="1" l="1"/>
  <c r="BB389" i="1"/>
  <c r="N389" i="1"/>
  <c r="BB390" i="1" l="1"/>
  <c r="A391" i="1"/>
  <c r="N390" i="1"/>
  <c r="A392" i="1" l="1"/>
  <c r="BB391" i="1"/>
  <c r="N391" i="1"/>
  <c r="BB392" i="1" l="1"/>
  <c r="N392" i="1"/>
  <c r="A393" i="1"/>
  <c r="A394" i="1" l="1"/>
  <c r="BB393" i="1"/>
  <c r="N393" i="1"/>
  <c r="BB394" i="1" l="1"/>
  <c r="N394" i="1"/>
  <c r="A395" i="1"/>
  <c r="A396" i="1" l="1"/>
  <c r="BB395" i="1"/>
  <c r="N395" i="1"/>
  <c r="BB396" i="1" l="1"/>
  <c r="A397" i="1"/>
  <c r="N396" i="1"/>
  <c r="A398" i="1" l="1"/>
  <c r="BB397" i="1"/>
  <c r="N397" i="1"/>
  <c r="BB398" i="1" l="1"/>
  <c r="A399" i="1"/>
  <c r="N398" i="1"/>
  <c r="A400" i="1" l="1"/>
  <c r="N399" i="1"/>
  <c r="BB399" i="1"/>
  <c r="BB400" i="1" l="1"/>
  <c r="A401" i="1"/>
  <c r="N400" i="1"/>
  <c r="A402" i="1" l="1"/>
  <c r="BB401" i="1"/>
  <c r="N401" i="1"/>
  <c r="BB402" i="1" l="1"/>
  <c r="N402" i="1"/>
  <c r="A403" i="1"/>
  <c r="A404" i="1" l="1"/>
  <c r="N403" i="1"/>
  <c r="BB403" i="1"/>
  <c r="BB404" i="1" l="1"/>
  <c r="N404" i="1"/>
  <c r="A405" i="1"/>
  <c r="A406" i="1" l="1"/>
  <c r="A407" i="1" s="1"/>
  <c r="N405" i="1"/>
  <c r="BB405" i="1"/>
  <c r="N407" i="1" l="1"/>
  <c r="BB407" i="1"/>
  <c r="A408" i="1"/>
  <c r="BB406" i="1"/>
  <c r="N406" i="1"/>
  <c r="BB408" i="1" l="1"/>
  <c r="A409" i="1"/>
  <c r="N408" i="1"/>
  <c r="A410" i="1" l="1"/>
  <c r="N409" i="1"/>
  <c r="BB409" i="1"/>
  <c r="BB410" i="1" l="1"/>
  <c r="A411" i="1"/>
  <c r="N410" i="1"/>
  <c r="A412" i="1" l="1"/>
  <c r="N411" i="1"/>
  <c r="BB411" i="1"/>
  <c r="BB412" i="1" l="1"/>
  <c r="A413" i="1"/>
  <c r="N412" i="1"/>
  <c r="A414" i="1" l="1"/>
  <c r="N413" i="1"/>
  <c r="BB413" i="1"/>
  <c r="BB414" i="1" l="1"/>
  <c r="A415" i="1"/>
  <c r="N414" i="1"/>
  <c r="A416" i="1" l="1"/>
  <c r="N415" i="1"/>
  <c r="BB415" i="1"/>
  <c r="BB416" i="1" l="1"/>
  <c r="A417" i="1"/>
  <c r="N416" i="1"/>
  <c r="A418" i="1" l="1"/>
  <c r="N417" i="1"/>
  <c r="BB417" i="1"/>
  <c r="BB418" i="1" l="1"/>
  <c r="A419" i="1"/>
  <c r="N418" i="1"/>
  <c r="A420" i="1" l="1"/>
  <c r="N419" i="1"/>
  <c r="BB419" i="1"/>
  <c r="BB420" i="1" l="1"/>
  <c r="A421" i="1"/>
  <c r="N420" i="1"/>
  <c r="A422" i="1" l="1"/>
  <c r="N421" i="1"/>
  <c r="BB421" i="1"/>
  <c r="BB422" i="1" l="1"/>
  <c r="A423" i="1"/>
  <c r="N422" i="1"/>
  <c r="A424" i="1" l="1"/>
  <c r="N423" i="1"/>
  <c r="BB423" i="1"/>
  <c r="BB424" i="1" l="1"/>
  <c r="A425" i="1"/>
  <c r="N424" i="1"/>
  <c r="A426" i="1" l="1"/>
  <c r="N425" i="1"/>
  <c r="BB425" i="1"/>
  <c r="BB426" i="1" l="1"/>
  <c r="N426" i="1"/>
  <c r="A427" i="1"/>
  <c r="A428" i="1" l="1"/>
  <c r="N427" i="1"/>
  <c r="BB427" i="1"/>
  <c r="BB428" i="1" l="1"/>
  <c r="A429" i="1"/>
  <c r="N428" i="1"/>
  <c r="A430" i="1" l="1"/>
  <c r="BB429" i="1"/>
  <c r="N429" i="1"/>
  <c r="BB430" i="1" l="1"/>
  <c r="A431" i="1"/>
  <c r="N430" i="1"/>
  <c r="A432" i="1" l="1"/>
  <c r="N431" i="1"/>
  <c r="BB431" i="1"/>
  <c r="BB432" i="1" l="1"/>
  <c r="A433" i="1"/>
  <c r="N432" i="1"/>
  <c r="A434" i="1" l="1"/>
  <c r="N433" i="1"/>
  <c r="BB433" i="1"/>
  <c r="BB434" i="1" l="1"/>
  <c r="A435" i="1"/>
  <c r="N434" i="1"/>
  <c r="A436" i="1" l="1"/>
  <c r="BB435" i="1"/>
  <c r="N435" i="1"/>
  <c r="BB436" i="1" l="1"/>
  <c r="N436" i="1"/>
  <c r="A437" i="1"/>
  <c r="A438" i="1" l="1"/>
  <c r="BB437" i="1"/>
  <c r="N437" i="1"/>
  <c r="BB438" i="1" l="1"/>
  <c r="A439" i="1"/>
  <c r="N438" i="1"/>
  <c r="A440" i="1" l="1"/>
  <c r="BB439" i="1"/>
  <c r="N439" i="1"/>
  <c r="BB440" i="1" l="1"/>
  <c r="N440" i="1"/>
  <c r="A441" i="1"/>
  <c r="A442" i="1" l="1"/>
  <c r="N441" i="1"/>
  <c r="BB441" i="1"/>
  <c r="BB442" i="1" l="1"/>
  <c r="A443" i="1"/>
  <c r="N442" i="1"/>
  <c r="A444" i="1" l="1"/>
  <c r="N443" i="1"/>
  <c r="BB443" i="1"/>
  <c r="BB444" i="1" l="1"/>
  <c r="A445" i="1"/>
  <c r="N444" i="1"/>
  <c r="A446" i="1" l="1"/>
  <c r="N445" i="1"/>
  <c r="BB445" i="1"/>
  <c r="BB446" i="1" l="1"/>
  <c r="A447" i="1"/>
  <c r="N446" i="1"/>
  <c r="A448" i="1" l="1"/>
  <c r="N447" i="1"/>
  <c r="BB447" i="1"/>
  <c r="BB448" i="1" l="1"/>
  <c r="A449" i="1"/>
  <c r="N448" i="1"/>
  <c r="A450" i="1" l="1"/>
  <c r="N449" i="1"/>
  <c r="BB449" i="1"/>
  <c r="BB450" i="1" l="1"/>
  <c r="A451" i="1"/>
  <c r="N450" i="1"/>
  <c r="A452" i="1" l="1"/>
  <c r="N451" i="1"/>
  <c r="BB451" i="1"/>
  <c r="BB452" i="1" l="1"/>
  <c r="N452" i="1"/>
  <c r="A453" i="1"/>
  <c r="A454" i="1" l="1"/>
  <c r="N453" i="1"/>
  <c r="BB453" i="1"/>
  <c r="BB454" i="1" l="1"/>
  <c r="A455" i="1"/>
  <c r="N454" i="1"/>
  <c r="A456" i="1" l="1"/>
  <c r="N455" i="1"/>
  <c r="BB455" i="1"/>
  <c r="BB456" i="1" l="1"/>
  <c r="N456" i="1"/>
  <c r="A457" i="1"/>
  <c r="A458" i="1" l="1"/>
  <c r="N457" i="1"/>
  <c r="BB457" i="1"/>
  <c r="BB458" i="1" l="1"/>
  <c r="A459" i="1"/>
  <c r="N458" i="1"/>
  <c r="A460" i="1" l="1"/>
  <c r="N459" i="1"/>
  <c r="BB459" i="1"/>
  <c r="BB460" i="1" l="1"/>
  <c r="A461" i="1"/>
  <c r="N460" i="1"/>
  <c r="A462" i="1" l="1"/>
  <c r="N461" i="1"/>
  <c r="BB461" i="1"/>
  <c r="BB462" i="1" l="1"/>
  <c r="A463" i="1"/>
  <c r="N462" i="1"/>
  <c r="A464" i="1" l="1"/>
  <c r="N463" i="1"/>
  <c r="BB463" i="1"/>
  <c r="BB464" i="1" l="1"/>
  <c r="A465" i="1"/>
  <c r="N464" i="1"/>
  <c r="A466" i="1" l="1"/>
  <c r="N465" i="1"/>
  <c r="BB465" i="1"/>
  <c r="BB466" i="1" l="1"/>
  <c r="A467" i="1"/>
  <c r="N466" i="1"/>
  <c r="A468" i="1" l="1"/>
  <c r="N467" i="1"/>
  <c r="BB467" i="1"/>
  <c r="BB468" i="1" l="1"/>
  <c r="A469" i="1"/>
  <c r="N468" i="1"/>
  <c r="A470" i="1" l="1"/>
  <c r="N469" i="1"/>
  <c r="BB469" i="1"/>
  <c r="BB470" i="1" l="1"/>
  <c r="A471" i="1"/>
  <c r="N470" i="1"/>
  <c r="A472" i="1" l="1"/>
  <c r="N471" i="1"/>
  <c r="BB471" i="1"/>
  <c r="BB472" i="1" l="1"/>
  <c r="A473" i="1"/>
  <c r="N472" i="1"/>
  <c r="A474" i="1" l="1"/>
  <c r="N473" i="1"/>
  <c r="BB473" i="1"/>
  <c r="BB474" i="1" l="1"/>
  <c r="A475" i="1"/>
  <c r="N474" i="1"/>
  <c r="A476" i="1" l="1"/>
  <c r="N475" i="1"/>
  <c r="BB475" i="1"/>
  <c r="BB476" i="1" l="1"/>
  <c r="A477" i="1"/>
  <c r="N476" i="1"/>
  <c r="A478" i="1" l="1"/>
  <c r="N477" i="1"/>
  <c r="BB477" i="1"/>
  <c r="BB478" i="1" l="1"/>
  <c r="A479" i="1"/>
  <c r="N478" i="1"/>
  <c r="A480" i="1" l="1"/>
  <c r="N479" i="1"/>
  <c r="BB479" i="1"/>
  <c r="BB480" i="1" l="1"/>
  <c r="A481" i="1"/>
  <c r="N480" i="1"/>
  <c r="A482" i="1" l="1"/>
  <c r="N481" i="1"/>
  <c r="BB481" i="1"/>
  <c r="BB482" i="1" l="1"/>
  <c r="A483" i="1"/>
  <c r="N482" i="1"/>
  <c r="A484" i="1" l="1"/>
  <c r="N483" i="1"/>
  <c r="BB483" i="1"/>
  <c r="BB484" i="1" l="1"/>
  <c r="A485" i="1"/>
  <c r="N484" i="1"/>
  <c r="A486" i="1" l="1"/>
  <c r="N485" i="1"/>
  <c r="BB485" i="1"/>
  <c r="BB486" i="1" l="1"/>
  <c r="A487" i="1"/>
  <c r="N486" i="1"/>
  <c r="A488" i="1" l="1"/>
  <c r="N487" i="1"/>
  <c r="BB487" i="1"/>
  <c r="BB488" i="1" l="1"/>
  <c r="A489" i="1"/>
  <c r="N488" i="1"/>
  <c r="A490" i="1" l="1"/>
  <c r="N489" i="1"/>
  <c r="BB489" i="1"/>
  <c r="BB490" i="1" l="1"/>
  <c r="A491" i="1"/>
  <c r="N490" i="1"/>
  <c r="A492" i="1" l="1"/>
  <c r="N491" i="1"/>
  <c r="BB491" i="1"/>
  <c r="BB492" i="1" l="1"/>
  <c r="A493" i="1"/>
  <c r="N492" i="1"/>
  <c r="A494" i="1" l="1"/>
  <c r="N493" i="1"/>
  <c r="BB493" i="1"/>
  <c r="BB494" i="1" l="1"/>
  <c r="A495" i="1"/>
  <c r="N494" i="1"/>
  <c r="A496" i="1" l="1"/>
  <c r="N495" i="1"/>
  <c r="BB495" i="1"/>
  <c r="BB496" i="1" l="1"/>
  <c r="A497" i="1"/>
  <c r="N496" i="1"/>
  <c r="A498" i="1" l="1"/>
  <c r="N497" i="1"/>
  <c r="BB497" i="1"/>
  <c r="BB498" i="1" l="1"/>
  <c r="A499" i="1"/>
  <c r="N498" i="1"/>
  <c r="A500" i="1" l="1"/>
  <c r="N499" i="1"/>
  <c r="BB499" i="1"/>
  <c r="BB500" i="1" l="1"/>
  <c r="A501" i="1"/>
  <c r="N500" i="1"/>
  <c r="A502" i="1" l="1"/>
  <c r="N501" i="1"/>
  <c r="BB501" i="1"/>
  <c r="BB502" i="1" l="1"/>
  <c r="A503" i="1"/>
  <c r="N502" i="1"/>
  <c r="A504" i="1" l="1"/>
  <c r="N503" i="1"/>
  <c r="BB503" i="1"/>
  <c r="BB504" i="1" l="1"/>
  <c r="A505" i="1"/>
  <c r="N504" i="1"/>
  <c r="BB505" i="1" l="1"/>
  <c r="N505" i="1"/>
</calcChain>
</file>

<file path=xl/sharedStrings.xml><?xml version="1.0" encoding="utf-8"?>
<sst xmlns="http://schemas.openxmlformats.org/spreadsheetml/2006/main" count="493" uniqueCount="373">
  <si>
    <t>č.ř.</t>
  </si>
  <si>
    <t>Datum</t>
  </si>
  <si>
    <t>Číslo dokladu</t>
  </si>
  <si>
    <t>Text</t>
  </si>
  <si>
    <t>Penežní prostředky</t>
  </si>
  <si>
    <t>v hotovosti</t>
  </si>
  <si>
    <t>na bankovní účet</t>
  </si>
  <si>
    <t>příjmy</t>
  </si>
  <si>
    <t>výdaje</t>
  </si>
  <si>
    <t>příjmy výdaje +/-</t>
  </si>
  <si>
    <t>Příjmy zahrnované do základu daně</t>
  </si>
  <si>
    <t>Nájem</t>
  </si>
  <si>
    <t>Příjem z kolumbá-ria</t>
  </si>
  <si>
    <t>Ostatní</t>
  </si>
  <si>
    <t>Prodej majetku</t>
  </si>
  <si>
    <t>Výdaje zahrnované do základu daně</t>
  </si>
  <si>
    <t>Příjmy nezahrnované do základu daně</t>
  </si>
  <si>
    <t>Dary</t>
  </si>
  <si>
    <t>Dotace, granty</t>
  </si>
  <si>
    <t>Bohoslu-žebné sbírky</t>
  </si>
  <si>
    <t>Členské příspěvky</t>
  </si>
  <si>
    <t>Výdaje nezahrnované do základu daně</t>
  </si>
  <si>
    <t>Pojištění</t>
  </si>
  <si>
    <t>Cestovné</t>
  </si>
  <si>
    <t>Daně a poplatky</t>
  </si>
  <si>
    <t>Pastorač-ní a boho-služebné výdaje</t>
  </si>
  <si>
    <t>Otop, elektřina, plyn, voda</t>
  </si>
  <si>
    <t>Opravy a údržba - budovy a stavby</t>
  </si>
  <si>
    <t>Opravy a údržba - ostatní</t>
  </si>
  <si>
    <t>Nákup DDHM</t>
  </si>
  <si>
    <t>Služby spojů</t>
  </si>
  <si>
    <t>Admini-strativní režie</t>
  </si>
  <si>
    <t>Ostatní služby</t>
  </si>
  <si>
    <t>Mzdy vč. daně</t>
  </si>
  <si>
    <t>Finanční výdaje</t>
  </si>
  <si>
    <t>Daň z příjmů PO</t>
  </si>
  <si>
    <t>Ostatní náklady</t>
  </si>
  <si>
    <t>kontrola</t>
  </si>
  <si>
    <t>Průběžné položky</t>
  </si>
  <si>
    <t xml:space="preserve">Diecéze: </t>
  </si>
  <si>
    <t>NO:</t>
  </si>
  <si>
    <t xml:space="preserve">Položka – název </t>
  </si>
  <si>
    <t>VÝNOSY ZAHRNOVANÉ DO ZÁKLADU DANĚ</t>
  </si>
  <si>
    <t>Výnos z kolumbária - nájem</t>
  </si>
  <si>
    <t>CELKEM</t>
  </si>
  <si>
    <t>VÝNOSY NEZAHRNOVANÉ DO ZÁKLADU DANĚ</t>
  </si>
  <si>
    <t>Bohoslužebné sbírky</t>
  </si>
  <si>
    <t>NÁKLADY ZAHRNOVANÉ  DO ZÁKLADU DANĚ</t>
  </si>
  <si>
    <t>Údržba a opravy - budovy a stavby</t>
  </si>
  <si>
    <t>Údržba a opravy - ostatní majetek</t>
  </si>
  <si>
    <t>Provozní náklady</t>
  </si>
  <si>
    <t>Mzdy vč. daně ze ZČ, SP a ZČ</t>
  </si>
  <si>
    <t>Odpisy, ZC vyřazeného majetku</t>
  </si>
  <si>
    <t>NÁKLADY NEZAHRNOVANÉ  DO ZÁKLADU DANĚ</t>
  </si>
  <si>
    <t>Služby spojů (poštovné, telefon, fax, internet)</t>
  </si>
  <si>
    <t>Administrativní a provozní režie, kancelář</t>
  </si>
  <si>
    <t>Pastorační a bohoslužebné výdaje</t>
  </si>
  <si>
    <t>Daň z příjmů právnických osob</t>
  </si>
  <si>
    <t>Finanční náklady (úroky, bankovní poplatky)</t>
  </si>
  <si>
    <t>Údržba a opravy - budovy a majetek</t>
  </si>
  <si>
    <t>Nájemné</t>
  </si>
  <si>
    <t>ROZDÍL VÝNOSŮ A NÁKLADŮ</t>
  </si>
  <si>
    <r>
      <t xml:space="preserve">Ostatní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</si>
  <si>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Dary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</si>
  <si>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Dotace MK, kraj, obec, granty, účelové dary 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</si>
  <si>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t xml:space="preserve">Přijaté příspěvky od organizačních složek 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</si>
  <si>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 xml:space="preserve">Ostatní </t>
    </r>
    <r>
      <rPr>
        <vertAlign val="superscript"/>
        <sz val="11"/>
        <rFont val="Calibri"/>
        <family val="2"/>
        <charset val="238"/>
        <scheme val="minor"/>
      </rPr>
      <t>1), 5)</t>
    </r>
  </si>
  <si>
    <r>
      <t xml:space="preserve">Daně a poplatky </t>
    </r>
    <r>
      <rPr>
        <vertAlign val="superscript"/>
        <sz val="11"/>
        <rFont val="Calibri"/>
        <family val="2"/>
        <charset val="238"/>
        <scheme val="minor"/>
      </rPr>
      <t>6)</t>
    </r>
  </si>
  <si>
    <r>
      <t xml:space="preserve">Nákup drobného majetku </t>
    </r>
    <r>
      <rPr>
        <vertAlign val="superscript"/>
        <sz val="11"/>
        <rFont val="Calibri"/>
        <family val="2"/>
        <charset val="238"/>
        <scheme val="minor"/>
      </rPr>
      <t>7)</t>
    </r>
  </si>
  <si>
    <r>
      <t>Ostatní</t>
    </r>
    <r>
      <rPr>
        <vertAlign val="superscript"/>
        <sz val="11"/>
        <rFont val="Calibri"/>
        <family val="2"/>
        <charset val="238"/>
        <scheme val="minor"/>
      </rPr>
      <t xml:space="preserve"> 1), 9)</t>
    </r>
  </si>
  <si>
    <t>Plnění v 1. pololetí</t>
  </si>
  <si>
    <t>Plnění v 2. pololetí</t>
  </si>
  <si>
    <t>Poznámky:</t>
  </si>
  <si>
    <t>Odesláno:</t>
  </si>
  <si>
    <t>Razítko:</t>
  </si>
  <si>
    <t>Podpisy:</t>
  </si>
  <si>
    <t>Příspěv. od organizač-ních složek</t>
  </si>
  <si>
    <t>Stav hotovosti v pokladně NO ke konci období</t>
  </si>
  <si>
    <t>Stav bankovního účtu NO ke konci období</t>
  </si>
  <si>
    <t>ř. 10</t>
  </si>
  <si>
    <t>ř. 40</t>
  </si>
  <si>
    <t>ř. 30</t>
  </si>
  <si>
    <t>ř. 62</t>
  </si>
  <si>
    <t>ř. 101</t>
  </si>
  <si>
    <t>Příjmy ze ztrátové hlavní činnosti + dotace a příspěvky z veřejných rozpočtů</t>
  </si>
  <si>
    <t>ř. 109</t>
  </si>
  <si>
    <t>Dary a veřejné sbíry</t>
  </si>
  <si>
    <t>ř. 110</t>
  </si>
  <si>
    <t>Kostelní sbírky, církevní úkony, církevní příspěvky</t>
  </si>
  <si>
    <t>ř. 120</t>
  </si>
  <si>
    <t>Úroky zdaněné srážkovou daní</t>
  </si>
  <si>
    <t>ř. 251</t>
  </si>
  <si>
    <t>Zdaněné úroky z BÚ</t>
  </si>
  <si>
    <t>ř. 200</t>
  </si>
  <si>
    <t>ZD před úpravou</t>
  </si>
  <si>
    <t>ř. 340</t>
  </si>
  <si>
    <t>ř. 270</t>
  </si>
  <si>
    <t>Příloha č. 1 II. Oddílu A. rozdělení výdajů uvedených v řádku 40</t>
  </si>
  <si>
    <t>Zvláštní příloha k řádku č. 62 II. Oddílu</t>
  </si>
  <si>
    <t>50 Spotřebované nákupy</t>
  </si>
  <si>
    <t>51 Služby</t>
  </si>
  <si>
    <t>53 Daně a poplatky</t>
  </si>
  <si>
    <t>54 Ostatní náklady</t>
  </si>
  <si>
    <t>55 Odpisy</t>
  </si>
  <si>
    <t>58 Poskytnuté příspěvky</t>
  </si>
  <si>
    <t>52 Osobní náklady</t>
  </si>
  <si>
    <t>pouze pro kontrolu</t>
  </si>
  <si>
    <t>Zvláštní příloha k řádku č. 109 II. oddílu</t>
  </si>
  <si>
    <t>Přijaté příspěvky - dary</t>
  </si>
  <si>
    <t>Zvláštní příloha k řádku ř. 110 II. Oddílu</t>
  </si>
  <si>
    <t>Kostelní sbíry</t>
  </si>
  <si>
    <t>Církevní příspěvky</t>
  </si>
  <si>
    <t>Příloha č. 1 II. oddílu</t>
  </si>
  <si>
    <t>K. Vybrané ukazatele hospodaření</t>
  </si>
  <si>
    <t>ř.1</t>
  </si>
  <si>
    <t>51 Náklady na reprezentaci</t>
  </si>
  <si>
    <t>ZD po úpravách</t>
  </si>
  <si>
    <t>Počáteční stavy</t>
  </si>
  <si>
    <t>ř. 70</t>
  </si>
  <si>
    <t>ř. 170</t>
  </si>
  <si>
    <t>Druh</t>
  </si>
  <si>
    <t>Přehled o příjmech a výdajích</t>
  </si>
  <si>
    <t>Přehled o majetku a závazcích</t>
  </si>
  <si>
    <t>Výčet položek podle vyhlášky č.325/2015 Sb.</t>
  </si>
  <si>
    <t>Hl. činnost</t>
  </si>
  <si>
    <t>Hosp. činnost</t>
  </si>
  <si>
    <t>Celkem</t>
  </si>
  <si>
    <t>Běžné období</t>
  </si>
  <si>
    <t>Minulé období</t>
  </si>
  <si>
    <t>A. Příjmy</t>
  </si>
  <si>
    <t>A. Majetek</t>
  </si>
  <si>
    <t>Prodej zboží</t>
  </si>
  <si>
    <t>Dlouhodobý nehmotný majetek</t>
  </si>
  <si>
    <t>Prodej výrobků a služeb</t>
  </si>
  <si>
    <t>Dlouhodobý hmotný majetek</t>
  </si>
  <si>
    <t>Příjmy z veřejných sbírek</t>
  </si>
  <si>
    <t>Finanční majetek</t>
  </si>
  <si>
    <t>Přijaté peněžní dary mimo veřejné sbíry</t>
  </si>
  <si>
    <t>Peněžní prostředky v hotovosti a ceniny</t>
  </si>
  <si>
    <t>Přijaté členské příspěvky</t>
  </si>
  <si>
    <t>Peněžní prostředky na bankovních účtech</t>
  </si>
  <si>
    <t>Dotace a příspěvky přijaté z veřejných rozpočtů</t>
  </si>
  <si>
    <t>Zásoby</t>
  </si>
  <si>
    <t>Pohledávky</t>
  </si>
  <si>
    <t>Úvěry a zápůjčky poskytnuté</t>
  </si>
  <si>
    <t>Kurzové rozdíly</t>
  </si>
  <si>
    <t>Ostatní majetek</t>
  </si>
  <si>
    <t>Příjmy celkem</t>
  </si>
  <si>
    <t>Majetek celkem</t>
  </si>
  <si>
    <t>B. Výdaje</t>
  </si>
  <si>
    <t>B. Závazky</t>
  </si>
  <si>
    <t>Dlouhodobý nehmotný a hmotný majetek</t>
  </si>
  <si>
    <t>Závazky</t>
  </si>
  <si>
    <t>Materiál</t>
  </si>
  <si>
    <t>Úvěry a zápůjčky přijaté</t>
  </si>
  <si>
    <t>Zboží</t>
  </si>
  <si>
    <t>Závazky celkem</t>
  </si>
  <si>
    <t>Služby</t>
  </si>
  <si>
    <t>Mzdy</t>
  </si>
  <si>
    <t>Rozdíl majetku a závazků</t>
  </si>
  <si>
    <t>Pojistné za zaměstnance a zaměstnavatele</t>
  </si>
  <si>
    <t>Ostatní osobní výdaje</t>
  </si>
  <si>
    <t xml:space="preserve">Ostatní  </t>
  </si>
  <si>
    <t>Výdaje celkem</t>
  </si>
  <si>
    <t>Rozdíl příjmů a výdajů</t>
  </si>
  <si>
    <t>IČO:</t>
  </si>
  <si>
    <t>Příjem z kolumbária</t>
  </si>
  <si>
    <t>Příspěv. od organizačních složek</t>
  </si>
  <si>
    <t>Administrativní režie</t>
  </si>
  <si>
    <t>Přeplatek otop, elektřina, plyn, voda</t>
  </si>
  <si>
    <t>Přijatá záloha na přef. energie/nedoplatek</t>
  </si>
  <si>
    <t>Majetek +/-</t>
  </si>
  <si>
    <t>Půjčky    +/-</t>
  </si>
  <si>
    <t>Příjmy výdaje +/-</t>
  </si>
  <si>
    <t>půjčky +/-</t>
  </si>
  <si>
    <t>majetek    +/-</t>
  </si>
  <si>
    <t>Kontrolní list</t>
  </si>
  <si>
    <t>II. Oddíl - daň z příjmů právnických osob</t>
  </si>
  <si>
    <t>Částky, o které se podle § 23 odst. 3 písm. a) bodů 3 až 20 zvyšuje VH nebo rozdíl mezi příjmy a výdaji</t>
  </si>
  <si>
    <t>Poznámky</t>
  </si>
  <si>
    <t>Výdaje neuznávané za výdaje (§ 25 nebo 24)</t>
  </si>
  <si>
    <t>Výdaje související se ztrátovou hlavní činností</t>
  </si>
  <si>
    <t>Mezisoučet</t>
  </si>
  <si>
    <t>Přijmy, které nejsou u VPP předmětem daně podle § 18 odst. 1</t>
  </si>
  <si>
    <t>Příjmy osvobozené od daně podle § 19b</t>
  </si>
  <si>
    <t>Příjmy osvobozené od daně pdole § 19</t>
  </si>
  <si>
    <t>Příjmy nezahrnované do základu daně podle § 23 odst. 4 písm. a)</t>
  </si>
  <si>
    <t>Roční úhrn čistého obratu</t>
  </si>
  <si>
    <t>Odpočet dle §20 odst. 7 u VPP</t>
  </si>
  <si>
    <t>Daň</t>
  </si>
  <si>
    <t>VH nebo rozdíl mezi příjmy a výdaji ke dni</t>
  </si>
  <si>
    <t>ř. 290</t>
  </si>
  <si>
    <t>ř. 280</t>
  </si>
  <si>
    <t xml:space="preserve">Sazba daně (v%) </t>
  </si>
  <si>
    <t>ř. 220</t>
  </si>
  <si>
    <t>ZD po úpravě</t>
  </si>
  <si>
    <t>ř. 250</t>
  </si>
  <si>
    <t>ř. 310</t>
  </si>
  <si>
    <t>Daň upravená o položky</t>
  </si>
  <si>
    <t>ř. 330</t>
  </si>
  <si>
    <t>Daň po zápočtu</t>
  </si>
  <si>
    <t>Celková daň</t>
  </si>
  <si>
    <t>ř. 360</t>
  </si>
  <si>
    <t>Poslední známá daňová povinnost</t>
  </si>
  <si>
    <r>
      <t xml:space="preserve">Nedaňové výdaje hospodářské činnosti </t>
    </r>
    <r>
      <rPr>
        <sz val="11"/>
        <color rgb="FFFF0000"/>
        <rFont val="Calibri"/>
        <family val="2"/>
        <charset val="238"/>
        <scheme val="minor"/>
      </rPr>
      <t>(vyplnit sami)</t>
    </r>
  </si>
  <si>
    <r>
      <t xml:space="preserve">Při porušení osvobození daru/ při nesplnění podmínek uplatnění úspory na dani k uhrazení výdajů z hlavní činnsoti </t>
    </r>
    <r>
      <rPr>
        <sz val="11"/>
        <color rgb="FFFF0000"/>
        <rFont val="Calibri"/>
        <family val="2"/>
        <charset val="238"/>
        <scheme val="minor"/>
      </rPr>
      <t>(vyplnit sami)</t>
    </r>
  </si>
  <si>
    <t>Odvody diecézi a ost. příspěvky</t>
  </si>
  <si>
    <t xml:space="preserve">Odvody diecézi a ost. příspěvky </t>
  </si>
  <si>
    <t>chyba v zadání čísla položky nebo částka zapsaná na špatnou stranu - příjem/výdaj</t>
  </si>
  <si>
    <t>chyba v zadání datumu - nesprávný formát</t>
  </si>
  <si>
    <r>
      <t xml:space="preserve">Odvody diecézi a ostatní příspěvky </t>
    </r>
    <r>
      <rPr>
        <vertAlign val="superscript"/>
        <sz val="11"/>
        <rFont val="Calibri"/>
        <family val="2"/>
        <charset val="238"/>
        <scheme val="minor"/>
      </rPr>
      <t>8)</t>
    </r>
  </si>
  <si>
    <r>
      <t xml:space="preserve">Výnosy z přefakturace energií atd. </t>
    </r>
    <r>
      <rPr>
        <vertAlign val="superscript"/>
        <sz val="11"/>
        <rFont val="Calibri"/>
        <family val="2"/>
        <charset val="238"/>
        <scheme val="minor"/>
      </rPr>
      <t>12)</t>
    </r>
  </si>
  <si>
    <r>
      <t xml:space="preserve">Otop, elektřina, plyn, voda, odpad </t>
    </r>
    <r>
      <rPr>
        <vertAlign val="superscript"/>
        <sz val="11"/>
        <rFont val="Calibri"/>
        <family val="2"/>
        <charset val="238"/>
        <scheme val="minor"/>
      </rPr>
      <t>13)</t>
    </r>
  </si>
  <si>
    <t>Datum vystavení</t>
  </si>
  <si>
    <t>Odběratel</t>
  </si>
  <si>
    <t>Částka</t>
  </si>
  <si>
    <t xml:space="preserve">Číslo vydané faktury </t>
  </si>
  <si>
    <t>Sumář vydaných faktur</t>
  </si>
  <si>
    <t>č.ř</t>
  </si>
  <si>
    <t>Variabilní symbol</t>
  </si>
  <si>
    <t>Dodavatel</t>
  </si>
  <si>
    <t>Datum přijetí</t>
  </si>
  <si>
    <t>Číslo faktury</t>
  </si>
  <si>
    <t>Po splatnosti</t>
  </si>
  <si>
    <t>Sumář přijatých faktur</t>
  </si>
  <si>
    <t>Uhrazeno</t>
  </si>
  <si>
    <t>Splatno</t>
  </si>
  <si>
    <t>Sumář přijatých faktur po splatnosti</t>
  </si>
  <si>
    <t>Sumář vydaných faktur po splatnosti</t>
  </si>
  <si>
    <t>Sumář neuhrazených vydaných faktur</t>
  </si>
  <si>
    <t>Neuhrazené</t>
  </si>
  <si>
    <t>Sumář neuhrazených přijatých faktur</t>
  </si>
  <si>
    <t>Počáteční stav</t>
  </si>
  <si>
    <t>Přeplatek  z přef. energií</t>
  </si>
  <si>
    <t>č. ÚD</t>
  </si>
  <si>
    <t xml:space="preserve">Název </t>
  </si>
  <si>
    <t>Pořízení</t>
  </si>
  <si>
    <t>Ks</t>
  </si>
  <si>
    <t>Umístění</t>
  </si>
  <si>
    <t>poznámka</t>
  </si>
  <si>
    <t>Inventurní číslo</t>
  </si>
  <si>
    <t>Pořizovací cena</t>
  </si>
  <si>
    <t>Příjmový/výdajový</t>
  </si>
  <si>
    <t>Hotově/ na účet</t>
  </si>
  <si>
    <t>částka</t>
  </si>
  <si>
    <t>slovy</t>
  </si>
  <si>
    <t>jednotky</t>
  </si>
  <si>
    <t>desítky</t>
  </si>
  <si>
    <t>desítky (b)</t>
  </si>
  <si>
    <t>stovky</t>
  </si>
  <si>
    <t>tisíce</t>
  </si>
  <si>
    <t>desetitisíce</t>
  </si>
  <si>
    <t>jedna</t>
  </si>
  <si>
    <t>dva</t>
  </si>
  <si>
    <t>tři</t>
  </si>
  <si>
    <t>čtyři</t>
  </si>
  <si>
    <t>pět</t>
  </si>
  <si>
    <t>šest</t>
  </si>
  <si>
    <t>sedm</t>
  </si>
  <si>
    <t>osm</t>
  </si>
  <si>
    <t>devět</t>
  </si>
  <si>
    <t>deset</t>
  </si>
  <si>
    <t>dvacet</t>
  </si>
  <si>
    <t>třicet</t>
  </si>
  <si>
    <t>čtyřicet</t>
  </si>
  <si>
    <t>padesát</t>
  </si>
  <si>
    <t>šedesát</t>
  </si>
  <si>
    <t>sedmdesát</t>
  </si>
  <si>
    <t>osmdesát</t>
  </si>
  <si>
    <t>devadesát</t>
  </si>
  <si>
    <t>dvanáct</t>
  </si>
  <si>
    <t>třináct</t>
  </si>
  <si>
    <t>čtrnáct</t>
  </si>
  <si>
    <t>patnáct</t>
  </si>
  <si>
    <t>šestnáct</t>
  </si>
  <si>
    <t>sedmnáct</t>
  </si>
  <si>
    <t>osmnáct</t>
  </si>
  <si>
    <t>devatenáct</t>
  </si>
  <si>
    <t>jednosto</t>
  </si>
  <si>
    <t>dvěstě</t>
  </si>
  <si>
    <t>třista</t>
  </si>
  <si>
    <t>čtyřista</t>
  </si>
  <si>
    <t>pětset</t>
  </si>
  <si>
    <t>šeset</t>
  </si>
  <si>
    <t>sedmset</t>
  </si>
  <si>
    <t>osmset</t>
  </si>
  <si>
    <t>devětset</t>
  </si>
  <si>
    <t>jedentisíc</t>
  </si>
  <si>
    <t>dvatisíce</t>
  </si>
  <si>
    <t>třitisíce</t>
  </si>
  <si>
    <t>čtyřitisíce</t>
  </si>
  <si>
    <t>pěttisíc</t>
  </si>
  <si>
    <t>šesttisíc</t>
  </si>
  <si>
    <t>sedmtisíc</t>
  </si>
  <si>
    <t>osmtisíc</t>
  </si>
  <si>
    <t>devěttisíc</t>
  </si>
  <si>
    <t>tisíc</t>
  </si>
  <si>
    <t>statisíce</t>
  </si>
  <si>
    <t>miliony</t>
  </si>
  <si>
    <t>jednatisíc</t>
  </si>
  <si>
    <t>dvatisíc</t>
  </si>
  <si>
    <t>třitisíc</t>
  </si>
  <si>
    <t>čtyřitisíc</t>
  </si>
  <si>
    <t>sešttisíc</t>
  </si>
  <si>
    <t>jedenáct</t>
  </si>
  <si>
    <t>jedenmilion</t>
  </si>
  <si>
    <t>dvamiliony</t>
  </si>
  <si>
    <t>třimiliony</t>
  </si>
  <si>
    <t>čtyřimiliony</t>
  </si>
  <si>
    <t>pětmilionů</t>
  </si>
  <si>
    <t>šestmilionů</t>
  </si>
  <si>
    <t>sedmmilionů</t>
  </si>
  <si>
    <t>osmmilionů</t>
  </si>
  <si>
    <t>devětmlionů</t>
  </si>
  <si>
    <t>ČD</t>
  </si>
  <si>
    <t>Název:</t>
  </si>
  <si>
    <t>Adresa:</t>
  </si>
  <si>
    <t>PSČ a město:</t>
  </si>
  <si>
    <t>Název</t>
  </si>
  <si>
    <t>adresa</t>
  </si>
  <si>
    <t>PSČ Město</t>
  </si>
  <si>
    <t>IČO</t>
  </si>
  <si>
    <t>zaúčtování</t>
  </si>
  <si>
    <t>haléře</t>
  </si>
  <si>
    <t>hal.</t>
  </si>
  <si>
    <t>koruny</t>
  </si>
  <si>
    <t>nájem z bytů, nebytových prostor</t>
  </si>
  <si>
    <t>nájem za kolumbária</t>
  </si>
  <si>
    <t>nákup DDHM pro hosp. činnost</t>
  </si>
  <si>
    <t>kancelářský materiál, drogerie, tisk - hosp.činnost</t>
  </si>
  <si>
    <t>telefony, internet, pošta - hospodářská činnost</t>
  </si>
  <si>
    <t>pojištění budov pro hospodářskou činnost</t>
  </si>
  <si>
    <t>dary, příjmy do veřejné sbírky</t>
  </si>
  <si>
    <t>příspěvky na vikariátní konferenci nebo noc kostelů</t>
  </si>
  <si>
    <t>zdaněné úroky</t>
  </si>
  <si>
    <t>kancelářský materiál, drogerie, tisk - hlav.činnost</t>
  </si>
  <si>
    <t>nákup DDHM pro hlav. činnost</t>
  </si>
  <si>
    <t>telefony, internet, pošta - hlav. činnost</t>
  </si>
  <si>
    <t>daň z nemovitých věcí, poplatky související s hosp. činností</t>
  </si>
  <si>
    <t>poplatky za rozhlas, TV</t>
  </si>
  <si>
    <t>pojištění budov pro hlavní činnost (kostel, fara)</t>
  </si>
  <si>
    <t>bankovní poplatky</t>
  </si>
  <si>
    <t>odvody diecézi, dary a příspěvky poskytnuté</t>
  </si>
  <si>
    <t>náklady na reprezentaci (vikariát, noc kostelů)</t>
  </si>
  <si>
    <t>cestovné do jiné NO, jako zástupce NO na akcích</t>
  </si>
  <si>
    <t>nájem zaplacený</t>
  </si>
  <si>
    <t>např.: účetní služby</t>
  </si>
  <si>
    <t>IČ:</t>
  </si>
  <si>
    <t>Datum vystavení:</t>
  </si>
  <si>
    <t>transakce proběhla</t>
  </si>
  <si>
    <t>zaúčtování:</t>
  </si>
  <si>
    <t>text:</t>
  </si>
  <si>
    <t>částka:</t>
  </si>
  <si>
    <t>slovy:</t>
  </si>
  <si>
    <t>farář</t>
  </si>
  <si>
    <t>předseda RS</t>
  </si>
  <si>
    <t>místopředseda</t>
  </si>
  <si>
    <t>účetní</t>
  </si>
  <si>
    <t>Doklad č.:</t>
  </si>
  <si>
    <t>DOKLAD</t>
  </si>
  <si>
    <t/>
  </si>
  <si>
    <t>dvě</t>
  </si>
  <si>
    <t>korunyčeské</t>
  </si>
  <si>
    <t>počet č.</t>
  </si>
  <si>
    <t>slovy haléře</t>
  </si>
  <si>
    <r>
      <t>Výdaje související se ztrátovou hlavní činností 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pokud je hlavní činnost zisková, ale v příjmech vykazujete dotaci/grant ze veřejného rozpočtu, dary, církevní příspěvky, kostelní sbírky a příjmy za církevní úkony, výdaje související s těmito příjmy se uvádějí zde </t>
    </r>
    <r>
      <rPr>
        <sz val="11"/>
        <color rgb="FFFF0000"/>
        <rFont val="Calibri"/>
        <family val="2"/>
        <charset val="238"/>
        <scheme val="minor"/>
      </rPr>
      <t>(doporučuji vlastní kontrolu)</t>
    </r>
  </si>
  <si>
    <t>HOSPODÁŘSKÝ VÝKAZ za rok 2026</t>
  </si>
  <si>
    <t>Plnění v roce 2026</t>
  </si>
  <si>
    <t>Stav závazku z titulu zápůjčky k 1.1.2026</t>
  </si>
  <si>
    <r>
      <t xml:space="preserve">Navýšení zápůjčky v roce 2026 </t>
    </r>
    <r>
      <rPr>
        <vertAlign val="superscript"/>
        <sz val="11"/>
        <rFont val="Calibri"/>
        <family val="2"/>
        <charset val="238"/>
        <scheme val="minor"/>
      </rPr>
      <t>10)</t>
    </r>
  </si>
  <si>
    <r>
      <t xml:space="preserve">Úhrn splátek v roce 2026 </t>
    </r>
    <r>
      <rPr>
        <vertAlign val="superscript"/>
        <sz val="11"/>
        <rFont val="Calibri"/>
        <family val="2"/>
        <charset val="238"/>
        <scheme val="minor"/>
      </rPr>
      <t>11)</t>
    </r>
  </si>
  <si>
    <t>Stav závazku z titulu zápůjčky k 31.12.2026</t>
  </si>
  <si>
    <t>ke dni 31. 12. 2026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</si>
</sst>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5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9"/>
      </left>
      <right style="medium">
        <color indexed="64"/>
      </right>
      <top/>
      <bottom style="medium">
        <color indexed="59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59"/>
      </left>
      <right style="medium">
        <color indexed="64"/>
      </right>
      <top style="medium">
        <color indexed="59"/>
      </top>
      <bottom style="thin">
        <color indexed="59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59"/>
      </top>
      <bottom style="medium">
        <color indexed="59"/>
      </bottom>
      <diagonal/>
    </border>
    <border>
      <left/>
      <right/>
      <top style="medium">
        <color indexed="59"/>
      </top>
      <bottom style="medium">
        <color indexed="59"/>
      </bottom>
      <diagonal/>
    </border>
    <border>
      <left style="medium">
        <color indexed="59"/>
      </left>
      <right style="medium">
        <color indexed="64"/>
      </right>
      <top style="medium">
        <color indexed="59"/>
      </top>
      <bottom style="medium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medium">
        <color indexed="59"/>
      </right>
      <top style="thin">
        <color indexed="59"/>
      </top>
      <bottom style="thin">
        <color indexed="64"/>
      </bottom>
      <diagonal/>
    </border>
    <border>
      <left style="medium">
        <color indexed="64"/>
      </left>
      <right style="medium">
        <color indexed="5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59"/>
      </bottom>
      <diagonal/>
    </border>
    <border>
      <left style="medium">
        <color indexed="64"/>
      </left>
      <right/>
      <top style="thin">
        <color indexed="59"/>
      </top>
      <bottom/>
      <diagonal/>
    </border>
    <border>
      <left style="medium">
        <color indexed="64"/>
      </left>
      <right/>
      <top style="thin">
        <color indexed="59"/>
      </top>
      <bottom style="medium">
        <color indexed="59"/>
      </bottom>
      <diagonal/>
    </border>
    <border>
      <left style="medium">
        <color indexed="64"/>
      </left>
      <right/>
      <top style="medium">
        <color indexed="59"/>
      </top>
      <bottom style="medium">
        <color indexed="64"/>
      </bottom>
      <diagonal/>
    </border>
    <border>
      <left style="medium">
        <color indexed="59"/>
      </left>
      <right style="medium">
        <color indexed="64"/>
      </right>
      <top style="medium">
        <color indexed="5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9"/>
      </left>
      <right/>
      <top/>
      <bottom style="medium">
        <color indexed="59"/>
      </bottom>
      <diagonal/>
    </border>
    <border>
      <left style="medium">
        <color indexed="59"/>
      </left>
      <right/>
      <top/>
      <bottom style="thin">
        <color indexed="59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 style="medium">
        <color indexed="59"/>
      </left>
      <right/>
      <top style="medium">
        <color indexed="59"/>
      </top>
      <bottom/>
      <diagonal/>
    </border>
    <border>
      <left style="medium">
        <color indexed="59"/>
      </left>
      <right/>
      <top style="medium">
        <color indexed="59"/>
      </top>
      <bottom style="medium">
        <color indexed="64"/>
      </bottom>
      <diagonal/>
    </border>
    <border>
      <left style="medium">
        <color indexed="5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medium">
        <color indexed="64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5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9"/>
      </top>
      <bottom style="thin">
        <color indexed="64"/>
      </bottom>
      <diagonal/>
    </border>
    <border>
      <left style="thin">
        <color indexed="64"/>
      </left>
      <right style="medium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64"/>
      </right>
      <top style="medium">
        <color indexed="5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medium">
        <color indexed="59"/>
      </right>
      <top style="thin">
        <color indexed="59"/>
      </top>
      <bottom style="thin">
        <color indexed="64"/>
      </bottom>
      <diagonal/>
    </border>
    <border>
      <left style="medium">
        <color indexed="59"/>
      </left>
      <right/>
      <top style="thin">
        <color indexed="59"/>
      </top>
      <bottom style="medium">
        <color indexed="64"/>
      </bottom>
      <diagonal/>
    </border>
    <border>
      <left style="thin">
        <color indexed="64"/>
      </left>
      <right style="medium">
        <color indexed="59"/>
      </right>
      <top style="thin">
        <color indexed="59"/>
      </top>
      <bottom style="medium">
        <color indexed="64"/>
      </bottom>
      <diagonal/>
    </border>
    <border>
      <left style="medium">
        <color indexed="59"/>
      </left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2" fillId="0" borderId="0" applyFont="0" applyFill="0" applyBorder="0" applyAlignment="0" applyProtection="0"/>
    <xf numFmtId="0" fontId="24" fillId="0" borderId="0"/>
    <xf numFmtId="0" fontId="30" fillId="0" borderId="0"/>
  </cellStyleXfs>
  <cellXfs count="3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1" applyFont="1"/>
    <xf numFmtId="0" fontId="11" fillId="0" borderId="0" xfId="0" applyFont="1"/>
    <xf numFmtId="4" fontId="6" fillId="2" borderId="0" xfId="1" applyNumberFormat="1" applyFont="1" applyFill="1"/>
    <xf numFmtId="0" fontId="13" fillId="0" borderId="0" xfId="0" applyFont="1"/>
    <xf numFmtId="4" fontId="9" fillId="2" borderId="61" xfId="1" applyNumberFormat="1" applyFont="1" applyFill="1" applyBorder="1" applyAlignment="1">
      <alignment vertical="center"/>
    </xf>
    <xf numFmtId="4" fontId="10" fillId="0" borderId="62" xfId="1" applyNumberFormat="1" applyFont="1" applyBorder="1" applyAlignment="1">
      <alignment wrapText="1"/>
    </xf>
    <xf numFmtId="4" fontId="6" fillId="0" borderId="63" xfId="1" applyNumberFormat="1" applyFont="1" applyBorder="1"/>
    <xf numFmtId="4" fontId="9" fillId="2" borderId="64" xfId="1" applyNumberFormat="1" applyFont="1" applyFill="1" applyBorder="1" applyAlignment="1">
      <alignment vertical="center"/>
    </xf>
    <xf numFmtId="4" fontId="9" fillId="2" borderId="45" xfId="1" applyNumberFormat="1" applyFont="1" applyFill="1" applyBorder="1" applyAlignment="1">
      <alignment vertical="center"/>
    </xf>
    <xf numFmtId="4" fontId="9" fillId="2" borderId="65" xfId="1" applyNumberFormat="1" applyFont="1" applyFill="1" applyBorder="1" applyAlignment="1">
      <alignment vertical="center"/>
    </xf>
    <xf numFmtId="4" fontId="7" fillId="0" borderId="0" xfId="1" applyNumberFormat="1" applyFont="1"/>
    <xf numFmtId="4" fontId="9" fillId="0" borderId="32" xfId="1" applyNumberFormat="1" applyFont="1" applyBorder="1" applyAlignment="1">
      <alignment vertical="center" wrapText="1"/>
    </xf>
    <xf numFmtId="4" fontId="9" fillId="0" borderId="33" xfId="1" applyNumberFormat="1" applyFont="1" applyBorder="1" applyAlignment="1">
      <alignment vertical="center" wrapText="1"/>
    </xf>
    <xf numFmtId="4" fontId="9" fillId="0" borderId="0" xfId="1" applyNumberFormat="1" applyFont="1"/>
    <xf numFmtId="4" fontId="8" fillId="0" borderId="0" xfId="1" applyNumberFormat="1" applyFont="1"/>
    <xf numFmtId="4" fontId="0" fillId="0" borderId="32" xfId="0" applyNumberFormat="1" applyBorder="1" applyAlignment="1">
      <alignment vertical="center"/>
    </xf>
    <xf numFmtId="4" fontId="9" fillId="0" borderId="34" xfId="1" applyNumberFormat="1" applyFont="1" applyBorder="1" applyAlignment="1">
      <alignment vertical="center"/>
    </xf>
    <xf numFmtId="4" fontId="9" fillId="0" borderId="22" xfId="1" applyNumberFormat="1" applyFont="1" applyBorder="1" applyAlignment="1">
      <alignment vertical="center"/>
    </xf>
    <xf numFmtId="4" fontId="6" fillId="0" borderId="8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9" fillId="0" borderId="0" xfId="1" applyFont="1"/>
    <xf numFmtId="0" fontId="17" fillId="0" borderId="0" xfId="1" applyFont="1" applyAlignment="1">
      <alignment wrapText="1"/>
    </xf>
    <xf numFmtId="0" fontId="17" fillId="0" borderId="0" xfId="1" applyFont="1" applyAlignment="1">
      <alignment vertical="top" wrapText="1"/>
    </xf>
    <xf numFmtId="4" fontId="1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vertical="center"/>
      <protection hidden="1"/>
    </xf>
    <xf numFmtId="4" fontId="1" fillId="0" borderId="1" xfId="0" applyNumberFormat="1" applyFont="1" applyBorder="1" applyAlignment="1" applyProtection="1">
      <alignment horizontal="right"/>
      <protection locked="0" hidden="1"/>
    </xf>
    <xf numFmtId="4" fontId="1" fillId="0" borderId="1" xfId="0" applyNumberFormat="1" applyFont="1" applyBorder="1" applyAlignment="1" applyProtection="1">
      <alignment horizontal="right"/>
      <protection hidden="1"/>
    </xf>
    <xf numFmtId="4" fontId="1" fillId="0" borderId="1" xfId="0" applyNumberFormat="1" applyFont="1" applyBorder="1" applyAlignment="1" applyProtection="1">
      <alignment horizontal="right" vertical="center" wrapText="1"/>
      <protection locked="0" hidden="1"/>
    </xf>
    <xf numFmtId="0" fontId="1" fillId="0" borderId="1" xfId="0" applyFont="1" applyBorder="1" applyAlignment="1" applyProtection="1">
      <alignment horizontal="right" vertical="center"/>
      <protection hidden="1"/>
    </xf>
    <xf numFmtId="4" fontId="1" fillId="0" borderId="4" xfId="0" applyNumberFormat="1" applyFont="1" applyBorder="1" applyAlignment="1" applyProtection="1">
      <alignment horizontal="right" vertical="center" wrapText="1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4" fontId="0" fillId="0" borderId="1" xfId="0" applyNumberFormat="1" applyBorder="1" applyProtection="1">
      <protection hidden="1"/>
    </xf>
    <xf numFmtId="4" fontId="0" fillId="0" borderId="0" xfId="0" applyNumberFormat="1" applyProtection="1">
      <protection hidden="1"/>
    </xf>
    <xf numFmtId="0" fontId="0" fillId="4" borderId="1" xfId="0" applyFill="1" applyBorder="1" applyAlignment="1" applyProtection="1">
      <alignment horizontal="center"/>
      <protection hidden="1"/>
    </xf>
    <xf numFmtId="14" fontId="0" fillId="4" borderId="1" xfId="0" applyNumberFormat="1" applyFill="1" applyBorder="1" applyAlignment="1" applyProtection="1">
      <alignment horizontal="right"/>
      <protection hidden="1"/>
    </xf>
    <xf numFmtId="0" fontId="0" fillId="4" borderId="1" xfId="0" applyFill="1" applyBorder="1" applyAlignment="1" applyProtection="1">
      <alignment horizontal="left"/>
      <protection hidden="1"/>
    </xf>
    <xf numFmtId="0" fontId="0" fillId="4" borderId="1" xfId="0" applyFill="1" applyBorder="1" applyProtection="1">
      <protection hidden="1"/>
    </xf>
    <xf numFmtId="4" fontId="0" fillId="4" borderId="1" xfId="0" applyNumberFormat="1" applyFill="1" applyBorder="1" applyProtection="1">
      <protection hidden="1"/>
    </xf>
    <xf numFmtId="4" fontId="0" fillId="4" borderId="0" xfId="0" applyNumberFormat="1" applyFill="1" applyProtection="1">
      <protection hidden="1"/>
    </xf>
    <xf numFmtId="0" fontId="0" fillId="4" borderId="0" xfId="0" applyFill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4" fontId="0" fillId="0" borderId="1" xfId="0" applyNumberFormat="1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0" fontId="6" fillId="0" borderId="0" xfId="1" applyFont="1" applyAlignment="1" applyProtection="1">
      <alignment wrapText="1"/>
      <protection hidden="1"/>
    </xf>
    <xf numFmtId="0" fontId="7" fillId="0" borderId="0" xfId="1" applyFont="1" applyAlignment="1" applyProtection="1">
      <alignment horizontal="left" wrapText="1"/>
      <protection hidden="1"/>
    </xf>
    <xf numFmtId="0" fontId="6" fillId="0" borderId="0" xfId="1" applyFont="1" applyProtection="1">
      <protection hidden="1"/>
    </xf>
    <xf numFmtId="0" fontId="9" fillId="0" borderId="8" xfId="1" applyFont="1" applyBorder="1" applyAlignment="1" applyProtection="1">
      <alignment horizontal="center" vertical="center" wrapText="1"/>
      <protection hidden="1"/>
    </xf>
    <xf numFmtId="0" fontId="9" fillId="0" borderId="46" xfId="1" applyFont="1" applyBorder="1" applyAlignment="1" applyProtection="1">
      <alignment horizontal="center" vertical="center" wrapText="1"/>
      <protection hidden="1"/>
    </xf>
    <xf numFmtId="0" fontId="9" fillId="0" borderId="47" xfId="1" applyFont="1" applyBorder="1" applyAlignment="1" applyProtection="1">
      <alignment horizontal="center" vertical="center" wrapText="1"/>
      <protection hidden="1"/>
    </xf>
    <xf numFmtId="0" fontId="9" fillId="0" borderId="10" xfId="1" applyFont="1" applyBorder="1" applyAlignment="1" applyProtection="1">
      <alignment horizontal="center" vertical="center" wrapText="1"/>
      <protection hidden="1"/>
    </xf>
    <xf numFmtId="4" fontId="9" fillId="0" borderId="12" xfId="1" applyNumberFormat="1" applyFont="1" applyBorder="1" applyAlignment="1" applyProtection="1">
      <alignment vertical="center"/>
      <protection hidden="1"/>
    </xf>
    <xf numFmtId="4" fontId="9" fillId="2" borderId="39" xfId="1" applyNumberFormat="1" applyFont="1" applyFill="1" applyBorder="1" applyAlignment="1" applyProtection="1">
      <alignment vertical="center"/>
      <protection hidden="1"/>
    </xf>
    <xf numFmtId="4" fontId="9" fillId="2" borderId="51" xfId="1" applyNumberFormat="1" applyFont="1" applyFill="1" applyBorder="1" applyAlignment="1" applyProtection="1">
      <alignment vertical="center"/>
      <protection hidden="1"/>
    </xf>
    <xf numFmtId="4" fontId="9" fillId="2" borderId="13" xfId="1" applyNumberFormat="1" applyFont="1" applyFill="1" applyBorder="1" applyAlignment="1" applyProtection="1">
      <alignment vertical="center"/>
      <protection hidden="1"/>
    </xf>
    <xf numFmtId="4" fontId="9" fillId="0" borderId="14" xfId="1" applyNumberFormat="1" applyFont="1" applyBorder="1" applyAlignment="1" applyProtection="1">
      <alignment vertical="center"/>
      <protection hidden="1"/>
    </xf>
    <xf numFmtId="4" fontId="9" fillId="2" borderId="48" xfId="1" applyNumberFormat="1" applyFont="1" applyFill="1" applyBorder="1" applyAlignment="1" applyProtection="1">
      <alignment vertical="center"/>
      <protection hidden="1"/>
    </xf>
    <xf numFmtId="4" fontId="9" fillId="2" borderId="49" xfId="1" applyNumberFormat="1" applyFont="1" applyFill="1" applyBorder="1" applyAlignment="1" applyProtection="1">
      <alignment vertical="center"/>
      <protection hidden="1"/>
    </xf>
    <xf numFmtId="4" fontId="9" fillId="2" borderId="15" xfId="1" applyNumberFormat="1" applyFont="1" applyFill="1" applyBorder="1" applyAlignment="1" applyProtection="1">
      <alignment vertical="center"/>
      <protection hidden="1"/>
    </xf>
    <xf numFmtId="4" fontId="9" fillId="2" borderId="37" xfId="1" applyNumberFormat="1" applyFont="1" applyFill="1" applyBorder="1" applyAlignment="1" applyProtection="1">
      <alignment vertical="center"/>
      <protection hidden="1"/>
    </xf>
    <xf numFmtId="4" fontId="9" fillId="2" borderId="50" xfId="1" applyNumberFormat="1" applyFont="1" applyFill="1" applyBorder="1" applyAlignment="1" applyProtection="1">
      <alignment vertical="center"/>
      <protection hidden="1"/>
    </xf>
    <xf numFmtId="4" fontId="9" fillId="0" borderId="16" xfId="1" applyNumberFormat="1" applyFont="1" applyBorder="1" applyAlignment="1" applyProtection="1">
      <alignment vertical="center"/>
      <protection hidden="1"/>
    </xf>
    <xf numFmtId="4" fontId="9" fillId="0" borderId="18" xfId="1" applyNumberFormat="1" applyFont="1" applyBorder="1" applyAlignment="1" applyProtection="1">
      <alignment vertical="center"/>
      <protection hidden="1"/>
    </xf>
    <xf numFmtId="4" fontId="6" fillId="0" borderId="19" xfId="1" applyNumberFormat="1" applyFont="1" applyBorder="1" applyProtection="1">
      <protection hidden="1"/>
    </xf>
    <xf numFmtId="4" fontId="6" fillId="0" borderId="38" xfId="1" applyNumberFormat="1" applyFont="1" applyBorder="1" applyProtection="1">
      <protection hidden="1"/>
    </xf>
    <xf numFmtId="4" fontId="6" fillId="0" borderId="42" xfId="1" applyNumberFormat="1" applyFont="1" applyBorder="1" applyProtection="1">
      <protection hidden="1"/>
    </xf>
    <xf numFmtId="4" fontId="6" fillId="0" borderId="21" xfId="1" applyNumberFormat="1" applyFont="1" applyBorder="1" applyProtection="1">
      <protection hidden="1"/>
    </xf>
    <xf numFmtId="4" fontId="9" fillId="0" borderId="23" xfId="1" applyNumberFormat="1" applyFont="1" applyBorder="1" applyAlignment="1" applyProtection="1">
      <alignment vertical="center"/>
      <protection hidden="1"/>
    </xf>
    <xf numFmtId="4" fontId="9" fillId="2" borderId="52" xfId="1" applyNumberFormat="1" applyFont="1" applyFill="1" applyBorder="1" applyAlignment="1" applyProtection="1">
      <alignment vertical="center"/>
      <protection hidden="1"/>
    </xf>
    <xf numFmtId="4" fontId="9" fillId="2" borderId="13" xfId="1" applyNumberFormat="1" applyFont="1" applyFill="1" applyBorder="1" applyProtection="1">
      <protection hidden="1"/>
    </xf>
    <xf numFmtId="4" fontId="9" fillId="0" borderId="24" xfId="1" applyNumberFormat="1" applyFont="1" applyBorder="1" applyAlignment="1" applyProtection="1">
      <alignment vertical="center"/>
      <protection hidden="1"/>
    </xf>
    <xf numFmtId="4" fontId="9" fillId="2" borderId="17" xfId="1" applyNumberFormat="1" applyFont="1" applyFill="1" applyBorder="1" applyProtection="1">
      <protection hidden="1"/>
    </xf>
    <xf numFmtId="4" fontId="9" fillId="0" borderId="25" xfId="1" applyNumberFormat="1" applyFont="1" applyBorder="1" applyAlignment="1" applyProtection="1">
      <alignment vertical="center"/>
      <protection hidden="1"/>
    </xf>
    <xf numFmtId="4" fontId="9" fillId="0" borderId="26" xfId="1" applyNumberFormat="1" applyFont="1" applyBorder="1" applyAlignment="1" applyProtection="1">
      <alignment vertical="center"/>
      <protection hidden="1"/>
    </xf>
    <xf numFmtId="4" fontId="9" fillId="0" borderId="27" xfId="1" applyNumberFormat="1" applyFont="1" applyBorder="1" applyAlignment="1" applyProtection="1">
      <alignment vertical="center"/>
      <protection hidden="1"/>
    </xf>
    <xf numFmtId="4" fontId="9" fillId="2" borderId="15" xfId="1" applyNumberFormat="1" applyFont="1" applyFill="1" applyBorder="1" applyProtection="1">
      <protection hidden="1"/>
    </xf>
    <xf numFmtId="4" fontId="9" fillId="2" borderId="57" xfId="1" applyNumberFormat="1" applyFont="1" applyFill="1" applyBorder="1" applyAlignment="1" applyProtection="1">
      <alignment vertical="center"/>
      <protection hidden="1"/>
    </xf>
    <xf numFmtId="4" fontId="9" fillId="0" borderId="28" xfId="1" applyNumberFormat="1" applyFont="1" applyBorder="1" applyAlignment="1" applyProtection="1">
      <alignment vertical="center"/>
      <protection hidden="1"/>
    </xf>
    <xf numFmtId="4" fontId="9" fillId="0" borderId="29" xfId="1" applyNumberFormat="1" applyFont="1" applyBorder="1" applyAlignment="1" applyProtection="1">
      <alignment vertical="center"/>
      <protection hidden="1"/>
    </xf>
    <xf numFmtId="4" fontId="9" fillId="2" borderId="58" xfId="1" applyNumberFormat="1" applyFont="1" applyFill="1" applyBorder="1" applyAlignment="1" applyProtection="1">
      <alignment vertical="center"/>
      <protection hidden="1"/>
    </xf>
    <xf numFmtId="4" fontId="9" fillId="2" borderId="59" xfId="1" applyNumberFormat="1" applyFont="1" applyFill="1" applyBorder="1" applyAlignment="1" applyProtection="1">
      <alignment vertical="center"/>
      <protection hidden="1"/>
    </xf>
    <xf numFmtId="4" fontId="9" fillId="2" borderId="60" xfId="1" applyNumberFormat="1" applyFont="1" applyFill="1" applyBorder="1" applyProtection="1">
      <protection hidden="1"/>
    </xf>
    <xf numFmtId="4" fontId="6" fillId="0" borderId="36" xfId="1" applyNumberFormat="1" applyFont="1" applyBorder="1" applyProtection="1">
      <protection hidden="1"/>
    </xf>
    <xf numFmtId="4" fontId="6" fillId="0" borderId="43" xfId="1" applyNumberFormat="1" applyFont="1" applyBorder="1" applyProtection="1">
      <protection hidden="1"/>
    </xf>
    <xf numFmtId="4" fontId="6" fillId="0" borderId="11" xfId="1" applyNumberFormat="1" applyFont="1" applyBorder="1" applyProtection="1">
      <protection hidden="1"/>
    </xf>
    <xf numFmtId="4" fontId="6" fillId="0" borderId="30" xfId="1" applyNumberFormat="1" applyFont="1" applyBorder="1" applyProtection="1">
      <protection hidden="1"/>
    </xf>
    <xf numFmtId="4" fontId="6" fillId="0" borderId="40" xfId="1" applyNumberFormat="1" applyFont="1" applyBorder="1" applyProtection="1">
      <protection hidden="1"/>
    </xf>
    <xf numFmtId="4" fontId="6" fillId="0" borderId="44" xfId="1" applyNumberFormat="1" applyFont="1" applyBorder="1" applyProtection="1">
      <protection hidden="1"/>
    </xf>
    <xf numFmtId="4" fontId="6" fillId="0" borderId="31" xfId="1" applyNumberFormat="1" applyFont="1" applyBorder="1" applyProtection="1">
      <protection hidden="1"/>
    </xf>
    <xf numFmtId="4" fontId="6" fillId="0" borderId="8" xfId="1" applyNumberFormat="1" applyFont="1" applyBorder="1" applyProtection="1">
      <protection hidden="1"/>
    </xf>
    <xf numFmtId="4" fontId="6" fillId="2" borderId="41" xfId="1" applyNumberFormat="1" applyFont="1" applyFill="1" applyBorder="1" applyProtection="1">
      <protection hidden="1"/>
    </xf>
    <xf numFmtId="4" fontId="6" fillId="2" borderId="35" xfId="1" applyNumberFormat="1" applyFont="1" applyFill="1" applyBorder="1" applyProtection="1">
      <protection hidden="1"/>
    </xf>
    <xf numFmtId="4" fontId="6" fillId="2" borderId="10" xfId="1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5" xfId="0" applyFont="1" applyBorder="1" applyProtection="1">
      <protection hidden="1"/>
    </xf>
    <xf numFmtId="0" fontId="15" fillId="0" borderId="6" xfId="0" applyFont="1" applyBorder="1" applyProtection="1">
      <protection hidden="1"/>
    </xf>
    <xf numFmtId="44" fontId="15" fillId="0" borderId="6" xfId="0" applyNumberFormat="1" applyFont="1" applyBorder="1" applyProtection="1">
      <protection hidden="1"/>
    </xf>
    <xf numFmtId="44" fontId="15" fillId="0" borderId="7" xfId="0" applyNumberFormat="1" applyFont="1" applyBorder="1" applyProtection="1">
      <protection hidden="1"/>
    </xf>
    <xf numFmtId="0" fontId="15" fillId="0" borderId="7" xfId="0" applyFont="1" applyBorder="1" applyProtection="1">
      <protection hidden="1"/>
    </xf>
    <xf numFmtId="0" fontId="0" fillId="0" borderId="1" xfId="0" applyBorder="1" applyProtection="1">
      <protection hidden="1"/>
    </xf>
    <xf numFmtId="164" fontId="0" fillId="0" borderId="1" xfId="0" applyNumberFormat="1" applyBorder="1" applyProtection="1">
      <protection hidden="1"/>
    </xf>
    <xf numFmtId="0" fontId="4" fillId="0" borderId="5" xfId="0" applyFont="1" applyBorder="1" applyProtection="1">
      <protection hidden="1"/>
    </xf>
    <xf numFmtId="0" fontId="0" fillId="0" borderId="7" xfId="0" applyBorder="1" applyProtection="1">
      <protection hidden="1"/>
    </xf>
    <xf numFmtId="164" fontId="4" fillId="0" borderId="1" xfId="0" applyNumberFormat="1" applyFont="1" applyBorder="1" applyProtection="1">
      <protection hidden="1"/>
    </xf>
    <xf numFmtId="0" fontId="15" fillId="0" borderId="1" xfId="0" applyFont="1" applyBorder="1" applyProtection="1">
      <protection hidden="1"/>
    </xf>
    <xf numFmtId="164" fontId="15" fillId="0" borderId="1" xfId="0" applyNumberFormat="1" applyFont="1" applyBorder="1" applyProtection="1">
      <protection hidden="1"/>
    </xf>
    <xf numFmtId="164" fontId="15" fillId="0" borderId="6" xfId="0" applyNumberFormat="1" applyFont="1" applyBorder="1" applyProtection="1">
      <protection hidden="1"/>
    </xf>
    <xf numFmtId="164" fontId="15" fillId="0" borderId="7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1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5" borderId="5" xfId="0" applyFill="1" applyBorder="1" applyAlignment="1" applyProtection="1">
      <alignment vertical="center"/>
      <protection hidden="1"/>
    </xf>
    <xf numFmtId="0" fontId="0" fillId="5" borderId="6" xfId="0" applyFill="1" applyBorder="1" applyAlignment="1" applyProtection="1">
      <alignment vertical="center"/>
      <protection hidden="1"/>
    </xf>
    <xf numFmtId="3" fontId="0" fillId="0" borderId="7" xfId="0" applyNumberFormat="1" applyBorder="1" applyAlignment="1" applyProtection="1">
      <alignment vertical="center"/>
      <protection hidden="1"/>
    </xf>
    <xf numFmtId="4" fontId="0" fillId="5" borderId="0" xfId="0" applyNumberFormat="1" applyFill="1" applyAlignment="1" applyProtection="1">
      <alignment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0" fillId="5" borderId="0" xfId="0" applyNumberFormat="1" applyFill="1" applyProtection="1">
      <protection hidden="1"/>
    </xf>
    <xf numFmtId="4" fontId="0" fillId="5" borderId="0" xfId="0" applyNumberFormat="1" applyFill="1" applyProtection="1">
      <protection hidden="1"/>
    </xf>
    <xf numFmtId="0" fontId="0" fillId="5" borderId="6" xfId="0" applyFill="1" applyBorder="1" applyAlignment="1" applyProtection="1">
      <alignment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5" borderId="2" xfId="0" applyFill="1" applyBorder="1" applyProtection="1">
      <protection hidden="1"/>
    </xf>
    <xf numFmtId="2" fontId="19" fillId="5" borderId="0" xfId="0" applyNumberFormat="1" applyFont="1" applyFill="1" applyProtection="1">
      <protection hidden="1"/>
    </xf>
    <xf numFmtId="0" fontId="0" fillId="5" borderId="69" xfId="0" applyFill="1" applyBorder="1" applyProtection="1">
      <protection hidden="1"/>
    </xf>
    <xf numFmtId="2" fontId="11" fillId="0" borderId="0" xfId="0" applyNumberFormat="1" applyFont="1" applyProtection="1">
      <protection hidden="1"/>
    </xf>
    <xf numFmtId="0" fontId="0" fillId="0" borderId="69" xfId="0" applyBorder="1" applyProtection="1">
      <protection hidden="1"/>
    </xf>
    <xf numFmtId="0" fontId="0" fillId="0" borderId="6" xfId="0" applyBorder="1" applyAlignment="1" applyProtection="1">
      <alignment vertical="center"/>
      <protection hidden="1"/>
    </xf>
    <xf numFmtId="2" fontId="19" fillId="0" borderId="0" xfId="0" applyNumberFormat="1" applyFont="1" applyProtection="1">
      <protection hidden="1"/>
    </xf>
    <xf numFmtId="0" fontId="11" fillId="0" borderId="69" xfId="0" applyFont="1" applyBorder="1" applyProtection="1">
      <protection hidden="1"/>
    </xf>
    <xf numFmtId="3" fontId="11" fillId="0" borderId="69" xfId="0" applyNumberFormat="1" applyFont="1" applyBorder="1" applyProtection="1">
      <protection hidden="1"/>
    </xf>
    <xf numFmtId="2" fontId="0" fillId="5" borderId="0" xfId="0" applyNumberFormat="1" applyFill="1" applyProtection="1">
      <protection hidden="1"/>
    </xf>
    <xf numFmtId="3" fontId="0" fillId="5" borderId="69" xfId="0" applyNumberFormat="1" applyFill="1" applyBorder="1" applyProtection="1">
      <protection hidden="1"/>
    </xf>
    <xf numFmtId="2" fontId="0" fillId="5" borderId="6" xfId="0" applyNumberFormat="1" applyFill="1" applyBorder="1" applyAlignment="1" applyProtection="1">
      <alignment vertical="center"/>
      <protection hidden="1"/>
    </xf>
    <xf numFmtId="1" fontId="0" fillId="0" borderId="7" xfId="0" applyNumberFormat="1" applyBorder="1" applyAlignment="1" applyProtection="1">
      <alignment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4" fontId="19" fillId="0" borderId="0" xfId="0" applyNumberFormat="1" applyFont="1" applyProtection="1">
      <protection hidden="1"/>
    </xf>
    <xf numFmtId="4" fontId="11" fillId="0" borderId="0" xfId="0" applyNumberFormat="1" applyFont="1" applyProtection="1">
      <protection hidden="1"/>
    </xf>
    <xf numFmtId="0" fontId="11" fillId="5" borderId="0" xfId="0" applyFont="1" applyFill="1" applyProtection="1">
      <protection hidden="1"/>
    </xf>
    <xf numFmtId="0" fontId="11" fillId="0" borderId="0" xfId="0" applyFont="1" applyProtection="1">
      <protection hidden="1"/>
    </xf>
    <xf numFmtId="2" fontId="11" fillId="5" borderId="0" xfId="0" applyNumberFormat="1" applyFont="1" applyFill="1" applyProtection="1">
      <protection hidden="1"/>
    </xf>
    <xf numFmtId="3" fontId="11" fillId="5" borderId="69" xfId="0" applyNumberFormat="1" applyFont="1" applyFill="1" applyBorder="1" applyProtection="1">
      <protection hidden="1"/>
    </xf>
    <xf numFmtId="2" fontId="0" fillId="5" borderId="6" xfId="0" applyNumberFormat="1" applyFill="1" applyBorder="1" applyAlignment="1" applyProtection="1">
      <alignment vertical="center" wrapText="1"/>
      <protection hidden="1"/>
    </xf>
    <xf numFmtId="0" fontId="18" fillId="5" borderId="0" xfId="0" applyFont="1" applyFill="1" applyProtection="1">
      <protection hidden="1"/>
    </xf>
    <xf numFmtId="1" fontId="0" fillId="0" borderId="7" xfId="2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21" fillId="0" borderId="0" xfId="0" applyFont="1" applyProtection="1">
      <protection hidden="1"/>
    </xf>
    <xf numFmtId="2" fontId="22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4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0" fillId="0" borderId="8" xfId="0" applyBorder="1"/>
    <xf numFmtId="44" fontId="0" fillId="0" borderId="75" xfId="0" applyNumberForma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3" fillId="0" borderId="0" xfId="0" applyFont="1"/>
    <xf numFmtId="44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4" fontId="0" fillId="0" borderId="77" xfId="0" applyNumberFormat="1" applyBorder="1"/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14" fontId="0" fillId="0" borderId="0" xfId="0" applyNumberFormat="1"/>
    <xf numFmtId="0" fontId="9" fillId="0" borderId="0" xfId="3" applyFont="1"/>
    <xf numFmtId="0" fontId="9" fillId="0" borderId="0" xfId="0" applyFont="1"/>
    <xf numFmtId="49" fontId="0" fillId="0" borderId="0" xfId="0" applyNumberFormat="1"/>
    <xf numFmtId="0" fontId="15" fillId="0" borderId="0" xfId="0" applyFont="1" applyAlignment="1" applyProtection="1">
      <alignment horizontal="left"/>
      <protection hidden="1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" fillId="0" borderId="6" xfId="0" applyFont="1" applyBorder="1"/>
    <xf numFmtId="2" fontId="0" fillId="0" borderId="0" xfId="0" applyNumberFormat="1"/>
    <xf numFmtId="2" fontId="1" fillId="0" borderId="6" xfId="0" applyNumberFormat="1" applyFont="1" applyBorder="1"/>
    <xf numFmtId="0" fontId="25" fillId="0" borderId="0" xfId="0" applyFont="1"/>
    <xf numFmtId="0" fontId="2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 hidden="1"/>
    </xf>
    <xf numFmtId="0" fontId="16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78" xfId="0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79" xfId="0" applyBorder="1"/>
    <xf numFmtId="0" fontId="26" fillId="0" borderId="0" xfId="0" applyFont="1"/>
    <xf numFmtId="0" fontId="26" fillId="0" borderId="79" xfId="0" applyFont="1" applyBorder="1"/>
    <xf numFmtId="44" fontId="0" fillId="0" borderId="3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horizontal="right"/>
    </xf>
    <xf numFmtId="0" fontId="27" fillId="0" borderId="0" xfId="0" applyFont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28" fillId="0" borderId="0" xfId="0" applyFont="1"/>
    <xf numFmtId="0" fontId="28" fillId="0" borderId="0" xfId="0" applyFont="1" applyAlignment="1">
      <alignment horizontal="right"/>
    </xf>
    <xf numFmtId="0" fontId="0" fillId="0" borderId="71" xfId="0" applyBorder="1" applyAlignment="1">
      <alignment horizontal="left"/>
    </xf>
    <xf numFmtId="0" fontId="1" fillId="0" borderId="6" xfId="0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wrapText="1"/>
      <protection locked="0"/>
    </xf>
    <xf numFmtId="0" fontId="6" fillId="0" borderId="0" xfId="1" applyFont="1" applyProtection="1">
      <protection locked="0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5" xfId="0" applyFont="1" applyBorder="1" applyProtection="1">
      <protection hidden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1" fillId="0" borderId="3" xfId="0" applyFont="1" applyBorder="1" applyAlignment="1" applyProtection="1">
      <alignment horizontal="center" vertical="center" textRotation="255"/>
      <protection hidden="1"/>
    </xf>
    <xf numFmtId="0" fontId="1" fillId="0" borderId="76" xfId="0" applyFont="1" applyBorder="1" applyAlignment="1" applyProtection="1">
      <alignment horizontal="center" vertical="center" textRotation="255"/>
      <protection hidden="1"/>
    </xf>
    <xf numFmtId="0" fontId="1" fillId="0" borderId="4" xfId="0" applyFont="1" applyBorder="1" applyAlignment="1" applyProtection="1">
      <alignment horizontal="center" vertical="center" textRotation="255"/>
      <protection hidden="1"/>
    </xf>
    <xf numFmtId="4" fontId="0" fillId="0" borderId="1" xfId="0" applyNumberForma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76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76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76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76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0" fillId="0" borderId="71" xfId="0" applyBorder="1" applyAlignment="1">
      <alignment horizontal="center"/>
    </xf>
    <xf numFmtId="0" fontId="29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66" xfId="0" applyBorder="1" applyAlignment="1" applyProtection="1">
      <alignment horizontal="left" vertical="top" wrapText="1"/>
      <protection locked="0"/>
    </xf>
    <xf numFmtId="0" fontId="2" fillId="0" borderId="67" xfId="0" applyFont="1" applyBorder="1" applyAlignment="1" applyProtection="1">
      <alignment horizontal="left" vertical="top" wrapText="1"/>
      <protection locked="0"/>
    </xf>
    <xf numFmtId="0" fontId="2" fillId="0" borderId="68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9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1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6" fillId="3" borderId="53" xfId="1" applyFont="1" applyFill="1" applyBorder="1" applyAlignment="1" applyProtection="1">
      <alignment horizontal="left"/>
      <protection hidden="1"/>
    </xf>
    <xf numFmtId="0" fontId="6" fillId="3" borderId="54" xfId="1" applyFont="1" applyFill="1" applyBorder="1" applyAlignment="1" applyProtection="1">
      <alignment horizontal="left"/>
      <protection hidden="1"/>
    </xf>
    <xf numFmtId="0" fontId="6" fillId="3" borderId="55" xfId="1" applyFont="1" applyFill="1" applyBorder="1" applyAlignment="1" applyProtection="1">
      <alignment horizontal="left"/>
      <protection hidden="1"/>
    </xf>
    <xf numFmtId="4" fontId="6" fillId="3" borderId="19" xfId="1" applyNumberFormat="1" applyFont="1" applyFill="1" applyBorder="1" applyAlignment="1" applyProtection="1">
      <alignment horizontal="left"/>
      <protection hidden="1"/>
    </xf>
    <xf numFmtId="4" fontId="6" fillId="3" borderId="20" xfId="1" applyNumberFormat="1" applyFont="1" applyFill="1" applyBorder="1" applyAlignment="1" applyProtection="1">
      <alignment horizontal="left"/>
      <protection hidden="1"/>
    </xf>
    <xf numFmtId="4" fontId="6" fillId="3" borderId="56" xfId="1" applyNumberFormat="1" applyFont="1" applyFill="1" applyBorder="1" applyAlignment="1" applyProtection="1">
      <alignment horizontal="left"/>
      <protection hidden="1"/>
    </xf>
    <xf numFmtId="4" fontId="0" fillId="0" borderId="32" xfId="0" applyNumberFormat="1" applyBorder="1" applyAlignment="1">
      <alignment horizontal="right"/>
    </xf>
    <xf numFmtId="4" fontId="0" fillId="0" borderId="73" xfId="0" applyNumberFormat="1" applyBorder="1" applyAlignment="1">
      <alignment horizontal="right"/>
    </xf>
    <xf numFmtId="4" fontId="0" fillId="0" borderId="62" xfId="0" applyNumberFormat="1" applyBorder="1" applyAlignment="1">
      <alignment horizontal="right"/>
    </xf>
    <xf numFmtId="4" fontId="9" fillId="0" borderId="34" xfId="1" applyNumberFormat="1" applyFont="1" applyBorder="1" applyAlignment="1">
      <alignment horizontal="right"/>
    </xf>
    <xf numFmtId="4" fontId="9" fillId="0" borderId="6" xfId="1" applyNumberFormat="1" applyFont="1" applyBorder="1" applyAlignment="1">
      <alignment horizontal="right"/>
    </xf>
    <xf numFmtId="4" fontId="9" fillId="0" borderId="74" xfId="1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75" xfId="0" applyNumberFormat="1" applyFont="1" applyBorder="1" applyAlignment="1">
      <alignment horizontal="right"/>
    </xf>
    <xf numFmtId="0" fontId="1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">
    <cellStyle name="Excel Built-in Normal" xfId="4" xr:uid="{00000000-0005-0000-0000-000000000000}"/>
    <cellStyle name="Normální" xfId="0" builtinId="0"/>
    <cellStyle name="normální 2" xfId="1" xr:uid="{00000000-0005-0000-0000-000002000000}"/>
    <cellStyle name="normální 3" xfId="3" xr:uid="{00000000-0005-0000-0000-000003000000}"/>
    <cellStyle name="Procenta" xfId="2" builtinId="5"/>
  </cellStyles>
  <dxfs count="16"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B5"/>
  <sheetViews>
    <sheetView tabSelected="1" workbookViewId="0">
      <selection activeCell="B2" sqref="B2"/>
    </sheetView>
  </sheetViews>
  <sheetFormatPr defaultRowHeight="15" x14ac:dyDescent="0.25"/>
  <cols>
    <col min="1" max="1" width="11.5703125" customWidth="1"/>
    <col min="2" max="2" width="49.42578125" customWidth="1"/>
  </cols>
  <sheetData>
    <row r="2" spans="1:2" s="207" customFormat="1" ht="18.75" x14ac:dyDescent="0.3">
      <c r="A2" s="207" t="s">
        <v>315</v>
      </c>
      <c r="B2" s="208"/>
    </row>
    <row r="3" spans="1:2" ht="14.45" x14ac:dyDescent="0.35">
      <c r="A3" t="s">
        <v>316</v>
      </c>
      <c r="B3" s="202"/>
    </row>
    <row r="4" spans="1:2" x14ac:dyDescent="0.25">
      <c r="A4" t="s">
        <v>317</v>
      </c>
      <c r="B4" s="202"/>
    </row>
    <row r="5" spans="1:2" x14ac:dyDescent="0.25">
      <c r="A5" t="s">
        <v>165</v>
      </c>
      <c r="B5" s="203"/>
    </row>
  </sheetData>
  <sheetProtection password="C6C8" sheet="1" objects="1" scenarios="1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/>
  <dimension ref="A1:L38"/>
  <sheetViews>
    <sheetView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4.85546875" style="188" customWidth="1"/>
    <col min="2" max="2" width="12.42578125" customWidth="1"/>
    <col min="3" max="3" width="11.5703125" customWidth="1"/>
    <col min="4" max="4" width="11" customWidth="1"/>
    <col min="5" max="5" width="30.7109375" customWidth="1"/>
    <col min="6" max="6" width="14.28515625" customWidth="1"/>
    <col min="7" max="8" width="11.5703125" customWidth="1"/>
    <col min="11" max="11" width="0" hidden="1" customWidth="1"/>
    <col min="12" max="12" width="9.85546875" hidden="1" customWidth="1"/>
  </cols>
  <sheetData>
    <row r="1" spans="1:12" ht="30" x14ac:dyDescent="0.25">
      <c r="A1" s="179" t="s">
        <v>218</v>
      </c>
      <c r="B1" s="179" t="s">
        <v>222</v>
      </c>
      <c r="C1" s="179" t="s">
        <v>221</v>
      </c>
      <c r="D1" s="179" t="s">
        <v>219</v>
      </c>
      <c r="E1" s="179" t="s">
        <v>220</v>
      </c>
      <c r="F1" s="179" t="s">
        <v>215</v>
      </c>
      <c r="G1" s="179" t="s">
        <v>226</v>
      </c>
      <c r="H1" s="179" t="s">
        <v>225</v>
      </c>
      <c r="I1" s="179" t="s">
        <v>2</v>
      </c>
      <c r="K1" s="183" t="s">
        <v>230</v>
      </c>
      <c r="L1" s="183" t="s">
        <v>223</v>
      </c>
    </row>
    <row r="2" spans="1:12" x14ac:dyDescent="0.25">
      <c r="A2" s="311" t="s">
        <v>232</v>
      </c>
      <c r="B2" s="312"/>
      <c r="C2" s="312"/>
      <c r="D2" s="312"/>
      <c r="E2" s="313"/>
      <c r="F2" s="186"/>
      <c r="G2" s="311" t="s">
        <v>232</v>
      </c>
      <c r="H2" s="312"/>
      <c r="I2" s="313"/>
      <c r="K2" s="183"/>
      <c r="L2" s="183"/>
    </row>
    <row r="3" spans="1:12" ht="14.45" x14ac:dyDescent="0.35">
      <c r="A3" s="176">
        <v>1</v>
      </c>
      <c r="B3" s="181"/>
      <c r="C3" s="181"/>
      <c r="D3" s="180"/>
      <c r="E3" s="180"/>
      <c r="F3" s="182"/>
      <c r="G3" s="181"/>
      <c r="H3" s="181"/>
      <c r="I3" s="180"/>
      <c r="K3">
        <f>IF(ISBLANK(H3),1,0)</f>
        <v>1</v>
      </c>
      <c r="L3">
        <f ca="1">IF(ISBLANK(H3),IF(G3&lt;TODAY(),1,0),0)</f>
        <v>1</v>
      </c>
    </row>
    <row r="4" spans="1:12" ht="14.45" x14ac:dyDescent="0.35">
      <c r="A4" s="176">
        <v>2</v>
      </c>
      <c r="B4" s="180"/>
      <c r="C4" s="181"/>
      <c r="D4" s="180"/>
      <c r="E4" s="180"/>
      <c r="F4" s="182"/>
      <c r="G4" s="181"/>
      <c r="H4" s="181"/>
      <c r="I4" s="180"/>
      <c r="K4">
        <f t="shared" ref="K4:K32" si="0">IF(ISBLANK(H4),1,0)</f>
        <v>1</v>
      </c>
      <c r="L4">
        <f t="shared" ref="L4:L32" ca="1" si="1">IF(ISBLANK(H4),IF(G4&lt;TODAY(),1,0),0)</f>
        <v>1</v>
      </c>
    </row>
    <row r="5" spans="1:12" ht="14.45" x14ac:dyDescent="0.35">
      <c r="A5" s="176">
        <v>3</v>
      </c>
      <c r="B5" s="180"/>
      <c r="C5" s="181"/>
      <c r="D5" s="180"/>
      <c r="E5" s="180"/>
      <c r="F5" s="182"/>
      <c r="G5" s="181"/>
      <c r="H5" s="181"/>
      <c r="I5" s="180"/>
      <c r="K5">
        <f t="shared" si="0"/>
        <v>1</v>
      </c>
      <c r="L5">
        <f t="shared" ca="1" si="1"/>
        <v>1</v>
      </c>
    </row>
    <row r="6" spans="1:12" ht="14.45" x14ac:dyDescent="0.35">
      <c r="A6" s="176">
        <v>4</v>
      </c>
      <c r="B6" s="180"/>
      <c r="C6" s="181"/>
      <c r="D6" s="180"/>
      <c r="E6" s="180"/>
      <c r="F6" s="182"/>
      <c r="G6" s="181"/>
      <c r="H6" s="181"/>
      <c r="I6" s="180"/>
      <c r="K6">
        <f t="shared" si="0"/>
        <v>1</v>
      </c>
      <c r="L6">
        <f t="shared" ca="1" si="1"/>
        <v>1</v>
      </c>
    </row>
    <row r="7" spans="1:12" ht="14.45" x14ac:dyDescent="0.35">
      <c r="A7" s="176">
        <v>5</v>
      </c>
      <c r="B7" s="180"/>
      <c r="C7" s="181"/>
      <c r="D7" s="180"/>
      <c r="E7" s="180"/>
      <c r="F7" s="182"/>
      <c r="G7" s="181"/>
      <c r="H7" s="181"/>
      <c r="I7" s="180"/>
      <c r="K7">
        <f t="shared" si="0"/>
        <v>1</v>
      </c>
      <c r="L7">
        <f t="shared" ca="1" si="1"/>
        <v>1</v>
      </c>
    </row>
    <row r="8" spans="1:12" ht="14.45" x14ac:dyDescent="0.35">
      <c r="A8" s="176">
        <v>6</v>
      </c>
      <c r="B8" s="180"/>
      <c r="C8" s="181"/>
      <c r="D8" s="180"/>
      <c r="E8" s="180"/>
      <c r="F8" s="182"/>
      <c r="G8" s="181"/>
      <c r="H8" s="181"/>
      <c r="I8" s="180"/>
      <c r="K8">
        <f t="shared" si="0"/>
        <v>1</v>
      </c>
      <c r="L8">
        <f t="shared" ca="1" si="1"/>
        <v>1</v>
      </c>
    </row>
    <row r="9" spans="1:12" ht="14.45" x14ac:dyDescent="0.35">
      <c r="A9" s="176">
        <v>7</v>
      </c>
      <c r="B9" s="180"/>
      <c r="C9" s="181"/>
      <c r="D9" s="180"/>
      <c r="E9" s="180"/>
      <c r="F9" s="182"/>
      <c r="G9" s="181"/>
      <c r="H9" s="181"/>
      <c r="I9" s="180"/>
      <c r="K9">
        <f t="shared" si="0"/>
        <v>1</v>
      </c>
      <c r="L9">
        <f t="shared" ca="1" si="1"/>
        <v>1</v>
      </c>
    </row>
    <row r="10" spans="1:12" ht="14.45" x14ac:dyDescent="0.35">
      <c r="A10" s="176">
        <v>8</v>
      </c>
      <c r="B10" s="180"/>
      <c r="C10" s="181"/>
      <c r="D10" s="180"/>
      <c r="E10" s="180"/>
      <c r="F10" s="182"/>
      <c r="G10" s="181"/>
      <c r="H10" s="181"/>
      <c r="I10" s="180"/>
      <c r="K10">
        <f t="shared" si="0"/>
        <v>1</v>
      </c>
      <c r="L10">
        <f t="shared" ca="1" si="1"/>
        <v>1</v>
      </c>
    </row>
    <row r="11" spans="1:12" ht="14.45" x14ac:dyDescent="0.35">
      <c r="A11" s="176">
        <v>9</v>
      </c>
      <c r="B11" s="180"/>
      <c r="C11" s="181"/>
      <c r="D11" s="180"/>
      <c r="E11" s="180"/>
      <c r="F11" s="182"/>
      <c r="G11" s="181"/>
      <c r="H11" s="181"/>
      <c r="I11" s="180"/>
      <c r="K11">
        <f t="shared" si="0"/>
        <v>1</v>
      </c>
      <c r="L11">
        <f t="shared" ca="1" si="1"/>
        <v>1</v>
      </c>
    </row>
    <row r="12" spans="1:12" ht="14.45" x14ac:dyDescent="0.35">
      <c r="A12" s="176">
        <v>10</v>
      </c>
      <c r="B12" s="180"/>
      <c r="C12" s="181"/>
      <c r="D12" s="180"/>
      <c r="E12" s="180"/>
      <c r="F12" s="182"/>
      <c r="G12" s="181"/>
      <c r="H12" s="181"/>
      <c r="I12" s="180"/>
      <c r="K12">
        <f t="shared" si="0"/>
        <v>1</v>
      </c>
      <c r="L12">
        <f t="shared" ca="1" si="1"/>
        <v>1</v>
      </c>
    </row>
    <row r="13" spans="1:12" ht="14.45" x14ac:dyDescent="0.35">
      <c r="A13" s="176">
        <v>11</v>
      </c>
      <c r="B13" s="180"/>
      <c r="C13" s="181"/>
      <c r="D13" s="180"/>
      <c r="E13" s="180"/>
      <c r="F13" s="182"/>
      <c r="G13" s="181"/>
      <c r="H13" s="181"/>
      <c r="I13" s="180"/>
      <c r="K13">
        <f t="shared" si="0"/>
        <v>1</v>
      </c>
      <c r="L13">
        <f t="shared" ca="1" si="1"/>
        <v>1</v>
      </c>
    </row>
    <row r="14" spans="1:12" ht="14.45" x14ac:dyDescent="0.35">
      <c r="A14" s="176">
        <v>12</v>
      </c>
      <c r="B14" s="180"/>
      <c r="C14" s="181"/>
      <c r="D14" s="180"/>
      <c r="E14" s="180"/>
      <c r="F14" s="182"/>
      <c r="G14" s="181"/>
      <c r="H14" s="181"/>
      <c r="I14" s="180"/>
      <c r="K14">
        <f t="shared" si="0"/>
        <v>1</v>
      </c>
      <c r="L14">
        <f t="shared" ca="1" si="1"/>
        <v>1</v>
      </c>
    </row>
    <row r="15" spans="1:12" ht="14.45" x14ac:dyDescent="0.35">
      <c r="A15" s="176">
        <v>13</v>
      </c>
      <c r="B15" s="180"/>
      <c r="C15" s="181"/>
      <c r="D15" s="180"/>
      <c r="E15" s="180"/>
      <c r="F15" s="182"/>
      <c r="G15" s="181"/>
      <c r="H15" s="181"/>
      <c r="I15" s="180"/>
      <c r="K15">
        <f t="shared" si="0"/>
        <v>1</v>
      </c>
      <c r="L15">
        <f t="shared" ca="1" si="1"/>
        <v>1</v>
      </c>
    </row>
    <row r="16" spans="1:12" ht="14.45" x14ac:dyDescent="0.35">
      <c r="A16" s="176">
        <v>14</v>
      </c>
      <c r="B16" s="180"/>
      <c r="C16" s="181"/>
      <c r="D16" s="180"/>
      <c r="E16" s="180"/>
      <c r="F16" s="182"/>
      <c r="G16" s="181"/>
      <c r="H16" s="181"/>
      <c r="I16" s="180"/>
      <c r="K16">
        <f t="shared" si="0"/>
        <v>1</v>
      </c>
      <c r="L16">
        <f t="shared" ca="1" si="1"/>
        <v>1</v>
      </c>
    </row>
    <row r="17" spans="1:12" ht="14.45" x14ac:dyDescent="0.35">
      <c r="A17" s="176">
        <v>15</v>
      </c>
      <c r="B17" s="180"/>
      <c r="C17" s="181"/>
      <c r="D17" s="180"/>
      <c r="E17" s="180"/>
      <c r="F17" s="182"/>
      <c r="G17" s="181"/>
      <c r="H17" s="181"/>
      <c r="I17" s="180"/>
      <c r="K17">
        <f t="shared" si="0"/>
        <v>1</v>
      </c>
      <c r="L17">
        <f t="shared" ca="1" si="1"/>
        <v>1</v>
      </c>
    </row>
    <row r="18" spans="1:12" ht="14.45" x14ac:dyDescent="0.35">
      <c r="A18" s="176">
        <v>16</v>
      </c>
      <c r="B18" s="180"/>
      <c r="C18" s="181"/>
      <c r="D18" s="180"/>
      <c r="E18" s="180"/>
      <c r="F18" s="182"/>
      <c r="G18" s="181"/>
      <c r="H18" s="181"/>
      <c r="I18" s="180"/>
      <c r="K18">
        <f t="shared" si="0"/>
        <v>1</v>
      </c>
      <c r="L18">
        <f t="shared" ca="1" si="1"/>
        <v>1</v>
      </c>
    </row>
    <row r="19" spans="1:12" ht="14.45" x14ac:dyDescent="0.35">
      <c r="A19" s="176">
        <v>17</v>
      </c>
      <c r="B19" s="180"/>
      <c r="C19" s="181"/>
      <c r="D19" s="180"/>
      <c r="E19" s="180"/>
      <c r="F19" s="182"/>
      <c r="G19" s="181"/>
      <c r="H19" s="181"/>
      <c r="I19" s="180"/>
      <c r="K19">
        <f t="shared" si="0"/>
        <v>1</v>
      </c>
      <c r="L19">
        <f t="shared" ca="1" si="1"/>
        <v>1</v>
      </c>
    </row>
    <row r="20" spans="1:12" ht="14.45" x14ac:dyDescent="0.35">
      <c r="A20" s="176">
        <v>18</v>
      </c>
      <c r="B20" s="180"/>
      <c r="C20" s="181"/>
      <c r="D20" s="180"/>
      <c r="E20" s="180"/>
      <c r="F20" s="182"/>
      <c r="G20" s="181"/>
      <c r="H20" s="181"/>
      <c r="I20" s="180"/>
      <c r="K20">
        <f t="shared" si="0"/>
        <v>1</v>
      </c>
      <c r="L20">
        <f t="shared" ca="1" si="1"/>
        <v>1</v>
      </c>
    </row>
    <row r="21" spans="1:12" ht="14.45" x14ac:dyDescent="0.35">
      <c r="A21" s="176">
        <v>19</v>
      </c>
      <c r="B21" s="180"/>
      <c r="C21" s="181"/>
      <c r="D21" s="180"/>
      <c r="E21" s="180"/>
      <c r="F21" s="182"/>
      <c r="G21" s="181"/>
      <c r="H21" s="181"/>
      <c r="I21" s="180"/>
      <c r="K21">
        <f t="shared" si="0"/>
        <v>1</v>
      </c>
      <c r="L21">
        <f t="shared" ca="1" si="1"/>
        <v>1</v>
      </c>
    </row>
    <row r="22" spans="1:12" ht="14.45" x14ac:dyDescent="0.35">
      <c r="A22" s="176">
        <v>20</v>
      </c>
      <c r="B22" s="180"/>
      <c r="C22" s="181"/>
      <c r="D22" s="180"/>
      <c r="E22" s="180"/>
      <c r="F22" s="182"/>
      <c r="G22" s="181"/>
      <c r="H22" s="181"/>
      <c r="I22" s="180"/>
      <c r="K22">
        <f t="shared" si="0"/>
        <v>1</v>
      </c>
      <c r="L22">
        <f t="shared" ca="1" si="1"/>
        <v>1</v>
      </c>
    </row>
    <row r="23" spans="1:12" ht="14.45" x14ac:dyDescent="0.35">
      <c r="A23" s="176">
        <v>21</v>
      </c>
      <c r="B23" s="180"/>
      <c r="C23" s="181"/>
      <c r="D23" s="180"/>
      <c r="E23" s="180"/>
      <c r="F23" s="182"/>
      <c r="G23" s="181"/>
      <c r="H23" s="181"/>
      <c r="I23" s="180"/>
      <c r="K23">
        <f t="shared" si="0"/>
        <v>1</v>
      </c>
      <c r="L23">
        <f t="shared" ca="1" si="1"/>
        <v>1</v>
      </c>
    </row>
    <row r="24" spans="1:12" ht="14.45" x14ac:dyDescent="0.35">
      <c r="A24" s="176">
        <v>22</v>
      </c>
      <c r="B24" s="180"/>
      <c r="C24" s="181"/>
      <c r="D24" s="180"/>
      <c r="E24" s="180"/>
      <c r="F24" s="182"/>
      <c r="G24" s="181"/>
      <c r="H24" s="181"/>
      <c r="I24" s="180"/>
      <c r="K24">
        <f t="shared" si="0"/>
        <v>1</v>
      </c>
      <c r="L24">
        <f t="shared" ca="1" si="1"/>
        <v>1</v>
      </c>
    </row>
    <row r="25" spans="1:12" x14ac:dyDescent="0.25">
      <c r="A25" s="176">
        <v>23</v>
      </c>
      <c r="B25" s="180"/>
      <c r="C25" s="181"/>
      <c r="D25" s="180"/>
      <c r="E25" s="180"/>
      <c r="F25" s="182"/>
      <c r="G25" s="181"/>
      <c r="H25" s="181"/>
      <c r="I25" s="180"/>
      <c r="K25">
        <f t="shared" si="0"/>
        <v>1</v>
      </c>
      <c r="L25">
        <f t="shared" ca="1" si="1"/>
        <v>1</v>
      </c>
    </row>
    <row r="26" spans="1:12" x14ac:dyDescent="0.25">
      <c r="A26" s="176">
        <v>24</v>
      </c>
      <c r="B26" s="180"/>
      <c r="C26" s="181"/>
      <c r="D26" s="180"/>
      <c r="E26" s="180"/>
      <c r="F26" s="182"/>
      <c r="G26" s="181"/>
      <c r="H26" s="181"/>
      <c r="I26" s="180"/>
      <c r="K26">
        <f t="shared" si="0"/>
        <v>1</v>
      </c>
      <c r="L26">
        <f t="shared" ca="1" si="1"/>
        <v>1</v>
      </c>
    </row>
    <row r="27" spans="1:12" x14ac:dyDescent="0.25">
      <c r="A27" s="176">
        <v>25</v>
      </c>
      <c r="B27" s="180"/>
      <c r="C27" s="181"/>
      <c r="D27" s="180"/>
      <c r="E27" s="180"/>
      <c r="F27" s="182"/>
      <c r="G27" s="181"/>
      <c r="H27" s="181"/>
      <c r="I27" s="180"/>
      <c r="K27">
        <f t="shared" si="0"/>
        <v>1</v>
      </c>
      <c r="L27">
        <f t="shared" ca="1" si="1"/>
        <v>1</v>
      </c>
    </row>
    <row r="28" spans="1:12" x14ac:dyDescent="0.25">
      <c r="A28" s="176">
        <v>26</v>
      </c>
      <c r="B28" s="180"/>
      <c r="C28" s="181"/>
      <c r="D28" s="180"/>
      <c r="E28" s="180"/>
      <c r="F28" s="182"/>
      <c r="G28" s="181"/>
      <c r="H28" s="181"/>
      <c r="I28" s="180"/>
      <c r="K28">
        <f t="shared" si="0"/>
        <v>1</v>
      </c>
      <c r="L28">
        <f t="shared" ca="1" si="1"/>
        <v>1</v>
      </c>
    </row>
    <row r="29" spans="1:12" x14ac:dyDescent="0.25">
      <c r="A29" s="176">
        <v>27</v>
      </c>
      <c r="B29" s="180"/>
      <c r="C29" s="181"/>
      <c r="D29" s="180"/>
      <c r="E29" s="180"/>
      <c r="F29" s="182"/>
      <c r="G29" s="181"/>
      <c r="H29" s="181"/>
      <c r="I29" s="180"/>
      <c r="K29">
        <f t="shared" si="0"/>
        <v>1</v>
      </c>
      <c r="L29">
        <f t="shared" ca="1" si="1"/>
        <v>1</v>
      </c>
    </row>
    <row r="30" spans="1:12" x14ac:dyDescent="0.25">
      <c r="A30" s="176">
        <v>28</v>
      </c>
      <c r="B30" s="180"/>
      <c r="C30" s="181"/>
      <c r="D30" s="180"/>
      <c r="E30" s="180"/>
      <c r="F30" s="182"/>
      <c r="G30" s="181"/>
      <c r="H30" s="181"/>
      <c r="I30" s="180"/>
      <c r="K30">
        <f t="shared" si="0"/>
        <v>1</v>
      </c>
      <c r="L30">
        <f t="shared" ca="1" si="1"/>
        <v>1</v>
      </c>
    </row>
    <row r="31" spans="1:12" x14ac:dyDescent="0.25">
      <c r="A31" s="176">
        <v>29</v>
      </c>
      <c r="B31" s="180"/>
      <c r="C31" s="181"/>
      <c r="D31" s="180"/>
      <c r="E31" s="180"/>
      <c r="F31" s="182"/>
      <c r="G31" s="181"/>
      <c r="H31" s="181"/>
      <c r="I31" s="180"/>
      <c r="K31">
        <f t="shared" si="0"/>
        <v>1</v>
      </c>
      <c r="L31">
        <f t="shared" ca="1" si="1"/>
        <v>1</v>
      </c>
    </row>
    <row r="32" spans="1:12" x14ac:dyDescent="0.25">
      <c r="A32" s="176">
        <v>30</v>
      </c>
      <c r="B32" s="180"/>
      <c r="C32" s="181"/>
      <c r="D32" s="180"/>
      <c r="E32" s="180"/>
      <c r="F32" s="182"/>
      <c r="G32" s="181"/>
      <c r="H32" s="181"/>
      <c r="I32" s="180"/>
      <c r="K32">
        <f t="shared" si="0"/>
        <v>1</v>
      </c>
      <c r="L32">
        <f t="shared" ca="1" si="1"/>
        <v>1</v>
      </c>
    </row>
    <row r="33" spans="5:6" ht="15.75" thickBot="1" x14ac:dyDescent="0.3"/>
    <row r="34" spans="5:6" ht="15.75" thickBot="1" x14ac:dyDescent="0.3">
      <c r="E34" s="184" t="s">
        <v>224</v>
      </c>
      <c r="F34" s="185">
        <f>SUM(F3:F32)</f>
        <v>0</v>
      </c>
    </row>
    <row r="35" spans="5:6" ht="5.45" customHeight="1" thickBot="1" x14ac:dyDescent="0.3">
      <c r="F35" s="177"/>
    </row>
    <row r="36" spans="5:6" ht="15.75" thickBot="1" x14ac:dyDescent="0.3">
      <c r="E36" s="184" t="s">
        <v>231</v>
      </c>
      <c r="F36" s="185">
        <f>SUMIF(K3:K32,1,F3:F32)</f>
        <v>0</v>
      </c>
    </row>
    <row r="37" spans="5:6" ht="5.45" customHeight="1" thickBot="1" x14ac:dyDescent="0.3">
      <c r="F37" s="177"/>
    </row>
    <row r="38" spans="5:6" ht="15.75" thickBot="1" x14ac:dyDescent="0.3">
      <c r="E38" s="184" t="s">
        <v>227</v>
      </c>
      <c r="F38" s="185">
        <f ca="1">SUMIF(L3:L32,1,F3:F32)</f>
        <v>0</v>
      </c>
    </row>
  </sheetData>
  <sheetProtection algorithmName="SHA-512" hashValue="H0r7tkMTOArauGWtjTmVZg67O+Uz/tZkt/CqoC74n3lNC0Q8wo8aeukrvTlMcEKD5O9TGdqXqBYLPTEQCZIk2A==" saltValue="1HcMG1T6zl6QOT1z3A0Okg==" spinCount="100000" sheet="1" objects="1" scenarios="1"/>
  <mergeCells count="2">
    <mergeCell ref="A2:E2"/>
    <mergeCell ref="G2:I2"/>
  </mergeCells>
  <dataValidations count="2">
    <dataValidation type="date" operator="lessThan" allowBlank="1" showInputMessage="1" showErrorMessage="1" errorTitle="Datum přijetí" error="Zadané datum je větší než dnešní datum" sqref="C4:C32 C3" xr:uid="{00000000-0002-0000-0900-000000000000}">
      <formula1>TODAY()</formula1>
    </dataValidation>
    <dataValidation type="date" errorStyle="warning" operator="greaterThan" allowBlank="1" showInputMessage="1" showErrorMessage="1" errorTitle="Splatno" error="Datum splatnosti je menší než datum přijetí" sqref="G3:G32" xr:uid="{00000000-0002-0000-0900-000001000000}">
      <formula1>C3</formula1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/>
  <dimension ref="A1:I27"/>
  <sheetViews>
    <sheetView workbookViewId="0">
      <selection activeCell="G6" sqref="G6"/>
    </sheetView>
  </sheetViews>
  <sheetFormatPr defaultRowHeight="15" x14ac:dyDescent="0.25"/>
  <cols>
    <col min="1" max="1" width="10.28515625" customWidth="1"/>
    <col min="3" max="4" width="27.28515625" customWidth="1"/>
    <col min="5" max="5" width="11.140625" customWidth="1"/>
    <col min="6" max="6" width="4.42578125" customWidth="1"/>
    <col min="7" max="7" width="14.42578125" customWidth="1"/>
    <col min="9" max="9" width="35.85546875" customWidth="1"/>
  </cols>
  <sheetData>
    <row r="1" spans="1:9" s="189" customFormat="1" ht="30" x14ac:dyDescent="0.2">
      <c r="A1" s="191" t="s">
        <v>240</v>
      </c>
      <c r="B1" s="192" t="s">
        <v>234</v>
      </c>
      <c r="C1" s="192" t="s">
        <v>235</v>
      </c>
      <c r="D1" s="192" t="s">
        <v>220</v>
      </c>
      <c r="E1" s="192" t="s">
        <v>236</v>
      </c>
      <c r="F1" s="192" t="s">
        <v>237</v>
      </c>
      <c r="G1" s="191" t="s">
        <v>241</v>
      </c>
      <c r="H1" s="192" t="s">
        <v>238</v>
      </c>
      <c r="I1" s="193" t="s">
        <v>239</v>
      </c>
    </row>
    <row r="2" spans="1:9" x14ac:dyDescent="0.25">
      <c r="A2" s="314" t="s">
        <v>232</v>
      </c>
      <c r="B2" s="307"/>
      <c r="C2" s="307"/>
      <c r="D2" s="307"/>
      <c r="E2" s="307"/>
      <c r="F2" s="315"/>
      <c r="G2" s="190"/>
      <c r="H2" s="316"/>
      <c r="I2" s="317"/>
    </row>
    <row r="3" spans="1:9" ht="14.45" x14ac:dyDescent="0.35">
      <c r="A3" s="180"/>
      <c r="B3" s="180"/>
      <c r="C3" s="180"/>
      <c r="D3" s="180"/>
      <c r="E3" s="180"/>
      <c r="F3" s="180"/>
      <c r="G3" s="181"/>
      <c r="H3" s="180"/>
      <c r="I3" s="180"/>
    </row>
    <row r="4" spans="1:9" ht="14.45" x14ac:dyDescent="0.35">
      <c r="A4" s="180"/>
      <c r="B4" s="180"/>
      <c r="C4" s="180"/>
      <c r="D4" s="180"/>
      <c r="E4" s="180"/>
      <c r="F4" s="180"/>
      <c r="G4" s="182"/>
      <c r="H4" s="180"/>
      <c r="I4" s="180"/>
    </row>
    <row r="5" spans="1:9" ht="14.45" x14ac:dyDescent="0.35">
      <c r="A5" s="180"/>
      <c r="B5" s="180"/>
      <c r="C5" s="180"/>
      <c r="D5" s="180"/>
      <c r="E5" s="180"/>
      <c r="F5" s="180"/>
      <c r="G5" s="182"/>
      <c r="H5" s="180"/>
      <c r="I5" s="180"/>
    </row>
    <row r="6" spans="1:9" ht="14.45" x14ac:dyDescent="0.35">
      <c r="A6" s="180"/>
      <c r="B6" s="180"/>
      <c r="C6" s="180"/>
      <c r="D6" s="180"/>
      <c r="E6" s="180"/>
      <c r="F6" s="180"/>
      <c r="G6" s="182"/>
      <c r="H6" s="180"/>
      <c r="I6" s="180"/>
    </row>
    <row r="7" spans="1:9" ht="14.45" x14ac:dyDescent="0.35">
      <c r="A7" s="180"/>
      <c r="B7" s="180"/>
      <c r="C7" s="180"/>
      <c r="D7" s="180"/>
      <c r="E7" s="180"/>
      <c r="F7" s="180"/>
      <c r="G7" s="182"/>
      <c r="H7" s="180"/>
      <c r="I7" s="180"/>
    </row>
    <row r="8" spans="1:9" ht="14.45" x14ac:dyDescent="0.35">
      <c r="A8" s="180"/>
      <c r="B8" s="180"/>
      <c r="C8" s="180"/>
      <c r="D8" s="180"/>
      <c r="E8" s="180"/>
      <c r="F8" s="180"/>
      <c r="G8" s="182"/>
      <c r="H8" s="180"/>
      <c r="I8" s="180"/>
    </row>
    <row r="9" spans="1:9" ht="14.45" x14ac:dyDescent="0.35">
      <c r="A9" s="180"/>
      <c r="B9" s="180"/>
      <c r="C9" s="180"/>
      <c r="D9" s="180"/>
      <c r="E9" s="180"/>
      <c r="F9" s="180"/>
      <c r="G9" s="182"/>
      <c r="H9" s="180"/>
      <c r="I9" s="180"/>
    </row>
    <row r="10" spans="1:9" ht="14.45" x14ac:dyDescent="0.35">
      <c r="A10" s="180"/>
      <c r="B10" s="180"/>
      <c r="C10" s="180"/>
      <c r="D10" s="180"/>
      <c r="E10" s="180"/>
      <c r="F10" s="180"/>
      <c r="G10" s="182"/>
      <c r="H10" s="180"/>
      <c r="I10" s="180"/>
    </row>
    <row r="11" spans="1:9" ht="14.45" x14ac:dyDescent="0.35">
      <c r="A11" s="180"/>
      <c r="B11" s="180"/>
      <c r="C11" s="180"/>
      <c r="D11" s="180"/>
      <c r="E11" s="180"/>
      <c r="F11" s="180"/>
      <c r="G11" s="182"/>
      <c r="H11" s="180"/>
      <c r="I11" s="180"/>
    </row>
    <row r="12" spans="1:9" ht="14.45" x14ac:dyDescent="0.35">
      <c r="A12" s="180"/>
      <c r="B12" s="180"/>
      <c r="C12" s="180"/>
      <c r="D12" s="180"/>
      <c r="E12" s="180"/>
      <c r="F12" s="180"/>
      <c r="G12" s="182"/>
      <c r="H12" s="180"/>
      <c r="I12" s="180"/>
    </row>
    <row r="13" spans="1:9" ht="14.45" x14ac:dyDescent="0.35">
      <c r="A13" s="180"/>
      <c r="B13" s="180"/>
      <c r="C13" s="180"/>
      <c r="D13" s="180"/>
      <c r="E13" s="180"/>
      <c r="F13" s="180"/>
      <c r="G13" s="182"/>
      <c r="H13" s="180"/>
      <c r="I13" s="180"/>
    </row>
    <row r="14" spans="1:9" ht="14.45" x14ac:dyDescent="0.35">
      <c r="A14" s="180"/>
      <c r="B14" s="180"/>
      <c r="C14" s="180"/>
      <c r="D14" s="180"/>
      <c r="E14" s="180"/>
      <c r="F14" s="180"/>
      <c r="G14" s="182"/>
      <c r="H14" s="180"/>
      <c r="I14" s="180"/>
    </row>
    <row r="15" spans="1:9" ht="14.45" x14ac:dyDescent="0.35">
      <c r="A15" s="180"/>
      <c r="B15" s="180"/>
      <c r="C15" s="180"/>
      <c r="D15" s="180"/>
      <c r="E15" s="180"/>
      <c r="F15" s="180"/>
      <c r="G15" s="182"/>
      <c r="H15" s="180"/>
      <c r="I15" s="180"/>
    </row>
    <row r="16" spans="1:9" ht="14.45" x14ac:dyDescent="0.35">
      <c r="A16" s="180"/>
      <c r="B16" s="180"/>
      <c r="C16" s="180"/>
      <c r="D16" s="180"/>
      <c r="E16" s="180"/>
      <c r="F16" s="180"/>
      <c r="G16" s="182"/>
      <c r="H16" s="180"/>
      <c r="I16" s="180"/>
    </row>
    <row r="17" spans="1:9" ht="14.45" x14ac:dyDescent="0.35">
      <c r="A17" s="180"/>
      <c r="B17" s="180"/>
      <c r="C17" s="180"/>
      <c r="D17" s="180"/>
      <c r="E17" s="180"/>
      <c r="F17" s="180"/>
      <c r="G17" s="182"/>
      <c r="H17" s="180"/>
      <c r="I17" s="180"/>
    </row>
    <row r="18" spans="1:9" ht="14.45" x14ac:dyDescent="0.35">
      <c r="A18" s="180"/>
      <c r="B18" s="180"/>
      <c r="C18" s="180"/>
      <c r="D18" s="180"/>
      <c r="E18" s="180"/>
      <c r="F18" s="180"/>
      <c r="G18" s="182"/>
      <c r="H18" s="180"/>
      <c r="I18" s="180"/>
    </row>
    <row r="19" spans="1:9" ht="14.45" x14ac:dyDescent="0.35">
      <c r="A19" s="180"/>
      <c r="B19" s="180"/>
      <c r="C19" s="180"/>
      <c r="D19" s="180"/>
      <c r="E19" s="180"/>
      <c r="F19" s="180"/>
      <c r="G19" s="182"/>
      <c r="H19" s="180"/>
      <c r="I19" s="180"/>
    </row>
    <row r="20" spans="1:9" ht="14.45" x14ac:dyDescent="0.35">
      <c r="A20" s="180"/>
      <c r="B20" s="180"/>
      <c r="C20" s="180"/>
      <c r="D20" s="180"/>
      <c r="E20" s="180"/>
      <c r="F20" s="180"/>
      <c r="G20" s="182"/>
      <c r="H20" s="180"/>
      <c r="I20" s="180"/>
    </row>
    <row r="21" spans="1:9" ht="14.45" x14ac:dyDescent="0.35">
      <c r="A21" s="180"/>
      <c r="B21" s="180"/>
      <c r="C21" s="180"/>
      <c r="D21" s="180"/>
      <c r="E21" s="180"/>
      <c r="F21" s="180"/>
      <c r="G21" s="182"/>
      <c r="H21" s="180"/>
      <c r="I21" s="180"/>
    </row>
    <row r="22" spans="1:9" x14ac:dyDescent="0.25">
      <c r="A22" s="180"/>
      <c r="B22" s="180"/>
      <c r="C22" s="180"/>
      <c r="D22" s="180"/>
      <c r="E22" s="180"/>
      <c r="F22" s="180"/>
      <c r="G22" s="182"/>
      <c r="H22" s="180"/>
      <c r="I22" s="180"/>
    </row>
    <row r="23" spans="1:9" x14ac:dyDescent="0.25">
      <c r="A23" s="180"/>
      <c r="B23" s="180"/>
      <c r="C23" s="180"/>
      <c r="D23" s="180"/>
      <c r="E23" s="180"/>
      <c r="F23" s="180"/>
      <c r="G23" s="182"/>
      <c r="H23" s="180"/>
      <c r="I23" s="180"/>
    </row>
    <row r="24" spans="1:9" x14ac:dyDescent="0.25">
      <c r="A24" s="180"/>
      <c r="B24" s="180"/>
      <c r="C24" s="180"/>
      <c r="D24" s="180"/>
      <c r="E24" s="180"/>
      <c r="F24" s="180"/>
      <c r="G24" s="182"/>
      <c r="H24" s="180"/>
      <c r="I24" s="180"/>
    </row>
    <row r="25" spans="1:9" x14ac:dyDescent="0.25">
      <c r="A25" s="180"/>
      <c r="B25" s="180"/>
      <c r="C25" s="180"/>
      <c r="D25" s="180"/>
      <c r="E25" s="180"/>
      <c r="F25" s="180"/>
      <c r="G25" s="182"/>
      <c r="H25" s="180"/>
      <c r="I25" s="180"/>
    </row>
    <row r="26" spans="1:9" ht="15.75" thickBot="1" x14ac:dyDescent="0.3">
      <c r="A26" s="180"/>
      <c r="B26" s="180"/>
      <c r="C26" s="180"/>
      <c r="D26" s="180"/>
      <c r="E26" s="180"/>
      <c r="F26" s="180"/>
      <c r="G26" s="219"/>
      <c r="H26" s="180"/>
      <c r="I26" s="180"/>
    </row>
    <row r="27" spans="1:9" ht="15.75" thickBot="1" x14ac:dyDescent="0.3">
      <c r="G27" s="194">
        <f>SUM(G2:G26)</f>
        <v>0</v>
      </c>
    </row>
  </sheetData>
  <sheetProtection algorithmName="SHA-512" hashValue="vsD9tLKbJWMetMfO8onmgqRqTlKSA1To6oBzY1AFr1JOaIm5Vbvq8AcHwX0vxdqf1rR+FPk8G8v5nhmDmpIeqQ==" saltValue="FLtCi4Aj6s9SjcEeFPEYkA==" spinCount="100000" sheet="1" objects="1" scenarios="1"/>
  <mergeCells count="2">
    <mergeCell ref="A2:F2"/>
    <mergeCell ref="H2:I2"/>
  </mergeCells>
  <conditionalFormatting sqref="G3:G26">
    <cfRule type="expression" dxfId="13" priority="1">
      <formula>IF(G3&gt;TODAY(),1,"")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/>
  <dimension ref="A1:I27"/>
  <sheetViews>
    <sheetView workbookViewId="0">
      <selection activeCell="G8" sqref="G8"/>
    </sheetView>
  </sheetViews>
  <sheetFormatPr defaultRowHeight="15" x14ac:dyDescent="0.25"/>
  <cols>
    <col min="1" max="1" width="10.28515625" customWidth="1"/>
    <col min="3" max="4" width="27.28515625" customWidth="1"/>
    <col min="5" max="5" width="11.140625" customWidth="1"/>
    <col min="6" max="6" width="4.42578125" customWidth="1"/>
    <col min="7" max="7" width="14.42578125" customWidth="1"/>
    <col min="9" max="9" width="35.85546875" customWidth="1"/>
  </cols>
  <sheetData>
    <row r="1" spans="1:9" s="189" customFormat="1" ht="30" x14ac:dyDescent="0.2">
      <c r="A1" s="191" t="s">
        <v>240</v>
      </c>
      <c r="B1" s="192" t="s">
        <v>234</v>
      </c>
      <c r="C1" s="192" t="s">
        <v>235</v>
      </c>
      <c r="D1" s="192" t="s">
        <v>220</v>
      </c>
      <c r="E1" s="192" t="s">
        <v>236</v>
      </c>
      <c r="F1" s="192" t="s">
        <v>237</v>
      </c>
      <c r="G1" s="191" t="s">
        <v>241</v>
      </c>
      <c r="H1" s="192" t="s">
        <v>238</v>
      </c>
      <c r="I1" s="193" t="s">
        <v>239</v>
      </c>
    </row>
    <row r="2" spans="1:9" x14ac:dyDescent="0.25">
      <c r="A2" s="314" t="s">
        <v>232</v>
      </c>
      <c r="B2" s="307"/>
      <c r="C2" s="307"/>
      <c r="D2" s="307"/>
      <c r="E2" s="307"/>
      <c r="F2" s="315"/>
      <c r="G2" s="190"/>
      <c r="H2" s="316"/>
      <c r="I2" s="317"/>
    </row>
    <row r="3" spans="1:9" ht="14.45" x14ac:dyDescent="0.35">
      <c r="A3" s="180"/>
      <c r="B3" s="180"/>
      <c r="C3" s="180"/>
      <c r="D3" s="180"/>
      <c r="E3" s="180"/>
      <c r="F3" s="180"/>
      <c r="G3" s="181"/>
      <c r="H3" s="180"/>
      <c r="I3" s="180"/>
    </row>
    <row r="4" spans="1:9" ht="14.45" x14ac:dyDescent="0.35">
      <c r="A4" s="180"/>
      <c r="B4" s="180"/>
      <c r="C4" s="180"/>
      <c r="D4" s="180"/>
      <c r="E4" s="180"/>
      <c r="F4" s="180"/>
      <c r="G4" s="182"/>
      <c r="H4" s="180"/>
      <c r="I4" s="180"/>
    </row>
    <row r="5" spans="1:9" ht="14.45" x14ac:dyDescent="0.35">
      <c r="A5" s="180"/>
      <c r="B5" s="180"/>
      <c r="C5" s="180"/>
      <c r="D5" s="180"/>
      <c r="E5" s="180"/>
      <c r="F5" s="180"/>
      <c r="G5" s="182"/>
      <c r="H5" s="180"/>
      <c r="I5" s="180"/>
    </row>
    <row r="6" spans="1:9" ht="14.45" x14ac:dyDescent="0.35">
      <c r="A6" s="180"/>
      <c r="B6" s="180"/>
      <c r="C6" s="180"/>
      <c r="D6" s="180"/>
      <c r="E6" s="180"/>
      <c r="F6" s="180"/>
      <c r="G6" s="182"/>
      <c r="H6" s="180"/>
      <c r="I6" s="180"/>
    </row>
    <row r="7" spans="1:9" ht="14.45" x14ac:dyDescent="0.35">
      <c r="A7" s="180"/>
      <c r="B7" s="180"/>
      <c r="C7" s="180"/>
      <c r="D7" s="180"/>
      <c r="E7" s="180"/>
      <c r="F7" s="180"/>
      <c r="G7" s="182"/>
      <c r="H7" s="180"/>
      <c r="I7" s="180"/>
    </row>
    <row r="8" spans="1:9" ht="14.45" x14ac:dyDescent="0.35">
      <c r="A8" s="180"/>
      <c r="B8" s="180"/>
      <c r="C8" s="180"/>
      <c r="D8" s="180"/>
      <c r="E8" s="180"/>
      <c r="F8" s="180"/>
      <c r="G8" s="182"/>
      <c r="H8" s="180"/>
      <c r="I8" s="180"/>
    </row>
    <row r="9" spans="1:9" ht="14.45" x14ac:dyDescent="0.35">
      <c r="A9" s="180"/>
      <c r="B9" s="180"/>
      <c r="C9" s="180"/>
      <c r="D9" s="180"/>
      <c r="E9" s="180"/>
      <c r="F9" s="180"/>
      <c r="G9" s="182"/>
      <c r="H9" s="180"/>
      <c r="I9" s="180"/>
    </row>
    <row r="10" spans="1:9" ht="14.45" x14ac:dyDescent="0.35">
      <c r="A10" s="180"/>
      <c r="B10" s="180"/>
      <c r="C10" s="180"/>
      <c r="D10" s="180"/>
      <c r="E10" s="180"/>
      <c r="F10" s="180"/>
      <c r="G10" s="182"/>
      <c r="H10" s="180"/>
      <c r="I10" s="180"/>
    </row>
    <row r="11" spans="1:9" ht="14.45" x14ac:dyDescent="0.35">
      <c r="A11" s="180"/>
      <c r="B11" s="180"/>
      <c r="C11" s="180"/>
      <c r="D11" s="180"/>
      <c r="E11" s="180"/>
      <c r="F11" s="180"/>
      <c r="G11" s="182"/>
      <c r="H11" s="180"/>
      <c r="I11" s="180"/>
    </row>
    <row r="12" spans="1:9" ht="14.45" x14ac:dyDescent="0.35">
      <c r="A12" s="180"/>
      <c r="B12" s="180"/>
      <c r="C12" s="180"/>
      <c r="D12" s="180"/>
      <c r="E12" s="180"/>
      <c r="F12" s="180"/>
      <c r="G12" s="182"/>
      <c r="H12" s="180"/>
      <c r="I12" s="180"/>
    </row>
    <row r="13" spans="1:9" ht="14.45" x14ac:dyDescent="0.35">
      <c r="A13" s="180"/>
      <c r="B13" s="180"/>
      <c r="C13" s="180"/>
      <c r="D13" s="180"/>
      <c r="E13" s="180"/>
      <c r="F13" s="180"/>
      <c r="G13" s="182"/>
      <c r="H13" s="180"/>
      <c r="I13" s="180"/>
    </row>
    <row r="14" spans="1:9" ht="14.45" x14ac:dyDescent="0.35">
      <c r="A14" s="180"/>
      <c r="B14" s="180"/>
      <c r="C14" s="180"/>
      <c r="D14" s="180"/>
      <c r="E14" s="180"/>
      <c r="F14" s="180"/>
      <c r="G14" s="182"/>
      <c r="H14" s="180"/>
      <c r="I14" s="180"/>
    </row>
    <row r="15" spans="1:9" ht="14.45" x14ac:dyDescent="0.35">
      <c r="A15" s="180"/>
      <c r="B15" s="180"/>
      <c r="C15" s="180"/>
      <c r="D15" s="180"/>
      <c r="E15" s="180"/>
      <c r="F15" s="180"/>
      <c r="G15" s="182"/>
      <c r="H15" s="180"/>
      <c r="I15" s="180"/>
    </row>
    <row r="16" spans="1:9" ht="14.45" x14ac:dyDescent="0.35">
      <c r="A16" s="180"/>
      <c r="B16" s="180"/>
      <c r="C16" s="180"/>
      <c r="D16" s="180"/>
      <c r="E16" s="180"/>
      <c r="F16" s="180"/>
      <c r="G16" s="182"/>
      <c r="H16" s="180"/>
      <c r="I16" s="180"/>
    </row>
    <row r="17" spans="1:9" ht="14.45" x14ac:dyDescent="0.35">
      <c r="A17" s="180"/>
      <c r="B17" s="180"/>
      <c r="C17" s="180"/>
      <c r="D17" s="180"/>
      <c r="E17" s="180"/>
      <c r="F17" s="180"/>
      <c r="G17" s="182"/>
      <c r="H17" s="180"/>
      <c r="I17" s="180"/>
    </row>
    <row r="18" spans="1:9" ht="14.45" x14ac:dyDescent="0.35">
      <c r="A18" s="180"/>
      <c r="B18" s="180"/>
      <c r="C18" s="180"/>
      <c r="D18" s="180"/>
      <c r="E18" s="180"/>
      <c r="F18" s="180"/>
      <c r="G18" s="182"/>
      <c r="H18" s="180"/>
      <c r="I18" s="180"/>
    </row>
    <row r="19" spans="1:9" ht="14.45" x14ac:dyDescent="0.35">
      <c r="A19" s="180"/>
      <c r="B19" s="180"/>
      <c r="C19" s="180"/>
      <c r="D19" s="180"/>
      <c r="E19" s="180"/>
      <c r="F19" s="180"/>
      <c r="G19" s="182"/>
      <c r="H19" s="180"/>
      <c r="I19" s="180"/>
    </row>
    <row r="20" spans="1:9" ht="14.45" x14ac:dyDescent="0.35">
      <c r="A20" s="180"/>
      <c r="B20" s="180"/>
      <c r="C20" s="180"/>
      <c r="D20" s="180"/>
      <c r="E20" s="180"/>
      <c r="F20" s="180"/>
      <c r="G20" s="182"/>
      <c r="H20" s="180"/>
      <c r="I20" s="180"/>
    </row>
    <row r="21" spans="1:9" ht="14.45" x14ac:dyDescent="0.35">
      <c r="A21" s="180"/>
      <c r="B21" s="180"/>
      <c r="C21" s="180"/>
      <c r="D21" s="180"/>
      <c r="E21" s="180"/>
      <c r="F21" s="180"/>
      <c r="G21" s="182"/>
      <c r="H21" s="180"/>
      <c r="I21" s="180"/>
    </row>
    <row r="22" spans="1:9" x14ac:dyDescent="0.25">
      <c r="A22" s="180"/>
      <c r="B22" s="180"/>
      <c r="C22" s="180"/>
      <c r="D22" s="180"/>
      <c r="E22" s="180"/>
      <c r="F22" s="180"/>
      <c r="G22" s="182"/>
      <c r="H22" s="180"/>
      <c r="I22" s="180"/>
    </row>
    <row r="23" spans="1:9" x14ac:dyDescent="0.25">
      <c r="A23" s="180"/>
      <c r="B23" s="180"/>
      <c r="C23" s="180"/>
      <c r="D23" s="180"/>
      <c r="E23" s="180"/>
      <c r="F23" s="180"/>
      <c r="G23" s="182"/>
      <c r="H23" s="180"/>
      <c r="I23" s="180"/>
    </row>
    <row r="24" spans="1:9" x14ac:dyDescent="0.25">
      <c r="A24" s="180"/>
      <c r="B24" s="180"/>
      <c r="C24" s="180"/>
      <c r="D24" s="180"/>
      <c r="E24" s="180"/>
      <c r="F24" s="180"/>
      <c r="G24" s="182"/>
      <c r="H24" s="180"/>
      <c r="I24" s="180"/>
    </row>
    <row r="25" spans="1:9" x14ac:dyDescent="0.25">
      <c r="A25" s="180"/>
      <c r="B25" s="180"/>
      <c r="C25" s="180"/>
      <c r="D25" s="180"/>
      <c r="E25" s="180"/>
      <c r="F25" s="180"/>
      <c r="G25" s="182"/>
      <c r="H25" s="180"/>
      <c r="I25" s="180"/>
    </row>
    <row r="26" spans="1:9" ht="15.75" thickBot="1" x14ac:dyDescent="0.3">
      <c r="A26" s="180"/>
      <c r="B26" s="180"/>
      <c r="C26" s="180"/>
      <c r="D26" s="180"/>
      <c r="E26" s="180"/>
      <c r="F26" s="180"/>
      <c r="G26" s="219"/>
      <c r="H26" s="180"/>
      <c r="I26" s="180"/>
    </row>
    <row r="27" spans="1:9" ht="15.75" thickBot="1" x14ac:dyDescent="0.3">
      <c r="G27" s="194">
        <f>SUM(G2:G26)</f>
        <v>0</v>
      </c>
    </row>
  </sheetData>
  <sheetProtection algorithmName="SHA-512" hashValue="lEqgic4/1dTWK5hxD/B3LDIOTc1kXk13sU2FWuNW225qG7cgNVMowDmtDg4g0EyFp3UQRwLx4l1tFfsRXKeS3A==" saltValue="4BHLkgyCwqbvTJzAqY1OQg==" spinCount="100000" sheet="1" objects="1" scenarios="1"/>
  <mergeCells count="2">
    <mergeCell ref="A2:F2"/>
    <mergeCell ref="H2:I2"/>
  </mergeCells>
  <conditionalFormatting sqref="G3:G26">
    <cfRule type="expression" dxfId="12" priority="1">
      <formula>IF(G3&gt;TODAY(),1,"")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/>
  <dimension ref="A2:I45"/>
  <sheetViews>
    <sheetView view="pageLayout" zoomScaleNormal="100" workbookViewId="0"/>
  </sheetViews>
  <sheetFormatPr defaultRowHeight="15" x14ac:dyDescent="0.25"/>
  <cols>
    <col min="1" max="1" width="3.7109375" customWidth="1"/>
    <col min="2" max="2" width="20.7109375" customWidth="1"/>
    <col min="3" max="3" width="15" customWidth="1"/>
    <col min="4" max="4" width="2" customWidth="1"/>
    <col min="5" max="5" width="9" style="217"/>
    <col min="9" max="9" width="13" customWidth="1"/>
  </cols>
  <sheetData>
    <row r="2" spans="1:5" x14ac:dyDescent="0.25">
      <c r="A2" s="22">
        <v>1</v>
      </c>
      <c r="B2" s="318" t="s">
        <v>173</v>
      </c>
      <c r="C2" s="318"/>
      <c r="D2" s="211"/>
    </row>
    <row r="3" spans="1:5" x14ac:dyDescent="0.25">
      <c r="A3" s="22">
        <v>2</v>
      </c>
      <c r="B3" s="318" t="s">
        <v>172</v>
      </c>
      <c r="C3" s="318"/>
      <c r="D3" s="211"/>
    </row>
    <row r="4" spans="1:5" ht="14.45" x14ac:dyDescent="0.35">
      <c r="A4" s="23">
        <v>3</v>
      </c>
      <c r="B4" s="325" t="s">
        <v>171</v>
      </c>
      <c r="C4" s="325"/>
      <c r="D4" s="212"/>
    </row>
    <row r="5" spans="1:5" x14ac:dyDescent="0.25">
      <c r="A5" s="22">
        <v>4</v>
      </c>
      <c r="B5" s="318" t="s">
        <v>11</v>
      </c>
      <c r="C5" s="318"/>
      <c r="D5" s="211"/>
      <c r="E5" s="217" t="s">
        <v>326</v>
      </c>
    </row>
    <row r="6" spans="1:5" x14ac:dyDescent="0.25">
      <c r="A6" s="23">
        <v>5</v>
      </c>
      <c r="B6" s="322" t="s">
        <v>166</v>
      </c>
      <c r="C6" s="323"/>
      <c r="D6" s="211"/>
      <c r="E6" s="217" t="s">
        <v>327</v>
      </c>
    </row>
    <row r="7" spans="1:5" ht="14.45" x14ac:dyDescent="0.35">
      <c r="A7" s="22">
        <v>6</v>
      </c>
      <c r="B7" s="318" t="s">
        <v>14</v>
      </c>
      <c r="C7" s="318"/>
      <c r="D7" s="211"/>
    </row>
    <row r="8" spans="1:5" x14ac:dyDescent="0.25">
      <c r="A8" s="23">
        <v>7</v>
      </c>
      <c r="B8" s="326" t="s">
        <v>13</v>
      </c>
      <c r="C8" s="326"/>
      <c r="D8" s="213"/>
    </row>
    <row r="9" spans="1:5" x14ac:dyDescent="0.25">
      <c r="A9" s="22">
        <v>8</v>
      </c>
      <c r="B9" s="318" t="s">
        <v>168</v>
      </c>
      <c r="C9" s="318"/>
      <c r="D9" s="211"/>
      <c r="E9" s="217" t="s">
        <v>329</v>
      </c>
    </row>
    <row r="10" spans="1:5" x14ac:dyDescent="0.25">
      <c r="A10" s="23">
        <v>9</v>
      </c>
      <c r="B10" s="318" t="s">
        <v>29</v>
      </c>
      <c r="C10" s="318"/>
      <c r="D10" s="211"/>
      <c r="E10" s="217" t="s">
        <v>328</v>
      </c>
    </row>
    <row r="11" spans="1:5" x14ac:dyDescent="0.25">
      <c r="A11" s="22">
        <v>10</v>
      </c>
      <c r="B11" s="318" t="s">
        <v>27</v>
      </c>
      <c r="C11" s="318"/>
      <c r="D11" s="211"/>
    </row>
    <row r="12" spans="1:5" x14ac:dyDescent="0.25">
      <c r="A12" s="23">
        <v>11</v>
      </c>
      <c r="B12" s="318" t="s">
        <v>28</v>
      </c>
      <c r="C12" s="318"/>
      <c r="D12" s="211"/>
    </row>
    <row r="13" spans="1:5" x14ac:dyDescent="0.25">
      <c r="A13" s="22">
        <v>12</v>
      </c>
      <c r="B13" s="318" t="s">
        <v>23</v>
      </c>
      <c r="C13" s="318"/>
      <c r="D13" s="211"/>
    </row>
    <row r="14" spans="1:5" x14ac:dyDescent="0.25">
      <c r="A14" s="23">
        <v>13</v>
      </c>
      <c r="B14" s="318" t="s">
        <v>30</v>
      </c>
      <c r="C14" s="318"/>
      <c r="D14" s="211"/>
      <c r="E14" s="217" t="s">
        <v>330</v>
      </c>
    </row>
    <row r="15" spans="1:5" x14ac:dyDescent="0.25">
      <c r="A15" s="22">
        <v>14</v>
      </c>
      <c r="B15" s="318" t="s">
        <v>32</v>
      </c>
      <c r="C15" s="318"/>
      <c r="D15" s="211"/>
    </row>
    <row r="16" spans="1:5" x14ac:dyDescent="0.25">
      <c r="A16" s="23">
        <v>15</v>
      </c>
      <c r="B16" s="318" t="s">
        <v>33</v>
      </c>
      <c r="C16" s="318"/>
      <c r="D16" s="211"/>
    </row>
    <row r="17" spans="1:9" x14ac:dyDescent="0.25">
      <c r="A17" s="22">
        <v>16</v>
      </c>
      <c r="B17" s="318" t="s">
        <v>24</v>
      </c>
      <c r="C17" s="318"/>
      <c r="D17" s="211"/>
      <c r="E17" s="217" t="s">
        <v>338</v>
      </c>
    </row>
    <row r="18" spans="1:9" ht="15.75" thickBot="1" x14ac:dyDescent="0.3">
      <c r="A18" s="214">
        <v>17</v>
      </c>
      <c r="B18" s="324" t="s">
        <v>22</v>
      </c>
      <c r="C18" s="324"/>
      <c r="D18" s="215"/>
      <c r="E18" s="218" t="s">
        <v>331</v>
      </c>
      <c r="F18" s="216"/>
      <c r="G18" s="216"/>
      <c r="H18" s="216"/>
      <c r="I18" s="216"/>
    </row>
    <row r="19" spans="1:9" x14ac:dyDescent="0.25">
      <c r="A19" s="196">
        <v>18</v>
      </c>
      <c r="B19" s="323" t="s">
        <v>20</v>
      </c>
      <c r="C19" s="323"/>
      <c r="D19" s="211"/>
    </row>
    <row r="20" spans="1:9" x14ac:dyDescent="0.25">
      <c r="A20" s="23">
        <v>19</v>
      </c>
      <c r="B20" s="318" t="s">
        <v>46</v>
      </c>
      <c r="C20" s="318"/>
      <c r="D20" s="211"/>
    </row>
    <row r="21" spans="1:9" x14ac:dyDescent="0.25">
      <c r="A21" s="22">
        <v>20</v>
      </c>
      <c r="B21" s="318" t="s">
        <v>17</v>
      </c>
      <c r="C21" s="318"/>
      <c r="D21" s="211"/>
      <c r="E21" s="217" t="s">
        <v>332</v>
      </c>
    </row>
    <row r="22" spans="1:9" x14ac:dyDescent="0.25">
      <c r="A22" s="23">
        <v>21</v>
      </c>
      <c r="B22" s="318" t="s">
        <v>18</v>
      </c>
      <c r="C22" s="318"/>
      <c r="D22" s="211"/>
    </row>
    <row r="23" spans="1:9" x14ac:dyDescent="0.25">
      <c r="A23" s="22">
        <v>22</v>
      </c>
      <c r="B23" s="322" t="s">
        <v>167</v>
      </c>
      <c r="C23" s="323"/>
      <c r="D23" s="211"/>
      <c r="E23" s="217" t="s">
        <v>333</v>
      </c>
    </row>
    <row r="24" spans="1:9" x14ac:dyDescent="0.25">
      <c r="A24" s="23">
        <v>23</v>
      </c>
      <c r="B24" s="322" t="s">
        <v>92</v>
      </c>
      <c r="C24" s="323"/>
      <c r="D24" s="211"/>
      <c r="E24" s="217" t="s">
        <v>334</v>
      </c>
    </row>
    <row r="25" spans="1:9" x14ac:dyDescent="0.25">
      <c r="A25" s="22">
        <v>24</v>
      </c>
      <c r="B25" s="318" t="s">
        <v>13</v>
      </c>
      <c r="C25" s="318"/>
      <c r="D25" s="211"/>
    </row>
    <row r="26" spans="1:9" x14ac:dyDescent="0.25">
      <c r="A26" s="23">
        <v>25</v>
      </c>
      <c r="B26" s="318" t="s">
        <v>168</v>
      </c>
      <c r="C26" s="318"/>
      <c r="D26" s="211"/>
      <c r="E26" s="217" t="s">
        <v>335</v>
      </c>
    </row>
    <row r="27" spans="1:9" x14ac:dyDescent="0.25">
      <c r="A27" s="22">
        <v>26</v>
      </c>
      <c r="B27" s="318" t="s">
        <v>56</v>
      </c>
      <c r="C27" s="318"/>
      <c r="D27" s="211"/>
    </row>
    <row r="28" spans="1:9" x14ac:dyDescent="0.25">
      <c r="A28" s="23">
        <v>27</v>
      </c>
      <c r="B28" s="318" t="s">
        <v>29</v>
      </c>
      <c r="C28" s="318"/>
      <c r="D28" s="211"/>
      <c r="E28" s="217" t="s">
        <v>336</v>
      </c>
    </row>
    <row r="29" spans="1:9" x14ac:dyDescent="0.25">
      <c r="A29" s="22">
        <v>28</v>
      </c>
      <c r="B29" s="318" t="s">
        <v>26</v>
      </c>
      <c r="C29" s="318"/>
      <c r="D29" s="211"/>
    </row>
    <row r="30" spans="1:9" x14ac:dyDescent="0.25">
      <c r="A30" s="23">
        <v>29</v>
      </c>
      <c r="B30" s="318" t="s">
        <v>27</v>
      </c>
      <c r="C30" s="318"/>
      <c r="D30" s="211"/>
    </row>
    <row r="31" spans="1:9" x14ac:dyDescent="0.25">
      <c r="A31" s="22">
        <v>30</v>
      </c>
      <c r="B31" s="318" t="s">
        <v>28</v>
      </c>
      <c r="C31" s="318"/>
      <c r="D31" s="211"/>
    </row>
    <row r="32" spans="1:9" x14ac:dyDescent="0.25">
      <c r="A32" s="23">
        <v>31</v>
      </c>
      <c r="B32" s="318" t="s">
        <v>23</v>
      </c>
      <c r="C32" s="318"/>
      <c r="D32" s="211"/>
      <c r="E32" s="217" t="s">
        <v>344</v>
      </c>
    </row>
    <row r="33" spans="1:5" x14ac:dyDescent="0.25">
      <c r="A33" s="22">
        <v>32</v>
      </c>
      <c r="B33" s="318" t="s">
        <v>30</v>
      </c>
      <c r="C33" s="318"/>
      <c r="D33" s="211"/>
      <c r="E33" s="217" t="s">
        <v>337</v>
      </c>
    </row>
    <row r="34" spans="1:5" x14ac:dyDescent="0.25">
      <c r="A34" s="23">
        <v>33</v>
      </c>
      <c r="B34" s="322" t="s">
        <v>60</v>
      </c>
      <c r="C34" s="323"/>
      <c r="D34" s="211"/>
      <c r="E34" s="217" t="s">
        <v>345</v>
      </c>
    </row>
    <row r="35" spans="1:5" x14ac:dyDescent="0.25">
      <c r="A35" s="22">
        <v>34</v>
      </c>
      <c r="B35" s="318" t="s">
        <v>32</v>
      </c>
      <c r="C35" s="318"/>
      <c r="D35" s="211"/>
      <c r="E35" s="217" t="s">
        <v>346</v>
      </c>
    </row>
    <row r="36" spans="1:5" x14ac:dyDescent="0.25">
      <c r="A36" s="23">
        <v>35</v>
      </c>
      <c r="B36" s="318" t="s">
        <v>33</v>
      </c>
      <c r="C36" s="318"/>
      <c r="D36" s="211"/>
    </row>
    <row r="37" spans="1:5" x14ac:dyDescent="0.25">
      <c r="A37" s="22">
        <v>36</v>
      </c>
      <c r="B37" s="318" t="s">
        <v>24</v>
      </c>
      <c r="C37" s="318"/>
      <c r="D37" s="211"/>
      <c r="E37" s="217" t="s">
        <v>339</v>
      </c>
    </row>
    <row r="38" spans="1:5" x14ac:dyDescent="0.25">
      <c r="A38" s="23">
        <v>37</v>
      </c>
      <c r="B38" s="318" t="s">
        <v>22</v>
      </c>
      <c r="C38" s="318"/>
      <c r="D38" s="211"/>
      <c r="E38" s="217" t="s">
        <v>340</v>
      </c>
    </row>
    <row r="39" spans="1:5" x14ac:dyDescent="0.25">
      <c r="A39" s="22">
        <v>38</v>
      </c>
      <c r="B39" s="318" t="s">
        <v>34</v>
      </c>
      <c r="C39" s="318"/>
      <c r="D39" s="211"/>
      <c r="E39" s="217" t="s">
        <v>341</v>
      </c>
    </row>
    <row r="40" spans="1:5" x14ac:dyDescent="0.25">
      <c r="A40" s="23">
        <v>39</v>
      </c>
      <c r="B40" s="318" t="s">
        <v>207</v>
      </c>
      <c r="C40" s="318"/>
      <c r="D40" s="211"/>
      <c r="E40" s="217" t="s">
        <v>342</v>
      </c>
    </row>
    <row r="41" spans="1:5" x14ac:dyDescent="0.25">
      <c r="A41" s="22">
        <v>40</v>
      </c>
      <c r="B41" s="318" t="s">
        <v>35</v>
      </c>
      <c r="C41" s="318"/>
      <c r="D41" s="211"/>
    </row>
    <row r="42" spans="1:5" x14ac:dyDescent="0.25">
      <c r="A42" s="23">
        <v>41</v>
      </c>
      <c r="B42" s="318" t="s">
        <v>36</v>
      </c>
      <c r="C42" s="318"/>
      <c r="D42" s="211"/>
      <c r="E42" s="217" t="s">
        <v>343</v>
      </c>
    </row>
    <row r="43" spans="1:5" x14ac:dyDescent="0.25">
      <c r="A43" s="22">
        <v>42</v>
      </c>
      <c r="B43" s="319" t="s">
        <v>169</v>
      </c>
      <c r="C43" s="320"/>
      <c r="D43" s="211"/>
    </row>
    <row r="44" spans="1:5" x14ac:dyDescent="0.25">
      <c r="A44" s="23">
        <v>43</v>
      </c>
      <c r="B44" s="321" t="s">
        <v>170</v>
      </c>
      <c r="C44" s="321"/>
      <c r="D44" s="188"/>
    </row>
    <row r="45" spans="1:5" x14ac:dyDescent="0.25">
      <c r="A45" s="22">
        <v>44</v>
      </c>
      <c r="B45" s="321" t="s">
        <v>233</v>
      </c>
      <c r="C45" s="321"/>
      <c r="D45" s="188"/>
    </row>
  </sheetData>
  <sheetProtection password="C6C8" sheet="1" objects="1" scenarios="1"/>
  <mergeCells count="44"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4:C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2:C42"/>
    <mergeCell ref="B43:C43"/>
    <mergeCell ref="B44:C44"/>
    <mergeCell ref="B45:C45"/>
    <mergeCell ref="B37:C37"/>
    <mergeCell ref="B38:C38"/>
    <mergeCell ref="B39:C39"/>
    <mergeCell ref="B40:C40"/>
    <mergeCell ref="B41:C41"/>
  </mergeCells>
  <pageMargins left="0.42708333333333331" right="0.375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3"/>
  <dimension ref="A1:C18"/>
  <sheetViews>
    <sheetView showZeros="0" workbookViewId="0">
      <selection activeCell="B5" sqref="B5"/>
    </sheetView>
  </sheetViews>
  <sheetFormatPr defaultColWidth="9.140625" defaultRowHeight="15" x14ac:dyDescent="0.25"/>
  <cols>
    <col min="1" max="1" width="9.140625" style="39"/>
    <col min="2" max="2" width="9.5703125" style="39" bestFit="1" customWidth="1"/>
    <col min="3" max="3" width="76.42578125" style="39" customWidth="1"/>
    <col min="4" max="4" width="11.85546875" style="39" bestFit="1" customWidth="1"/>
    <col min="5" max="16384" width="9.140625" style="39"/>
  </cols>
  <sheetData>
    <row r="1" spans="1:3" ht="21" x14ac:dyDescent="0.35">
      <c r="A1" s="171" t="s">
        <v>176</v>
      </c>
      <c r="B1" s="172"/>
    </row>
    <row r="2" spans="1:3" ht="26.1" x14ac:dyDescent="0.6">
      <c r="B2" s="173"/>
    </row>
    <row r="3" spans="1:3" ht="26.25" x14ac:dyDescent="0.4">
      <c r="B3" s="174">
        <f>IF('Peněžní deník'!BC507=0,0,CHAR(33))</f>
        <v>0</v>
      </c>
      <c r="C3" s="142" t="s">
        <v>208</v>
      </c>
    </row>
    <row r="4" spans="1:3" ht="26.25" x14ac:dyDescent="0.4">
      <c r="B4" s="175">
        <f>IF('Hospodářský výkaz'!F56=0,0,CHAR(33))</f>
        <v>0</v>
      </c>
      <c r="C4" s="142" t="s">
        <v>209</v>
      </c>
    </row>
    <row r="5" spans="1:3" ht="26.1" x14ac:dyDescent="0.6">
      <c r="B5" s="175"/>
      <c r="C5" s="142"/>
    </row>
    <row r="6" spans="1:3" ht="26.1" x14ac:dyDescent="0.6">
      <c r="B6" s="173"/>
    </row>
    <row r="7" spans="1:3" ht="26.1" x14ac:dyDescent="0.6">
      <c r="B7" s="173">
        <f>IF('Podklady pro DPPO'!C18=0,0,chyba)</f>
        <v>0</v>
      </c>
      <c r="C7" s="170">
        <f>IF(B7=0,0,chyba u výdajů hlavní činnosti nesedí součet vypsaných položek na celkové číslo v kolonce)</f>
        <v>0</v>
      </c>
    </row>
    <row r="8" spans="1:3" ht="26.1" x14ac:dyDescent="0.6">
      <c r="B8" s="173"/>
    </row>
    <row r="9" spans="1:3" ht="26.1" x14ac:dyDescent="0.6">
      <c r="B9" s="173">
        <f>IF('Podklady pro DPPO'!C29=0,0,chyba)</f>
        <v>0</v>
      </c>
      <c r="C9" s="170">
        <f>IF(B9=0,0,chyba u osvobozených příjmů nesedí součet vypsaných položek na celkové číslo v kolonce)</f>
        <v>0</v>
      </c>
    </row>
    <row r="10" spans="1:3" ht="26.1" x14ac:dyDescent="0.6">
      <c r="B10" s="173"/>
    </row>
    <row r="11" spans="1:3" ht="26.1" x14ac:dyDescent="0.6">
      <c r="B11" s="173"/>
    </row>
    <row r="12" spans="1:3" ht="26.1" x14ac:dyDescent="0.6">
      <c r="B12" s="173"/>
    </row>
    <row r="13" spans="1:3" ht="26.1" x14ac:dyDescent="0.6">
      <c r="B13" s="173"/>
    </row>
    <row r="14" spans="1:3" ht="26.25" x14ac:dyDescent="0.4">
      <c r="B14" s="173"/>
    </row>
    <row r="15" spans="1:3" ht="26.25" x14ac:dyDescent="0.4">
      <c r="B15" s="173"/>
    </row>
    <row r="16" spans="1:3" ht="26.25" x14ac:dyDescent="0.4">
      <c r="B16" s="173"/>
    </row>
    <row r="17" spans="2:2" ht="26.25" x14ac:dyDescent="0.4">
      <c r="B17" s="173"/>
    </row>
    <row r="18" spans="2:2" ht="26.25" x14ac:dyDescent="0.4">
      <c r="B18" s="173"/>
    </row>
  </sheetData>
  <sheetProtection password="C6C8" sheet="1" objects="1" scenarios="1"/>
  <conditionalFormatting sqref="A1">
    <cfRule type="expression" dxfId="11" priority="1">
      <formula>$B$3:$B$5=CHAR(33)</formula>
    </cfRule>
  </conditionalFormatting>
  <conditionalFormatting sqref="B3">
    <cfRule type="containsText" dxfId="10" priority="9" operator="containsText" text="!">
      <formula>NOT(ISERROR(SEARCH("!",B3)))</formula>
    </cfRule>
    <cfRule type="containsText" dxfId="9" priority="14" operator="containsText" text="chyba">
      <formula>NOT(ISERROR(SEARCH("chyba",B3)))</formula>
    </cfRule>
    <cfRule type="cellIs" dxfId="8" priority="17" operator="notEqual">
      <formula>0</formula>
    </cfRule>
  </conditionalFormatting>
  <conditionalFormatting sqref="B4:B5">
    <cfRule type="containsText" dxfId="7" priority="7" operator="containsText" text="!">
      <formula>NOT(ISERROR(SEARCH("!",B4)))</formula>
    </cfRule>
  </conditionalFormatting>
  <conditionalFormatting sqref="B5">
    <cfRule type="containsText" dxfId="6" priority="13" operator="containsText" text="chyba">
      <formula>NOT(ISERROR(SEARCH("chyba",B5)))</formula>
    </cfRule>
  </conditionalFormatting>
  <conditionalFormatting sqref="B7">
    <cfRule type="containsText" dxfId="5" priority="6" operator="containsText" text="chyba">
      <formula>NOT(ISERROR(SEARCH("chyba",B7)))</formula>
    </cfRule>
  </conditionalFormatting>
  <conditionalFormatting sqref="B9">
    <cfRule type="containsText" dxfId="4" priority="5" operator="containsText" text="chyba">
      <formula>NOT(ISERROR(SEARCH("chyba",B9)))</formula>
    </cfRule>
  </conditionalFormatting>
  <conditionalFormatting sqref="B11">
    <cfRule type="containsText" dxfId="3" priority="10" operator="containsText" text="chyba">
      <formula>NOT(ISERROR(SEARCH("chyba",B11)))</formula>
    </cfRule>
  </conditionalFormatting>
  <conditionalFormatting sqref="C3">
    <cfRule type="expression" dxfId="2" priority="4">
      <formula>$B$3=0</formula>
    </cfRule>
  </conditionalFormatting>
  <conditionalFormatting sqref="C4">
    <cfRule type="expression" dxfId="1" priority="3">
      <formula>$B$4=0</formula>
    </cfRule>
  </conditionalFormatting>
  <conditionalFormatting sqref="C5">
    <cfRule type="expression" dxfId="0" priority="2">
      <formula>$B$5=0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BE508"/>
  <sheetViews>
    <sheetView showZeros="0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B6" sqref="B6"/>
    </sheetView>
  </sheetViews>
  <sheetFormatPr defaultColWidth="9.140625" defaultRowHeight="15" x14ac:dyDescent="0.25"/>
  <cols>
    <col min="1" max="1" width="4.85546875" style="63" customWidth="1"/>
    <col min="2" max="2" width="10.5703125" style="39" customWidth="1"/>
    <col min="3" max="3" width="7.85546875" style="39" customWidth="1"/>
    <col min="4" max="4" width="36.5703125" style="39" customWidth="1"/>
    <col min="5" max="5" width="4" style="39" customWidth="1"/>
    <col min="6" max="9" width="10.5703125" style="39" customWidth="1"/>
    <col min="10" max="10" width="1.85546875" style="39" customWidth="1"/>
    <col min="11" max="13" width="10.5703125" style="39" customWidth="1"/>
    <col min="14" max="14" width="4.85546875" style="63" customWidth="1"/>
    <col min="15" max="28" width="10.5703125" style="39" customWidth="1"/>
    <col min="29" max="29" width="1.7109375" style="39" customWidth="1"/>
    <col min="30" max="53" width="10.5703125" style="39" customWidth="1"/>
    <col min="54" max="54" width="4.85546875" style="63" customWidth="1"/>
    <col min="55" max="55" width="11.28515625" style="39" hidden="1" customWidth="1"/>
    <col min="56" max="16384" width="9.140625" style="39"/>
  </cols>
  <sheetData>
    <row r="1" spans="1:57" s="32" customFormat="1" ht="15" customHeight="1" x14ac:dyDescent="0.25">
      <c r="A1" s="253" t="s">
        <v>0</v>
      </c>
      <c r="B1" s="253" t="s">
        <v>1</v>
      </c>
      <c r="C1" s="257" t="s">
        <v>2</v>
      </c>
      <c r="D1" s="253" t="s">
        <v>3</v>
      </c>
      <c r="E1" s="246" t="s">
        <v>120</v>
      </c>
      <c r="F1" s="250" t="s">
        <v>4</v>
      </c>
      <c r="G1" s="250"/>
      <c r="H1" s="250"/>
      <c r="I1" s="250"/>
      <c r="J1" s="259"/>
      <c r="K1" s="264" t="s">
        <v>38</v>
      </c>
      <c r="L1" s="265"/>
      <c r="M1" s="266" t="s">
        <v>175</v>
      </c>
      <c r="N1" s="253" t="s">
        <v>0</v>
      </c>
      <c r="O1" s="250" t="s">
        <v>10</v>
      </c>
      <c r="P1" s="250"/>
      <c r="Q1" s="250"/>
      <c r="R1" s="250"/>
      <c r="S1" s="250" t="s">
        <v>15</v>
      </c>
      <c r="T1" s="250"/>
      <c r="U1" s="250"/>
      <c r="V1" s="250"/>
      <c r="W1" s="250"/>
      <c r="X1" s="250"/>
      <c r="Y1" s="250"/>
      <c r="Z1" s="250"/>
      <c r="AA1" s="250"/>
      <c r="AB1" s="250"/>
      <c r="AC1" s="259"/>
      <c r="AD1" s="250" t="s">
        <v>16</v>
      </c>
      <c r="AE1" s="250"/>
      <c r="AF1" s="250"/>
      <c r="AG1" s="250"/>
      <c r="AH1" s="250"/>
      <c r="AI1" s="250"/>
      <c r="AJ1" s="250"/>
      <c r="AK1" s="250" t="s">
        <v>21</v>
      </c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3" t="s">
        <v>0</v>
      </c>
      <c r="BC1" s="255" t="s">
        <v>37</v>
      </c>
    </row>
    <row r="2" spans="1:57" s="32" customFormat="1" ht="45.75" customHeight="1" x14ac:dyDescent="0.25">
      <c r="A2" s="262"/>
      <c r="B2" s="262"/>
      <c r="C2" s="270"/>
      <c r="D2" s="262"/>
      <c r="E2" s="247"/>
      <c r="F2" s="251" t="s">
        <v>5</v>
      </c>
      <c r="G2" s="252"/>
      <c r="H2" s="251" t="s">
        <v>6</v>
      </c>
      <c r="I2" s="252"/>
      <c r="J2" s="260"/>
      <c r="K2" s="256" t="s">
        <v>9</v>
      </c>
      <c r="L2" s="269" t="s">
        <v>174</v>
      </c>
      <c r="M2" s="267"/>
      <c r="N2" s="262"/>
      <c r="O2" s="256" t="s">
        <v>11</v>
      </c>
      <c r="P2" s="257" t="s">
        <v>12</v>
      </c>
      <c r="Q2" s="256" t="s">
        <v>14</v>
      </c>
      <c r="R2" s="263" t="s">
        <v>13</v>
      </c>
      <c r="S2" s="256" t="s">
        <v>31</v>
      </c>
      <c r="T2" s="256" t="s">
        <v>29</v>
      </c>
      <c r="U2" s="256" t="s">
        <v>27</v>
      </c>
      <c r="V2" s="256" t="s">
        <v>28</v>
      </c>
      <c r="W2" s="256" t="s">
        <v>23</v>
      </c>
      <c r="X2" s="256" t="s">
        <v>30</v>
      </c>
      <c r="Y2" s="256" t="s">
        <v>32</v>
      </c>
      <c r="Z2" s="256" t="s">
        <v>33</v>
      </c>
      <c r="AA2" s="256" t="s">
        <v>24</v>
      </c>
      <c r="AB2" s="256" t="s">
        <v>22</v>
      </c>
      <c r="AC2" s="260"/>
      <c r="AD2" s="256" t="s">
        <v>20</v>
      </c>
      <c r="AE2" s="256" t="s">
        <v>19</v>
      </c>
      <c r="AF2" s="256" t="s">
        <v>17</v>
      </c>
      <c r="AG2" s="256" t="s">
        <v>18</v>
      </c>
      <c r="AH2" s="257" t="s">
        <v>76</v>
      </c>
      <c r="AI2" s="257" t="s">
        <v>92</v>
      </c>
      <c r="AJ2" s="256" t="s">
        <v>13</v>
      </c>
      <c r="AK2" s="256" t="s">
        <v>31</v>
      </c>
      <c r="AL2" s="256" t="s">
        <v>25</v>
      </c>
      <c r="AM2" s="256" t="s">
        <v>29</v>
      </c>
      <c r="AN2" s="256" t="s">
        <v>26</v>
      </c>
      <c r="AO2" s="256" t="s">
        <v>27</v>
      </c>
      <c r="AP2" s="256" t="s">
        <v>28</v>
      </c>
      <c r="AQ2" s="256" t="s">
        <v>23</v>
      </c>
      <c r="AR2" s="256" t="s">
        <v>30</v>
      </c>
      <c r="AS2" s="257" t="s">
        <v>60</v>
      </c>
      <c r="AT2" s="256" t="s">
        <v>32</v>
      </c>
      <c r="AU2" s="256" t="s">
        <v>33</v>
      </c>
      <c r="AV2" s="256" t="s">
        <v>24</v>
      </c>
      <c r="AW2" s="256" t="s">
        <v>22</v>
      </c>
      <c r="AX2" s="256" t="s">
        <v>34</v>
      </c>
      <c r="AY2" s="256" t="s">
        <v>206</v>
      </c>
      <c r="AZ2" s="256" t="s">
        <v>35</v>
      </c>
      <c r="BA2" s="256" t="s">
        <v>36</v>
      </c>
      <c r="BB2" s="262"/>
      <c r="BC2" s="255"/>
      <c r="BD2" s="33"/>
      <c r="BE2" s="33"/>
    </row>
    <row r="3" spans="1:57" s="32" customFormat="1" x14ac:dyDescent="0.25">
      <c r="A3" s="262"/>
      <c r="B3" s="262"/>
      <c r="C3" s="270"/>
      <c r="D3" s="262"/>
      <c r="E3" s="247"/>
      <c r="F3" s="253" t="s">
        <v>7</v>
      </c>
      <c r="G3" s="253" t="s">
        <v>8</v>
      </c>
      <c r="H3" s="253" t="s">
        <v>7</v>
      </c>
      <c r="I3" s="253" t="s">
        <v>8</v>
      </c>
      <c r="J3" s="260"/>
      <c r="K3" s="256"/>
      <c r="L3" s="269"/>
      <c r="M3" s="268"/>
      <c r="N3" s="262"/>
      <c r="O3" s="256"/>
      <c r="P3" s="258"/>
      <c r="Q3" s="256"/>
      <c r="R3" s="263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60"/>
      <c r="AD3" s="256"/>
      <c r="AE3" s="256"/>
      <c r="AF3" s="256"/>
      <c r="AG3" s="256"/>
      <c r="AH3" s="258"/>
      <c r="AI3" s="258"/>
      <c r="AJ3" s="256"/>
      <c r="AK3" s="256"/>
      <c r="AL3" s="256"/>
      <c r="AM3" s="256"/>
      <c r="AN3" s="256"/>
      <c r="AO3" s="256"/>
      <c r="AP3" s="256"/>
      <c r="AQ3" s="256"/>
      <c r="AR3" s="256"/>
      <c r="AS3" s="258"/>
      <c r="AT3" s="256"/>
      <c r="AU3" s="256"/>
      <c r="AV3" s="256"/>
      <c r="AW3" s="256"/>
      <c r="AX3" s="256"/>
      <c r="AY3" s="256"/>
      <c r="AZ3" s="256"/>
      <c r="BA3" s="256"/>
      <c r="BB3" s="262"/>
      <c r="BC3" s="255"/>
      <c r="BD3" s="33"/>
      <c r="BE3" s="33"/>
    </row>
    <row r="4" spans="1:57" x14ac:dyDescent="0.25">
      <c r="A4" s="254"/>
      <c r="B4" s="254"/>
      <c r="C4" s="258"/>
      <c r="D4" s="254"/>
      <c r="E4" s="248"/>
      <c r="F4" s="254"/>
      <c r="G4" s="254"/>
      <c r="H4" s="254"/>
      <c r="I4" s="254"/>
      <c r="J4" s="261"/>
      <c r="K4" s="34">
        <v>1</v>
      </c>
      <c r="L4" s="34">
        <v>2</v>
      </c>
      <c r="M4" s="35">
        <v>3</v>
      </c>
      <c r="N4" s="254"/>
      <c r="O4" s="34">
        <v>4</v>
      </c>
      <c r="P4" s="36">
        <v>5</v>
      </c>
      <c r="Q4" s="34">
        <v>6</v>
      </c>
      <c r="R4" s="36">
        <v>7</v>
      </c>
      <c r="S4" s="34">
        <v>8</v>
      </c>
      <c r="T4" s="36">
        <v>9</v>
      </c>
      <c r="U4" s="34">
        <v>10</v>
      </c>
      <c r="V4" s="36">
        <v>11</v>
      </c>
      <c r="W4" s="34">
        <v>12</v>
      </c>
      <c r="X4" s="36">
        <v>13</v>
      </c>
      <c r="Y4" s="34">
        <v>14</v>
      </c>
      <c r="Z4" s="36">
        <v>15</v>
      </c>
      <c r="AA4" s="34">
        <v>16</v>
      </c>
      <c r="AB4" s="36">
        <v>17</v>
      </c>
      <c r="AC4" s="261"/>
      <c r="AD4" s="36">
        <v>18</v>
      </c>
      <c r="AE4" s="34">
        <v>19</v>
      </c>
      <c r="AF4" s="36">
        <v>20</v>
      </c>
      <c r="AG4" s="34">
        <v>21</v>
      </c>
      <c r="AH4" s="36">
        <v>22</v>
      </c>
      <c r="AI4" s="34">
        <v>23</v>
      </c>
      <c r="AJ4" s="36">
        <v>24</v>
      </c>
      <c r="AK4" s="34">
        <v>25</v>
      </c>
      <c r="AL4" s="36">
        <v>26</v>
      </c>
      <c r="AM4" s="34">
        <v>27</v>
      </c>
      <c r="AN4" s="36">
        <v>28</v>
      </c>
      <c r="AO4" s="34">
        <v>29</v>
      </c>
      <c r="AP4" s="36">
        <v>30</v>
      </c>
      <c r="AQ4" s="34">
        <v>31</v>
      </c>
      <c r="AR4" s="36">
        <v>32</v>
      </c>
      <c r="AS4" s="34">
        <v>33</v>
      </c>
      <c r="AT4" s="36">
        <v>34</v>
      </c>
      <c r="AU4" s="34">
        <v>35</v>
      </c>
      <c r="AV4" s="36">
        <v>36</v>
      </c>
      <c r="AW4" s="34">
        <v>37</v>
      </c>
      <c r="AX4" s="36">
        <v>38</v>
      </c>
      <c r="AY4" s="34">
        <v>39</v>
      </c>
      <c r="AZ4" s="36">
        <v>40</v>
      </c>
      <c r="BA4" s="34">
        <v>41</v>
      </c>
      <c r="BB4" s="254"/>
      <c r="BC4" s="37"/>
      <c r="BD4" s="38"/>
      <c r="BE4" s="38"/>
    </row>
    <row r="5" spans="1:57" s="32" customFormat="1" x14ac:dyDescent="0.25">
      <c r="A5" s="243"/>
      <c r="B5" s="241"/>
      <c r="C5" s="241"/>
      <c r="D5" s="238" t="s">
        <v>117</v>
      </c>
      <c r="E5" s="242"/>
      <c r="F5" s="41"/>
      <c r="G5" s="41"/>
      <c r="H5" s="41"/>
      <c r="I5" s="41"/>
      <c r="J5" s="42"/>
      <c r="K5" s="43"/>
      <c r="L5" s="43"/>
      <c r="M5" s="43"/>
      <c r="N5" s="44"/>
      <c r="O5" s="31"/>
      <c r="P5" s="45"/>
      <c r="Q5" s="31"/>
      <c r="R5" s="46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47"/>
      <c r="BC5" s="37"/>
      <c r="BD5" s="33"/>
      <c r="BE5" s="33"/>
    </row>
    <row r="6" spans="1:57" ht="14.45" x14ac:dyDescent="0.35">
      <c r="A6" s="48">
        <v>1</v>
      </c>
      <c r="B6" s="221"/>
      <c r="C6" s="222"/>
      <c r="D6" s="220"/>
      <c r="E6" s="180"/>
      <c r="F6" s="223"/>
      <c r="G6" s="223"/>
      <c r="H6" s="223"/>
      <c r="I6" s="223"/>
      <c r="J6" s="49"/>
      <c r="K6" s="49">
        <f>IF($E6=K$4,$F6-$G6+$H6-$I6,0)</f>
        <v>0</v>
      </c>
      <c r="L6" s="49">
        <f>IF($E6=L$4,$F6-$G6+$H6-$I6,0)</f>
        <v>0</v>
      </c>
      <c r="M6" s="49">
        <f>IF($E6=M$4,-$F6+$G6-$H6+$I6,0)</f>
        <v>0</v>
      </c>
      <c r="N6" s="48">
        <f>A6</f>
        <v>1</v>
      </c>
      <c r="O6" s="49">
        <f>IF($E6=O$4,$F6+$H6,0)</f>
        <v>0</v>
      </c>
      <c r="P6" s="49">
        <f t="shared" ref="P6:R21" si="0">IF($E6=P$4,$F6+$H6,0)</f>
        <v>0</v>
      </c>
      <c r="Q6" s="49">
        <f>IF($E6=Q$4,$F6+$H6,0)</f>
        <v>0</v>
      </c>
      <c r="R6" s="49">
        <f t="shared" si="0"/>
        <v>0</v>
      </c>
      <c r="S6" s="49">
        <f>IF($E6=S$4,$G6+$I6,0)</f>
        <v>0</v>
      </c>
      <c r="T6" s="49">
        <f t="shared" ref="T6:AB21" si="1">IF($E6=T$4,$G6+$I6,0)</f>
        <v>0</v>
      </c>
      <c r="U6" s="49">
        <f t="shared" si="1"/>
        <v>0</v>
      </c>
      <c r="V6" s="49">
        <f t="shared" si="1"/>
        <v>0</v>
      </c>
      <c r="W6" s="49">
        <f t="shared" si="1"/>
        <v>0</v>
      </c>
      <c r="X6" s="49">
        <f t="shared" si="1"/>
        <v>0</v>
      </c>
      <c r="Y6" s="49">
        <f t="shared" si="1"/>
        <v>0</v>
      </c>
      <c r="Z6" s="49">
        <f t="shared" si="1"/>
        <v>0</v>
      </c>
      <c r="AA6" s="49">
        <f t="shared" si="1"/>
        <v>0</v>
      </c>
      <c r="AB6" s="49">
        <f t="shared" si="1"/>
        <v>0</v>
      </c>
      <c r="AC6" s="49"/>
      <c r="AD6" s="49">
        <f t="shared" ref="AD6:AJ22" si="2">IF($E6=AD$4,$F6+$H6,0)</f>
        <v>0</v>
      </c>
      <c r="AE6" s="49">
        <f t="shared" si="2"/>
        <v>0</v>
      </c>
      <c r="AF6" s="49">
        <f t="shared" si="2"/>
        <v>0</v>
      </c>
      <c r="AG6" s="49">
        <f t="shared" si="2"/>
        <v>0</v>
      </c>
      <c r="AH6" s="49">
        <f t="shared" si="2"/>
        <v>0</v>
      </c>
      <c r="AI6" s="49">
        <f t="shared" si="2"/>
        <v>0</v>
      </c>
      <c r="AJ6" s="49">
        <f t="shared" si="2"/>
        <v>0</v>
      </c>
      <c r="AK6" s="49">
        <f>IF($E6=AK$4,$G6+$I6,0)</f>
        <v>0</v>
      </c>
      <c r="AL6" s="49">
        <f t="shared" ref="AL6:BA20" si="3">IF($E6=AL$4,$G6+$I6,0)</f>
        <v>0</v>
      </c>
      <c r="AM6" s="49">
        <f t="shared" si="3"/>
        <v>0</v>
      </c>
      <c r="AN6" s="49">
        <f>IF($E6=AN$4,$G6+$I6,IF(E6=42,-(F6+H6),IF(E6=43,-(F6+H6),IF(E6=44,G6+I6,0))))</f>
        <v>0</v>
      </c>
      <c r="AO6" s="49">
        <f t="shared" si="3"/>
        <v>0</v>
      </c>
      <c r="AP6" s="49">
        <f t="shared" si="3"/>
        <v>0</v>
      </c>
      <c r="AQ6" s="49">
        <f t="shared" si="3"/>
        <v>0</v>
      </c>
      <c r="AR6" s="49">
        <f t="shared" si="3"/>
        <v>0</v>
      </c>
      <c r="AS6" s="49">
        <f t="shared" si="3"/>
        <v>0</v>
      </c>
      <c r="AT6" s="49">
        <f t="shared" si="3"/>
        <v>0</v>
      </c>
      <c r="AU6" s="49">
        <f t="shared" si="3"/>
        <v>0</v>
      </c>
      <c r="AV6" s="49">
        <f t="shared" si="3"/>
        <v>0</v>
      </c>
      <c r="AW6" s="49">
        <f t="shared" si="3"/>
        <v>0</v>
      </c>
      <c r="AX6" s="49">
        <f t="shared" si="3"/>
        <v>0</v>
      </c>
      <c r="AY6" s="49">
        <f t="shared" si="3"/>
        <v>0</v>
      </c>
      <c r="AZ6" s="49">
        <f t="shared" si="3"/>
        <v>0</v>
      </c>
      <c r="BA6" s="49">
        <f t="shared" si="3"/>
        <v>0</v>
      </c>
      <c r="BB6" s="48">
        <f>A6</f>
        <v>1</v>
      </c>
      <c r="BC6" s="50"/>
    </row>
    <row r="7" spans="1:57" ht="14.45" x14ac:dyDescent="0.35">
      <c r="A7" s="48">
        <f>A6+1</f>
        <v>2</v>
      </c>
      <c r="B7" s="221"/>
      <c r="C7" s="222"/>
      <c r="D7" s="220"/>
      <c r="E7" s="180"/>
      <c r="F7" s="223"/>
      <c r="G7" s="223"/>
      <c r="H7" s="223"/>
      <c r="I7" s="223"/>
      <c r="J7" s="49"/>
      <c r="K7" s="49">
        <f>IF($E7=K$4,$F7-$G7+$H7-$I7,0)</f>
        <v>0</v>
      </c>
      <c r="L7" s="49">
        <f t="shared" ref="K7:L22" si="4">IF($E7=L$4,$F7-$G7+$H7-$I7,0)</f>
        <v>0</v>
      </c>
      <c r="M7" s="49">
        <f t="shared" ref="M7:M70" si="5">IF($E7=M$4,-$F7+$G7-$H7+$I7,0)</f>
        <v>0</v>
      </c>
      <c r="N7" s="48">
        <f t="shared" ref="N7:N70" si="6">A7</f>
        <v>2</v>
      </c>
      <c r="O7" s="49">
        <f t="shared" ref="O7:R38" si="7">IF($E7=O$4,$F7+$H7,0)</f>
        <v>0</v>
      </c>
      <c r="P7" s="49">
        <f t="shared" si="0"/>
        <v>0</v>
      </c>
      <c r="Q7" s="49">
        <f t="shared" si="0"/>
        <v>0</v>
      </c>
      <c r="R7" s="49">
        <f t="shared" si="0"/>
        <v>0</v>
      </c>
      <c r="S7" s="49">
        <f t="shared" ref="S7:AB38" si="8">IF($E7=S$4,$G7+$I7,0)</f>
        <v>0</v>
      </c>
      <c r="T7" s="49">
        <f t="shared" si="1"/>
        <v>0</v>
      </c>
      <c r="U7" s="49">
        <f t="shared" si="1"/>
        <v>0</v>
      </c>
      <c r="V7" s="49">
        <f t="shared" si="1"/>
        <v>0</v>
      </c>
      <c r="W7" s="49">
        <f t="shared" si="1"/>
        <v>0</v>
      </c>
      <c r="X7" s="49">
        <f t="shared" si="1"/>
        <v>0</v>
      </c>
      <c r="Y7" s="49">
        <f t="shared" si="1"/>
        <v>0</v>
      </c>
      <c r="Z7" s="49">
        <f t="shared" si="1"/>
        <v>0</v>
      </c>
      <c r="AA7" s="49">
        <f t="shared" si="1"/>
        <v>0</v>
      </c>
      <c r="AB7" s="49">
        <f t="shared" si="1"/>
        <v>0</v>
      </c>
      <c r="AC7" s="49"/>
      <c r="AD7" s="49">
        <f t="shared" si="2"/>
        <v>0</v>
      </c>
      <c r="AE7" s="49">
        <f t="shared" si="2"/>
        <v>0</v>
      </c>
      <c r="AF7" s="49">
        <f t="shared" si="2"/>
        <v>0</v>
      </c>
      <c r="AG7" s="49">
        <f t="shared" si="2"/>
        <v>0</v>
      </c>
      <c r="AH7" s="49">
        <f t="shared" si="2"/>
        <v>0</v>
      </c>
      <c r="AI7" s="49">
        <f t="shared" si="2"/>
        <v>0</v>
      </c>
      <c r="AJ7" s="49">
        <f t="shared" si="2"/>
        <v>0</v>
      </c>
      <c r="AK7" s="49">
        <f t="shared" ref="AK7:AY36" si="9">IF($E7=AK$4,$G7+$I7,0)</f>
        <v>0</v>
      </c>
      <c r="AL7" s="49">
        <f t="shared" si="3"/>
        <v>0</v>
      </c>
      <c r="AM7" s="49">
        <f t="shared" si="3"/>
        <v>0</v>
      </c>
      <c r="AN7" s="49">
        <f t="shared" ref="AN7:AN70" si="10">IF($E7=AN$4,$G7+$I7,IF(E7=42,-(F7+H7),IF(E7=43,-(F7+H7),IF(E7=44,G7+I7,0))))</f>
        <v>0</v>
      </c>
      <c r="AO7" s="49">
        <f t="shared" si="3"/>
        <v>0</v>
      </c>
      <c r="AP7" s="49">
        <f t="shared" si="3"/>
        <v>0</v>
      </c>
      <c r="AQ7" s="49">
        <f t="shared" si="3"/>
        <v>0</v>
      </c>
      <c r="AR7" s="49">
        <f t="shared" si="3"/>
        <v>0</v>
      </c>
      <c r="AS7" s="49">
        <f t="shared" si="3"/>
        <v>0</v>
      </c>
      <c r="AT7" s="49">
        <f t="shared" si="3"/>
        <v>0</v>
      </c>
      <c r="AU7" s="49">
        <f t="shared" si="3"/>
        <v>0</v>
      </c>
      <c r="AV7" s="49">
        <f t="shared" si="3"/>
        <v>0</v>
      </c>
      <c r="AW7" s="49">
        <f t="shared" si="3"/>
        <v>0</v>
      </c>
      <c r="AX7" s="49">
        <f t="shared" si="3"/>
        <v>0</v>
      </c>
      <c r="AY7" s="49">
        <f t="shared" si="3"/>
        <v>0</v>
      </c>
      <c r="AZ7" s="49">
        <f t="shared" si="3"/>
        <v>0</v>
      </c>
      <c r="BA7" s="49">
        <f t="shared" si="3"/>
        <v>0</v>
      </c>
      <c r="BB7" s="48">
        <f t="shared" ref="BB7:BB70" si="11">A7</f>
        <v>2</v>
      </c>
      <c r="BC7" s="50">
        <f t="shared" ref="BC7:BC69" si="12">F7-G7+H7-I7-K7-L7+M7-SUM(O7:R7)+SUM(S7:AB7)-SUM(AD7:AJ7)+SUM(AK7:BA7)</f>
        <v>0</v>
      </c>
    </row>
    <row r="8" spans="1:57" ht="14.45" x14ac:dyDescent="0.35">
      <c r="A8" s="48">
        <f t="shared" ref="A8:A71" si="13">A7+1</f>
        <v>3</v>
      </c>
      <c r="B8" s="221"/>
      <c r="C8" s="222"/>
      <c r="D8" s="220"/>
      <c r="E8" s="180"/>
      <c r="F8" s="223"/>
      <c r="G8" s="223"/>
      <c r="H8" s="223"/>
      <c r="I8" s="223"/>
      <c r="J8" s="49"/>
      <c r="K8" s="49">
        <f t="shared" si="4"/>
        <v>0</v>
      </c>
      <c r="L8" s="49">
        <f t="shared" si="4"/>
        <v>0</v>
      </c>
      <c r="M8" s="49">
        <f t="shared" si="5"/>
        <v>0</v>
      </c>
      <c r="N8" s="48">
        <f t="shared" si="6"/>
        <v>3</v>
      </c>
      <c r="O8" s="49">
        <f t="shared" si="7"/>
        <v>0</v>
      </c>
      <c r="P8" s="49">
        <f t="shared" si="0"/>
        <v>0</v>
      </c>
      <c r="Q8" s="49">
        <f t="shared" si="0"/>
        <v>0</v>
      </c>
      <c r="R8" s="49">
        <f t="shared" si="0"/>
        <v>0</v>
      </c>
      <c r="S8" s="49">
        <f t="shared" si="8"/>
        <v>0</v>
      </c>
      <c r="T8" s="49">
        <f t="shared" si="1"/>
        <v>0</v>
      </c>
      <c r="U8" s="49">
        <f t="shared" si="1"/>
        <v>0</v>
      </c>
      <c r="V8" s="49">
        <f t="shared" si="1"/>
        <v>0</v>
      </c>
      <c r="W8" s="49">
        <f t="shared" si="1"/>
        <v>0</v>
      </c>
      <c r="X8" s="49">
        <f t="shared" si="1"/>
        <v>0</v>
      </c>
      <c r="Y8" s="49">
        <f t="shared" si="1"/>
        <v>0</v>
      </c>
      <c r="Z8" s="49">
        <f t="shared" si="1"/>
        <v>0</v>
      </c>
      <c r="AA8" s="49">
        <f t="shared" si="1"/>
        <v>0</v>
      </c>
      <c r="AB8" s="49">
        <f t="shared" si="1"/>
        <v>0</v>
      </c>
      <c r="AC8" s="49"/>
      <c r="AD8" s="49">
        <f t="shared" si="2"/>
        <v>0</v>
      </c>
      <c r="AE8" s="49">
        <f t="shared" si="2"/>
        <v>0</v>
      </c>
      <c r="AF8" s="49">
        <f t="shared" si="2"/>
        <v>0</v>
      </c>
      <c r="AG8" s="49">
        <f t="shared" si="2"/>
        <v>0</v>
      </c>
      <c r="AH8" s="49">
        <f t="shared" si="2"/>
        <v>0</v>
      </c>
      <c r="AI8" s="49">
        <f t="shared" si="2"/>
        <v>0</v>
      </c>
      <c r="AJ8" s="49">
        <f t="shared" si="2"/>
        <v>0</v>
      </c>
      <c r="AK8" s="49">
        <f t="shared" si="9"/>
        <v>0</v>
      </c>
      <c r="AL8" s="49">
        <f t="shared" si="3"/>
        <v>0</v>
      </c>
      <c r="AM8" s="49">
        <f t="shared" si="3"/>
        <v>0</v>
      </c>
      <c r="AN8" s="49">
        <f t="shared" si="10"/>
        <v>0</v>
      </c>
      <c r="AO8" s="49">
        <f t="shared" si="3"/>
        <v>0</v>
      </c>
      <c r="AP8" s="49">
        <f t="shared" si="3"/>
        <v>0</v>
      </c>
      <c r="AQ8" s="49">
        <f t="shared" si="3"/>
        <v>0</v>
      </c>
      <c r="AR8" s="49">
        <f t="shared" si="3"/>
        <v>0</v>
      </c>
      <c r="AS8" s="49">
        <f t="shared" si="3"/>
        <v>0</v>
      </c>
      <c r="AT8" s="49">
        <f t="shared" si="3"/>
        <v>0</v>
      </c>
      <c r="AU8" s="49">
        <f t="shared" si="3"/>
        <v>0</v>
      </c>
      <c r="AV8" s="49">
        <f t="shared" si="3"/>
        <v>0</v>
      </c>
      <c r="AW8" s="49">
        <f t="shared" si="3"/>
        <v>0</v>
      </c>
      <c r="AX8" s="49">
        <f t="shared" si="3"/>
        <v>0</v>
      </c>
      <c r="AY8" s="49">
        <f t="shared" si="3"/>
        <v>0</v>
      </c>
      <c r="AZ8" s="49">
        <f t="shared" si="3"/>
        <v>0</v>
      </c>
      <c r="BA8" s="49">
        <f t="shared" si="3"/>
        <v>0</v>
      </c>
      <c r="BB8" s="48">
        <f t="shared" si="11"/>
        <v>3</v>
      </c>
      <c r="BC8" s="50">
        <f t="shared" si="12"/>
        <v>0</v>
      </c>
    </row>
    <row r="9" spans="1:57" ht="14.45" x14ac:dyDescent="0.35">
      <c r="A9" s="48">
        <f t="shared" si="13"/>
        <v>4</v>
      </c>
      <c r="B9" s="221"/>
      <c r="C9" s="222"/>
      <c r="D9" s="220"/>
      <c r="E9" s="180"/>
      <c r="F9" s="223"/>
      <c r="G9" s="223"/>
      <c r="H9" s="223"/>
      <c r="I9" s="223"/>
      <c r="J9" s="49"/>
      <c r="K9" s="49">
        <f t="shared" si="4"/>
        <v>0</v>
      </c>
      <c r="L9" s="49">
        <f t="shared" si="4"/>
        <v>0</v>
      </c>
      <c r="M9" s="49">
        <f t="shared" si="5"/>
        <v>0</v>
      </c>
      <c r="N9" s="48">
        <f t="shared" si="6"/>
        <v>4</v>
      </c>
      <c r="O9" s="49">
        <f t="shared" si="7"/>
        <v>0</v>
      </c>
      <c r="P9" s="49">
        <f t="shared" si="0"/>
        <v>0</v>
      </c>
      <c r="Q9" s="49">
        <f t="shared" si="0"/>
        <v>0</v>
      </c>
      <c r="R9" s="49">
        <f t="shared" si="0"/>
        <v>0</v>
      </c>
      <c r="S9" s="49">
        <f t="shared" si="8"/>
        <v>0</v>
      </c>
      <c r="T9" s="49">
        <f t="shared" si="1"/>
        <v>0</v>
      </c>
      <c r="U9" s="49">
        <f t="shared" si="1"/>
        <v>0</v>
      </c>
      <c r="V9" s="49">
        <f t="shared" si="1"/>
        <v>0</v>
      </c>
      <c r="W9" s="49">
        <f t="shared" si="1"/>
        <v>0</v>
      </c>
      <c r="X9" s="49">
        <f t="shared" si="1"/>
        <v>0</v>
      </c>
      <c r="Y9" s="49">
        <f t="shared" si="1"/>
        <v>0</v>
      </c>
      <c r="Z9" s="49">
        <f t="shared" si="1"/>
        <v>0</v>
      </c>
      <c r="AA9" s="49">
        <f t="shared" si="1"/>
        <v>0</v>
      </c>
      <c r="AB9" s="49">
        <f t="shared" si="1"/>
        <v>0</v>
      </c>
      <c r="AC9" s="49"/>
      <c r="AD9" s="49">
        <f t="shared" si="2"/>
        <v>0</v>
      </c>
      <c r="AE9" s="49">
        <f t="shared" si="2"/>
        <v>0</v>
      </c>
      <c r="AF9" s="49">
        <f t="shared" si="2"/>
        <v>0</v>
      </c>
      <c r="AG9" s="49">
        <f t="shared" si="2"/>
        <v>0</v>
      </c>
      <c r="AH9" s="49">
        <f t="shared" si="2"/>
        <v>0</v>
      </c>
      <c r="AI9" s="49">
        <f t="shared" si="2"/>
        <v>0</v>
      </c>
      <c r="AJ9" s="49">
        <f t="shared" si="2"/>
        <v>0</v>
      </c>
      <c r="AK9" s="49">
        <f t="shared" si="9"/>
        <v>0</v>
      </c>
      <c r="AL9" s="49">
        <f t="shared" si="3"/>
        <v>0</v>
      </c>
      <c r="AM9" s="49">
        <f t="shared" si="3"/>
        <v>0</v>
      </c>
      <c r="AN9" s="49">
        <f t="shared" si="10"/>
        <v>0</v>
      </c>
      <c r="AO9" s="49">
        <f t="shared" si="3"/>
        <v>0</v>
      </c>
      <c r="AP9" s="49">
        <f t="shared" si="3"/>
        <v>0</v>
      </c>
      <c r="AQ9" s="49">
        <f t="shared" si="3"/>
        <v>0</v>
      </c>
      <c r="AR9" s="49">
        <f t="shared" si="3"/>
        <v>0</v>
      </c>
      <c r="AS9" s="49">
        <f t="shared" si="3"/>
        <v>0</v>
      </c>
      <c r="AT9" s="49">
        <f t="shared" si="3"/>
        <v>0</v>
      </c>
      <c r="AU9" s="49">
        <f t="shared" si="3"/>
        <v>0</v>
      </c>
      <c r="AV9" s="49">
        <f t="shared" si="3"/>
        <v>0</v>
      </c>
      <c r="AW9" s="49">
        <f t="shared" si="3"/>
        <v>0</v>
      </c>
      <c r="AX9" s="49">
        <f t="shared" si="3"/>
        <v>0</v>
      </c>
      <c r="AY9" s="49">
        <f t="shared" si="3"/>
        <v>0</v>
      </c>
      <c r="AZ9" s="49">
        <f t="shared" si="3"/>
        <v>0</v>
      </c>
      <c r="BA9" s="49">
        <f t="shared" si="3"/>
        <v>0</v>
      </c>
      <c r="BB9" s="48">
        <f t="shared" si="11"/>
        <v>4</v>
      </c>
      <c r="BC9" s="50">
        <f t="shared" si="12"/>
        <v>0</v>
      </c>
    </row>
    <row r="10" spans="1:57" ht="14.45" x14ac:dyDescent="0.35">
      <c r="A10" s="48">
        <f t="shared" si="13"/>
        <v>5</v>
      </c>
      <c r="B10" s="221"/>
      <c r="C10" s="222"/>
      <c r="D10" s="220"/>
      <c r="E10" s="180"/>
      <c r="F10" s="223"/>
      <c r="G10" s="223"/>
      <c r="H10" s="223"/>
      <c r="I10" s="223"/>
      <c r="J10" s="49"/>
      <c r="K10" s="49">
        <f t="shared" si="4"/>
        <v>0</v>
      </c>
      <c r="L10" s="49">
        <f t="shared" si="4"/>
        <v>0</v>
      </c>
      <c r="M10" s="49">
        <f t="shared" si="5"/>
        <v>0</v>
      </c>
      <c r="N10" s="48">
        <f t="shared" si="6"/>
        <v>5</v>
      </c>
      <c r="O10" s="49">
        <f t="shared" si="7"/>
        <v>0</v>
      </c>
      <c r="P10" s="49">
        <f t="shared" si="0"/>
        <v>0</v>
      </c>
      <c r="Q10" s="49">
        <f t="shared" si="0"/>
        <v>0</v>
      </c>
      <c r="R10" s="49">
        <f t="shared" si="0"/>
        <v>0</v>
      </c>
      <c r="S10" s="49">
        <f t="shared" si="8"/>
        <v>0</v>
      </c>
      <c r="T10" s="49">
        <f t="shared" si="1"/>
        <v>0</v>
      </c>
      <c r="U10" s="49">
        <f t="shared" si="1"/>
        <v>0</v>
      </c>
      <c r="V10" s="49">
        <f t="shared" si="1"/>
        <v>0</v>
      </c>
      <c r="W10" s="49">
        <f t="shared" si="1"/>
        <v>0</v>
      </c>
      <c r="X10" s="49">
        <f t="shared" si="1"/>
        <v>0</v>
      </c>
      <c r="Y10" s="49">
        <f t="shared" si="1"/>
        <v>0</v>
      </c>
      <c r="Z10" s="49">
        <f t="shared" si="1"/>
        <v>0</v>
      </c>
      <c r="AA10" s="49">
        <f t="shared" si="1"/>
        <v>0</v>
      </c>
      <c r="AB10" s="49">
        <f t="shared" si="1"/>
        <v>0</v>
      </c>
      <c r="AC10" s="49"/>
      <c r="AD10" s="49">
        <f t="shared" si="2"/>
        <v>0</v>
      </c>
      <c r="AE10" s="49">
        <f t="shared" si="2"/>
        <v>0</v>
      </c>
      <c r="AF10" s="49">
        <f t="shared" si="2"/>
        <v>0</v>
      </c>
      <c r="AG10" s="49">
        <f t="shared" si="2"/>
        <v>0</v>
      </c>
      <c r="AH10" s="49">
        <f t="shared" si="2"/>
        <v>0</v>
      </c>
      <c r="AI10" s="49">
        <f t="shared" si="2"/>
        <v>0</v>
      </c>
      <c r="AJ10" s="49">
        <f t="shared" si="2"/>
        <v>0</v>
      </c>
      <c r="AK10" s="49">
        <f t="shared" si="9"/>
        <v>0</v>
      </c>
      <c r="AL10" s="49">
        <f t="shared" si="3"/>
        <v>0</v>
      </c>
      <c r="AM10" s="49">
        <f t="shared" si="3"/>
        <v>0</v>
      </c>
      <c r="AN10" s="49">
        <f t="shared" si="10"/>
        <v>0</v>
      </c>
      <c r="AO10" s="49">
        <f t="shared" si="3"/>
        <v>0</v>
      </c>
      <c r="AP10" s="49">
        <f t="shared" si="3"/>
        <v>0</v>
      </c>
      <c r="AQ10" s="49">
        <f t="shared" si="3"/>
        <v>0</v>
      </c>
      <c r="AR10" s="49">
        <f t="shared" si="3"/>
        <v>0</v>
      </c>
      <c r="AS10" s="49">
        <f t="shared" si="3"/>
        <v>0</v>
      </c>
      <c r="AT10" s="49">
        <f t="shared" si="3"/>
        <v>0</v>
      </c>
      <c r="AU10" s="49">
        <f t="shared" si="3"/>
        <v>0</v>
      </c>
      <c r="AV10" s="49">
        <f t="shared" si="3"/>
        <v>0</v>
      </c>
      <c r="AW10" s="49">
        <f t="shared" si="3"/>
        <v>0</v>
      </c>
      <c r="AX10" s="49">
        <f t="shared" si="3"/>
        <v>0</v>
      </c>
      <c r="AY10" s="49">
        <f t="shared" si="3"/>
        <v>0</v>
      </c>
      <c r="AZ10" s="49">
        <f t="shared" si="3"/>
        <v>0</v>
      </c>
      <c r="BA10" s="49">
        <f t="shared" si="3"/>
        <v>0</v>
      </c>
      <c r="BB10" s="48">
        <f t="shared" si="11"/>
        <v>5</v>
      </c>
      <c r="BC10" s="50">
        <f t="shared" si="12"/>
        <v>0</v>
      </c>
    </row>
    <row r="11" spans="1:57" ht="14.45" x14ac:dyDescent="0.35">
      <c r="A11" s="48">
        <f t="shared" si="13"/>
        <v>6</v>
      </c>
      <c r="B11" s="221"/>
      <c r="C11" s="222"/>
      <c r="D11" s="220"/>
      <c r="E11" s="180"/>
      <c r="F11" s="223"/>
      <c r="G11" s="223"/>
      <c r="H11" s="223"/>
      <c r="I11" s="223"/>
      <c r="J11" s="49"/>
      <c r="K11" s="49">
        <f t="shared" si="4"/>
        <v>0</v>
      </c>
      <c r="L11" s="49">
        <f t="shared" si="4"/>
        <v>0</v>
      </c>
      <c r="M11" s="49">
        <f t="shared" si="5"/>
        <v>0</v>
      </c>
      <c r="N11" s="48">
        <f t="shared" si="6"/>
        <v>6</v>
      </c>
      <c r="O11" s="49">
        <f t="shared" si="7"/>
        <v>0</v>
      </c>
      <c r="P11" s="49">
        <f t="shared" si="0"/>
        <v>0</v>
      </c>
      <c r="Q11" s="49">
        <f t="shared" si="0"/>
        <v>0</v>
      </c>
      <c r="R11" s="49">
        <f t="shared" si="0"/>
        <v>0</v>
      </c>
      <c r="S11" s="49">
        <f t="shared" si="8"/>
        <v>0</v>
      </c>
      <c r="T11" s="49">
        <f t="shared" si="1"/>
        <v>0</v>
      </c>
      <c r="U11" s="49">
        <f t="shared" si="1"/>
        <v>0</v>
      </c>
      <c r="V11" s="49">
        <f t="shared" si="1"/>
        <v>0</v>
      </c>
      <c r="W11" s="49">
        <f t="shared" si="1"/>
        <v>0</v>
      </c>
      <c r="X11" s="49">
        <f t="shared" si="1"/>
        <v>0</v>
      </c>
      <c r="Y11" s="49">
        <f t="shared" si="1"/>
        <v>0</v>
      </c>
      <c r="Z11" s="49">
        <f t="shared" si="1"/>
        <v>0</v>
      </c>
      <c r="AA11" s="49">
        <f t="shared" si="1"/>
        <v>0</v>
      </c>
      <c r="AB11" s="49">
        <f t="shared" si="1"/>
        <v>0</v>
      </c>
      <c r="AC11" s="49"/>
      <c r="AD11" s="49">
        <f t="shared" si="2"/>
        <v>0</v>
      </c>
      <c r="AE11" s="49">
        <f t="shared" si="2"/>
        <v>0</v>
      </c>
      <c r="AF11" s="49">
        <f t="shared" si="2"/>
        <v>0</v>
      </c>
      <c r="AG11" s="49">
        <f t="shared" si="2"/>
        <v>0</v>
      </c>
      <c r="AH11" s="49">
        <f t="shared" si="2"/>
        <v>0</v>
      </c>
      <c r="AI11" s="49">
        <f t="shared" si="2"/>
        <v>0</v>
      </c>
      <c r="AJ11" s="49">
        <f t="shared" si="2"/>
        <v>0</v>
      </c>
      <c r="AK11" s="49">
        <f t="shared" si="9"/>
        <v>0</v>
      </c>
      <c r="AL11" s="49">
        <f t="shared" si="3"/>
        <v>0</v>
      </c>
      <c r="AM11" s="49">
        <f t="shared" si="3"/>
        <v>0</v>
      </c>
      <c r="AN11" s="49">
        <f t="shared" si="10"/>
        <v>0</v>
      </c>
      <c r="AO11" s="49">
        <f t="shared" si="3"/>
        <v>0</v>
      </c>
      <c r="AP11" s="49">
        <f t="shared" si="3"/>
        <v>0</v>
      </c>
      <c r="AQ11" s="49">
        <f t="shared" si="3"/>
        <v>0</v>
      </c>
      <c r="AR11" s="49">
        <f t="shared" si="3"/>
        <v>0</v>
      </c>
      <c r="AS11" s="49">
        <f t="shared" si="3"/>
        <v>0</v>
      </c>
      <c r="AT11" s="49">
        <f t="shared" si="3"/>
        <v>0</v>
      </c>
      <c r="AU11" s="49">
        <f t="shared" si="3"/>
        <v>0</v>
      </c>
      <c r="AV11" s="49">
        <f t="shared" si="3"/>
        <v>0</v>
      </c>
      <c r="AW11" s="49">
        <f t="shared" si="3"/>
        <v>0</v>
      </c>
      <c r="AX11" s="49">
        <f t="shared" si="3"/>
        <v>0</v>
      </c>
      <c r="AY11" s="49">
        <f t="shared" si="3"/>
        <v>0</v>
      </c>
      <c r="AZ11" s="49">
        <f t="shared" si="3"/>
        <v>0</v>
      </c>
      <c r="BA11" s="49">
        <f t="shared" si="3"/>
        <v>0</v>
      </c>
      <c r="BB11" s="48">
        <f t="shared" si="11"/>
        <v>6</v>
      </c>
      <c r="BC11" s="50">
        <f t="shared" si="12"/>
        <v>0</v>
      </c>
    </row>
    <row r="12" spans="1:57" ht="14.45" x14ac:dyDescent="0.35">
      <c r="A12" s="48">
        <f t="shared" si="13"/>
        <v>7</v>
      </c>
      <c r="B12" s="221"/>
      <c r="C12" s="222"/>
      <c r="D12" s="220"/>
      <c r="E12" s="180"/>
      <c r="F12" s="223"/>
      <c r="G12" s="223"/>
      <c r="H12" s="223"/>
      <c r="I12" s="223"/>
      <c r="J12" s="49"/>
      <c r="K12" s="49">
        <f t="shared" si="4"/>
        <v>0</v>
      </c>
      <c r="L12" s="49">
        <f t="shared" si="4"/>
        <v>0</v>
      </c>
      <c r="M12" s="49">
        <f t="shared" si="5"/>
        <v>0</v>
      </c>
      <c r="N12" s="48">
        <f t="shared" si="6"/>
        <v>7</v>
      </c>
      <c r="O12" s="49">
        <f t="shared" si="7"/>
        <v>0</v>
      </c>
      <c r="P12" s="49">
        <f t="shared" si="0"/>
        <v>0</v>
      </c>
      <c r="Q12" s="49">
        <f t="shared" si="0"/>
        <v>0</v>
      </c>
      <c r="R12" s="49">
        <f t="shared" si="0"/>
        <v>0</v>
      </c>
      <c r="S12" s="49">
        <f t="shared" si="8"/>
        <v>0</v>
      </c>
      <c r="T12" s="49">
        <f t="shared" si="1"/>
        <v>0</v>
      </c>
      <c r="U12" s="49">
        <f t="shared" si="1"/>
        <v>0</v>
      </c>
      <c r="V12" s="49">
        <f t="shared" si="1"/>
        <v>0</v>
      </c>
      <c r="W12" s="49">
        <f t="shared" si="1"/>
        <v>0</v>
      </c>
      <c r="X12" s="49">
        <f t="shared" si="1"/>
        <v>0</v>
      </c>
      <c r="Y12" s="49">
        <f t="shared" si="1"/>
        <v>0</v>
      </c>
      <c r="Z12" s="49">
        <f t="shared" si="1"/>
        <v>0</v>
      </c>
      <c r="AA12" s="49">
        <f t="shared" si="1"/>
        <v>0</v>
      </c>
      <c r="AB12" s="49">
        <f t="shared" si="1"/>
        <v>0</v>
      </c>
      <c r="AC12" s="49"/>
      <c r="AD12" s="49">
        <f t="shared" si="2"/>
        <v>0</v>
      </c>
      <c r="AE12" s="49">
        <f t="shared" si="2"/>
        <v>0</v>
      </c>
      <c r="AF12" s="49">
        <f t="shared" si="2"/>
        <v>0</v>
      </c>
      <c r="AG12" s="49">
        <f t="shared" si="2"/>
        <v>0</v>
      </c>
      <c r="AH12" s="49">
        <f t="shared" si="2"/>
        <v>0</v>
      </c>
      <c r="AI12" s="49">
        <f t="shared" si="2"/>
        <v>0</v>
      </c>
      <c r="AJ12" s="49">
        <f t="shared" si="2"/>
        <v>0</v>
      </c>
      <c r="AK12" s="49">
        <f t="shared" si="9"/>
        <v>0</v>
      </c>
      <c r="AL12" s="49">
        <f t="shared" si="3"/>
        <v>0</v>
      </c>
      <c r="AM12" s="49">
        <f t="shared" si="3"/>
        <v>0</v>
      </c>
      <c r="AN12" s="49">
        <f t="shared" si="10"/>
        <v>0</v>
      </c>
      <c r="AO12" s="49">
        <f t="shared" si="3"/>
        <v>0</v>
      </c>
      <c r="AP12" s="49">
        <f t="shared" si="3"/>
        <v>0</v>
      </c>
      <c r="AQ12" s="49">
        <f t="shared" si="3"/>
        <v>0</v>
      </c>
      <c r="AR12" s="49">
        <f t="shared" si="3"/>
        <v>0</v>
      </c>
      <c r="AS12" s="49">
        <f t="shared" si="3"/>
        <v>0</v>
      </c>
      <c r="AT12" s="49">
        <f t="shared" si="3"/>
        <v>0</v>
      </c>
      <c r="AU12" s="49">
        <f t="shared" si="3"/>
        <v>0</v>
      </c>
      <c r="AV12" s="49">
        <f t="shared" si="3"/>
        <v>0</v>
      </c>
      <c r="AW12" s="49">
        <f t="shared" si="3"/>
        <v>0</v>
      </c>
      <c r="AX12" s="49">
        <f t="shared" si="3"/>
        <v>0</v>
      </c>
      <c r="AY12" s="49">
        <f t="shared" si="3"/>
        <v>0</v>
      </c>
      <c r="AZ12" s="49">
        <f t="shared" si="3"/>
        <v>0</v>
      </c>
      <c r="BA12" s="49">
        <f t="shared" si="3"/>
        <v>0</v>
      </c>
      <c r="BB12" s="48">
        <f t="shared" si="11"/>
        <v>7</v>
      </c>
      <c r="BC12" s="50">
        <f t="shared" si="12"/>
        <v>0</v>
      </c>
    </row>
    <row r="13" spans="1:57" ht="14.45" x14ac:dyDescent="0.35">
      <c r="A13" s="48">
        <f t="shared" si="13"/>
        <v>8</v>
      </c>
      <c r="B13" s="221"/>
      <c r="C13" s="222"/>
      <c r="D13" s="220"/>
      <c r="E13" s="180"/>
      <c r="F13" s="223"/>
      <c r="G13" s="223"/>
      <c r="H13" s="223"/>
      <c r="I13" s="223"/>
      <c r="J13" s="49"/>
      <c r="K13" s="49">
        <f t="shared" si="4"/>
        <v>0</v>
      </c>
      <c r="L13" s="49">
        <f t="shared" si="4"/>
        <v>0</v>
      </c>
      <c r="M13" s="49">
        <f t="shared" si="5"/>
        <v>0</v>
      </c>
      <c r="N13" s="48">
        <f t="shared" si="6"/>
        <v>8</v>
      </c>
      <c r="O13" s="49">
        <f t="shared" si="7"/>
        <v>0</v>
      </c>
      <c r="P13" s="49">
        <f t="shared" si="0"/>
        <v>0</v>
      </c>
      <c r="Q13" s="49">
        <f t="shared" si="0"/>
        <v>0</v>
      </c>
      <c r="R13" s="49">
        <f t="shared" si="0"/>
        <v>0</v>
      </c>
      <c r="S13" s="49">
        <f t="shared" si="8"/>
        <v>0</v>
      </c>
      <c r="T13" s="49">
        <f t="shared" si="1"/>
        <v>0</v>
      </c>
      <c r="U13" s="49">
        <f t="shared" si="1"/>
        <v>0</v>
      </c>
      <c r="V13" s="49">
        <f t="shared" si="1"/>
        <v>0</v>
      </c>
      <c r="W13" s="49">
        <f t="shared" si="1"/>
        <v>0</v>
      </c>
      <c r="X13" s="49">
        <f t="shared" si="1"/>
        <v>0</v>
      </c>
      <c r="Y13" s="49">
        <f t="shared" si="1"/>
        <v>0</v>
      </c>
      <c r="Z13" s="49">
        <f t="shared" si="1"/>
        <v>0</v>
      </c>
      <c r="AA13" s="49">
        <f t="shared" si="1"/>
        <v>0</v>
      </c>
      <c r="AB13" s="49">
        <f t="shared" si="1"/>
        <v>0</v>
      </c>
      <c r="AC13" s="49"/>
      <c r="AD13" s="49">
        <f t="shared" si="2"/>
        <v>0</v>
      </c>
      <c r="AE13" s="49">
        <f t="shared" si="2"/>
        <v>0</v>
      </c>
      <c r="AF13" s="49">
        <f t="shared" si="2"/>
        <v>0</v>
      </c>
      <c r="AG13" s="49">
        <f t="shared" si="2"/>
        <v>0</v>
      </c>
      <c r="AH13" s="49">
        <f t="shared" si="2"/>
        <v>0</v>
      </c>
      <c r="AI13" s="49">
        <f t="shared" si="2"/>
        <v>0</v>
      </c>
      <c r="AJ13" s="49">
        <f t="shared" si="2"/>
        <v>0</v>
      </c>
      <c r="AK13" s="49">
        <f t="shared" si="9"/>
        <v>0</v>
      </c>
      <c r="AL13" s="49">
        <f t="shared" si="3"/>
        <v>0</v>
      </c>
      <c r="AM13" s="49">
        <f t="shared" si="3"/>
        <v>0</v>
      </c>
      <c r="AN13" s="49">
        <f t="shared" si="10"/>
        <v>0</v>
      </c>
      <c r="AO13" s="49">
        <f t="shared" si="3"/>
        <v>0</v>
      </c>
      <c r="AP13" s="49">
        <f t="shared" si="3"/>
        <v>0</v>
      </c>
      <c r="AQ13" s="49">
        <f t="shared" si="3"/>
        <v>0</v>
      </c>
      <c r="AR13" s="49">
        <f t="shared" si="3"/>
        <v>0</v>
      </c>
      <c r="AS13" s="49">
        <f t="shared" si="3"/>
        <v>0</v>
      </c>
      <c r="AT13" s="49">
        <f t="shared" si="3"/>
        <v>0</v>
      </c>
      <c r="AU13" s="49">
        <f t="shared" si="3"/>
        <v>0</v>
      </c>
      <c r="AV13" s="49">
        <f t="shared" si="3"/>
        <v>0</v>
      </c>
      <c r="AW13" s="49">
        <f t="shared" si="3"/>
        <v>0</v>
      </c>
      <c r="AX13" s="49">
        <f t="shared" si="3"/>
        <v>0</v>
      </c>
      <c r="AY13" s="49">
        <f t="shared" si="3"/>
        <v>0</v>
      </c>
      <c r="AZ13" s="49">
        <f t="shared" si="3"/>
        <v>0</v>
      </c>
      <c r="BA13" s="49">
        <f t="shared" si="3"/>
        <v>0</v>
      </c>
      <c r="BB13" s="48">
        <f t="shared" si="11"/>
        <v>8</v>
      </c>
      <c r="BC13" s="50">
        <f t="shared" si="12"/>
        <v>0</v>
      </c>
    </row>
    <row r="14" spans="1:57" ht="14.45" x14ac:dyDescent="0.35">
      <c r="A14" s="48">
        <f t="shared" si="13"/>
        <v>9</v>
      </c>
      <c r="B14" s="221"/>
      <c r="C14" s="222"/>
      <c r="D14" s="220"/>
      <c r="E14" s="180"/>
      <c r="F14" s="223"/>
      <c r="G14" s="223"/>
      <c r="H14" s="223"/>
      <c r="I14" s="223"/>
      <c r="J14" s="49"/>
      <c r="K14" s="49">
        <f t="shared" si="4"/>
        <v>0</v>
      </c>
      <c r="L14" s="49">
        <f t="shared" si="4"/>
        <v>0</v>
      </c>
      <c r="M14" s="49">
        <f t="shared" si="5"/>
        <v>0</v>
      </c>
      <c r="N14" s="48">
        <f t="shared" si="6"/>
        <v>9</v>
      </c>
      <c r="O14" s="49">
        <f t="shared" si="7"/>
        <v>0</v>
      </c>
      <c r="P14" s="49">
        <f t="shared" si="0"/>
        <v>0</v>
      </c>
      <c r="Q14" s="49">
        <f t="shared" si="0"/>
        <v>0</v>
      </c>
      <c r="R14" s="49">
        <f t="shared" si="0"/>
        <v>0</v>
      </c>
      <c r="S14" s="49">
        <f t="shared" si="8"/>
        <v>0</v>
      </c>
      <c r="T14" s="49">
        <f t="shared" si="1"/>
        <v>0</v>
      </c>
      <c r="U14" s="49">
        <f t="shared" si="1"/>
        <v>0</v>
      </c>
      <c r="V14" s="49">
        <f t="shared" si="1"/>
        <v>0</v>
      </c>
      <c r="W14" s="49">
        <f t="shared" si="1"/>
        <v>0</v>
      </c>
      <c r="X14" s="49">
        <f t="shared" si="1"/>
        <v>0</v>
      </c>
      <c r="Y14" s="49">
        <f t="shared" si="1"/>
        <v>0</v>
      </c>
      <c r="Z14" s="49">
        <f t="shared" si="1"/>
        <v>0</v>
      </c>
      <c r="AA14" s="49">
        <f t="shared" si="1"/>
        <v>0</v>
      </c>
      <c r="AB14" s="49">
        <f t="shared" si="1"/>
        <v>0</v>
      </c>
      <c r="AC14" s="49"/>
      <c r="AD14" s="49">
        <f t="shared" si="2"/>
        <v>0</v>
      </c>
      <c r="AE14" s="49">
        <f t="shared" si="2"/>
        <v>0</v>
      </c>
      <c r="AF14" s="49">
        <f t="shared" si="2"/>
        <v>0</v>
      </c>
      <c r="AG14" s="49">
        <f t="shared" si="2"/>
        <v>0</v>
      </c>
      <c r="AH14" s="49">
        <f t="shared" si="2"/>
        <v>0</v>
      </c>
      <c r="AI14" s="49">
        <f t="shared" si="2"/>
        <v>0</v>
      </c>
      <c r="AJ14" s="49">
        <f t="shared" si="2"/>
        <v>0</v>
      </c>
      <c r="AK14" s="49">
        <f t="shared" si="9"/>
        <v>0</v>
      </c>
      <c r="AL14" s="49">
        <f t="shared" si="3"/>
        <v>0</v>
      </c>
      <c r="AM14" s="49">
        <f t="shared" si="3"/>
        <v>0</v>
      </c>
      <c r="AN14" s="49">
        <f t="shared" si="10"/>
        <v>0</v>
      </c>
      <c r="AO14" s="49">
        <f t="shared" si="3"/>
        <v>0</v>
      </c>
      <c r="AP14" s="49">
        <f t="shared" si="3"/>
        <v>0</v>
      </c>
      <c r="AQ14" s="49">
        <f t="shared" si="3"/>
        <v>0</v>
      </c>
      <c r="AR14" s="49">
        <f t="shared" si="3"/>
        <v>0</v>
      </c>
      <c r="AS14" s="49">
        <f t="shared" si="3"/>
        <v>0</v>
      </c>
      <c r="AT14" s="49">
        <f t="shared" si="3"/>
        <v>0</v>
      </c>
      <c r="AU14" s="49">
        <f t="shared" si="3"/>
        <v>0</v>
      </c>
      <c r="AV14" s="49">
        <f t="shared" si="3"/>
        <v>0</v>
      </c>
      <c r="AW14" s="49">
        <f t="shared" si="3"/>
        <v>0</v>
      </c>
      <c r="AX14" s="49">
        <f t="shared" si="3"/>
        <v>0</v>
      </c>
      <c r="AY14" s="49">
        <f t="shared" si="3"/>
        <v>0</v>
      </c>
      <c r="AZ14" s="49">
        <f t="shared" si="3"/>
        <v>0</v>
      </c>
      <c r="BA14" s="49">
        <f t="shared" si="3"/>
        <v>0</v>
      </c>
      <c r="BB14" s="48">
        <f t="shared" si="11"/>
        <v>9</v>
      </c>
      <c r="BC14" s="50">
        <f t="shared" si="12"/>
        <v>0</v>
      </c>
    </row>
    <row r="15" spans="1:57" ht="14.45" x14ac:dyDescent="0.35">
      <c r="A15" s="48">
        <f t="shared" si="13"/>
        <v>10</v>
      </c>
      <c r="B15" s="221"/>
      <c r="C15" s="222"/>
      <c r="D15" s="220"/>
      <c r="E15" s="180"/>
      <c r="F15" s="223"/>
      <c r="G15" s="223"/>
      <c r="H15" s="223"/>
      <c r="I15" s="223"/>
      <c r="J15" s="49"/>
      <c r="K15" s="49">
        <f t="shared" si="4"/>
        <v>0</v>
      </c>
      <c r="L15" s="49">
        <f t="shared" si="4"/>
        <v>0</v>
      </c>
      <c r="M15" s="49">
        <f t="shared" si="5"/>
        <v>0</v>
      </c>
      <c r="N15" s="48">
        <f t="shared" si="6"/>
        <v>10</v>
      </c>
      <c r="O15" s="49">
        <f t="shared" si="7"/>
        <v>0</v>
      </c>
      <c r="P15" s="49">
        <f t="shared" si="0"/>
        <v>0</v>
      </c>
      <c r="Q15" s="49">
        <f t="shared" si="0"/>
        <v>0</v>
      </c>
      <c r="R15" s="49">
        <f t="shared" si="0"/>
        <v>0</v>
      </c>
      <c r="S15" s="49">
        <f t="shared" si="8"/>
        <v>0</v>
      </c>
      <c r="T15" s="49">
        <f t="shared" si="1"/>
        <v>0</v>
      </c>
      <c r="U15" s="49">
        <f t="shared" si="1"/>
        <v>0</v>
      </c>
      <c r="V15" s="49">
        <f t="shared" si="1"/>
        <v>0</v>
      </c>
      <c r="W15" s="49">
        <f t="shared" si="1"/>
        <v>0</v>
      </c>
      <c r="X15" s="49">
        <f t="shared" si="1"/>
        <v>0</v>
      </c>
      <c r="Y15" s="49">
        <f t="shared" si="1"/>
        <v>0</v>
      </c>
      <c r="Z15" s="49">
        <f t="shared" si="1"/>
        <v>0</v>
      </c>
      <c r="AA15" s="49">
        <f t="shared" si="1"/>
        <v>0</v>
      </c>
      <c r="AB15" s="49">
        <f t="shared" si="1"/>
        <v>0</v>
      </c>
      <c r="AC15" s="49"/>
      <c r="AD15" s="49">
        <f t="shared" si="2"/>
        <v>0</v>
      </c>
      <c r="AE15" s="49">
        <f t="shared" si="2"/>
        <v>0</v>
      </c>
      <c r="AF15" s="49">
        <f t="shared" si="2"/>
        <v>0</v>
      </c>
      <c r="AG15" s="49">
        <f t="shared" si="2"/>
        <v>0</v>
      </c>
      <c r="AH15" s="49">
        <f t="shared" si="2"/>
        <v>0</v>
      </c>
      <c r="AI15" s="49">
        <f t="shared" si="2"/>
        <v>0</v>
      </c>
      <c r="AJ15" s="49">
        <f t="shared" si="2"/>
        <v>0</v>
      </c>
      <c r="AK15" s="49">
        <f t="shared" si="9"/>
        <v>0</v>
      </c>
      <c r="AL15" s="49">
        <f t="shared" si="3"/>
        <v>0</v>
      </c>
      <c r="AM15" s="49">
        <f t="shared" si="3"/>
        <v>0</v>
      </c>
      <c r="AN15" s="49">
        <f t="shared" si="10"/>
        <v>0</v>
      </c>
      <c r="AO15" s="49">
        <f t="shared" si="3"/>
        <v>0</v>
      </c>
      <c r="AP15" s="49">
        <f t="shared" si="3"/>
        <v>0</v>
      </c>
      <c r="AQ15" s="49">
        <f t="shared" si="3"/>
        <v>0</v>
      </c>
      <c r="AR15" s="49">
        <f t="shared" si="3"/>
        <v>0</v>
      </c>
      <c r="AS15" s="49">
        <f t="shared" si="3"/>
        <v>0</v>
      </c>
      <c r="AT15" s="49">
        <f t="shared" si="3"/>
        <v>0</v>
      </c>
      <c r="AU15" s="49">
        <f t="shared" si="3"/>
        <v>0</v>
      </c>
      <c r="AV15" s="49">
        <f t="shared" si="3"/>
        <v>0</v>
      </c>
      <c r="AW15" s="49">
        <f t="shared" si="3"/>
        <v>0</v>
      </c>
      <c r="AX15" s="49">
        <f t="shared" si="3"/>
        <v>0</v>
      </c>
      <c r="AY15" s="49">
        <f t="shared" si="3"/>
        <v>0</v>
      </c>
      <c r="AZ15" s="49">
        <f t="shared" si="3"/>
        <v>0</v>
      </c>
      <c r="BA15" s="49">
        <f t="shared" si="3"/>
        <v>0</v>
      </c>
      <c r="BB15" s="48">
        <f t="shared" si="11"/>
        <v>10</v>
      </c>
      <c r="BC15" s="50">
        <f t="shared" si="12"/>
        <v>0</v>
      </c>
    </row>
    <row r="16" spans="1:57" ht="14.45" x14ac:dyDescent="0.35">
      <c r="A16" s="48">
        <f t="shared" si="13"/>
        <v>11</v>
      </c>
      <c r="B16" s="221"/>
      <c r="C16" s="222"/>
      <c r="D16" s="220"/>
      <c r="E16" s="180"/>
      <c r="F16" s="223"/>
      <c r="G16" s="223"/>
      <c r="H16" s="223"/>
      <c r="I16" s="223"/>
      <c r="J16" s="49"/>
      <c r="K16" s="49">
        <f t="shared" si="4"/>
        <v>0</v>
      </c>
      <c r="L16" s="49">
        <f t="shared" si="4"/>
        <v>0</v>
      </c>
      <c r="M16" s="49">
        <f t="shared" si="5"/>
        <v>0</v>
      </c>
      <c r="N16" s="48">
        <f t="shared" si="6"/>
        <v>11</v>
      </c>
      <c r="O16" s="49">
        <f t="shared" si="7"/>
        <v>0</v>
      </c>
      <c r="P16" s="49">
        <f t="shared" si="0"/>
        <v>0</v>
      </c>
      <c r="Q16" s="49">
        <f t="shared" si="0"/>
        <v>0</v>
      </c>
      <c r="R16" s="49">
        <f t="shared" si="0"/>
        <v>0</v>
      </c>
      <c r="S16" s="49">
        <f t="shared" si="8"/>
        <v>0</v>
      </c>
      <c r="T16" s="49">
        <f t="shared" si="1"/>
        <v>0</v>
      </c>
      <c r="U16" s="49">
        <f t="shared" si="1"/>
        <v>0</v>
      </c>
      <c r="V16" s="49">
        <f t="shared" si="1"/>
        <v>0</v>
      </c>
      <c r="W16" s="49">
        <f t="shared" si="1"/>
        <v>0</v>
      </c>
      <c r="X16" s="49">
        <f t="shared" si="1"/>
        <v>0</v>
      </c>
      <c r="Y16" s="49">
        <f t="shared" si="1"/>
        <v>0</v>
      </c>
      <c r="Z16" s="49">
        <f t="shared" si="1"/>
        <v>0</v>
      </c>
      <c r="AA16" s="49">
        <f t="shared" si="1"/>
        <v>0</v>
      </c>
      <c r="AB16" s="49">
        <f t="shared" si="1"/>
        <v>0</v>
      </c>
      <c r="AC16" s="49"/>
      <c r="AD16" s="49">
        <f t="shared" si="2"/>
        <v>0</v>
      </c>
      <c r="AE16" s="49">
        <f t="shared" si="2"/>
        <v>0</v>
      </c>
      <c r="AF16" s="49">
        <f t="shared" si="2"/>
        <v>0</v>
      </c>
      <c r="AG16" s="49">
        <f t="shared" si="2"/>
        <v>0</v>
      </c>
      <c r="AH16" s="49">
        <f t="shared" si="2"/>
        <v>0</v>
      </c>
      <c r="AI16" s="49">
        <f t="shared" si="2"/>
        <v>0</v>
      </c>
      <c r="AJ16" s="49">
        <f t="shared" si="2"/>
        <v>0</v>
      </c>
      <c r="AK16" s="49">
        <f t="shared" si="9"/>
        <v>0</v>
      </c>
      <c r="AL16" s="49">
        <f t="shared" si="3"/>
        <v>0</v>
      </c>
      <c r="AM16" s="49">
        <f t="shared" si="3"/>
        <v>0</v>
      </c>
      <c r="AN16" s="49">
        <f t="shared" si="10"/>
        <v>0</v>
      </c>
      <c r="AO16" s="49">
        <f t="shared" si="3"/>
        <v>0</v>
      </c>
      <c r="AP16" s="49">
        <f t="shared" si="3"/>
        <v>0</v>
      </c>
      <c r="AQ16" s="49">
        <f t="shared" si="3"/>
        <v>0</v>
      </c>
      <c r="AR16" s="49">
        <f t="shared" si="3"/>
        <v>0</v>
      </c>
      <c r="AS16" s="49">
        <f t="shared" si="3"/>
        <v>0</v>
      </c>
      <c r="AT16" s="49">
        <f t="shared" si="3"/>
        <v>0</v>
      </c>
      <c r="AU16" s="49">
        <f t="shared" si="3"/>
        <v>0</v>
      </c>
      <c r="AV16" s="49">
        <f t="shared" si="3"/>
        <v>0</v>
      </c>
      <c r="AW16" s="49">
        <f t="shared" si="3"/>
        <v>0</v>
      </c>
      <c r="AX16" s="49">
        <f t="shared" si="3"/>
        <v>0</v>
      </c>
      <c r="AY16" s="49">
        <f t="shared" si="3"/>
        <v>0</v>
      </c>
      <c r="AZ16" s="49">
        <f t="shared" si="3"/>
        <v>0</v>
      </c>
      <c r="BA16" s="49">
        <f t="shared" si="3"/>
        <v>0</v>
      </c>
      <c r="BB16" s="48">
        <f t="shared" si="11"/>
        <v>11</v>
      </c>
      <c r="BC16" s="50">
        <f t="shared" si="12"/>
        <v>0</v>
      </c>
    </row>
    <row r="17" spans="1:55" ht="14.45" x14ac:dyDescent="0.35">
      <c r="A17" s="48">
        <f t="shared" si="13"/>
        <v>12</v>
      </c>
      <c r="B17" s="221"/>
      <c r="C17" s="222"/>
      <c r="D17" s="220"/>
      <c r="E17" s="180"/>
      <c r="F17" s="223"/>
      <c r="G17" s="223"/>
      <c r="H17" s="223"/>
      <c r="I17" s="223"/>
      <c r="J17" s="49"/>
      <c r="K17" s="49">
        <f t="shared" si="4"/>
        <v>0</v>
      </c>
      <c r="L17" s="49">
        <f t="shared" si="4"/>
        <v>0</v>
      </c>
      <c r="M17" s="49">
        <f t="shared" si="5"/>
        <v>0</v>
      </c>
      <c r="N17" s="48">
        <f t="shared" si="6"/>
        <v>12</v>
      </c>
      <c r="O17" s="49">
        <f t="shared" si="7"/>
        <v>0</v>
      </c>
      <c r="P17" s="49">
        <f t="shared" si="0"/>
        <v>0</v>
      </c>
      <c r="Q17" s="49">
        <f t="shared" si="0"/>
        <v>0</v>
      </c>
      <c r="R17" s="49">
        <f t="shared" si="0"/>
        <v>0</v>
      </c>
      <c r="S17" s="49">
        <f t="shared" si="8"/>
        <v>0</v>
      </c>
      <c r="T17" s="49">
        <f t="shared" si="1"/>
        <v>0</v>
      </c>
      <c r="U17" s="49">
        <f t="shared" si="1"/>
        <v>0</v>
      </c>
      <c r="V17" s="49">
        <f t="shared" si="1"/>
        <v>0</v>
      </c>
      <c r="W17" s="49">
        <f t="shared" si="1"/>
        <v>0</v>
      </c>
      <c r="X17" s="49">
        <f t="shared" si="1"/>
        <v>0</v>
      </c>
      <c r="Y17" s="49">
        <f t="shared" si="1"/>
        <v>0</v>
      </c>
      <c r="Z17" s="49">
        <f t="shared" si="1"/>
        <v>0</v>
      </c>
      <c r="AA17" s="49">
        <f t="shared" si="1"/>
        <v>0</v>
      </c>
      <c r="AB17" s="49">
        <f t="shared" si="1"/>
        <v>0</v>
      </c>
      <c r="AC17" s="49"/>
      <c r="AD17" s="49">
        <f t="shared" si="2"/>
        <v>0</v>
      </c>
      <c r="AE17" s="49">
        <f t="shared" si="2"/>
        <v>0</v>
      </c>
      <c r="AF17" s="49">
        <f t="shared" si="2"/>
        <v>0</v>
      </c>
      <c r="AG17" s="49">
        <f t="shared" si="2"/>
        <v>0</v>
      </c>
      <c r="AH17" s="49">
        <f t="shared" si="2"/>
        <v>0</v>
      </c>
      <c r="AI17" s="49">
        <f t="shared" si="2"/>
        <v>0</v>
      </c>
      <c r="AJ17" s="49">
        <f t="shared" si="2"/>
        <v>0</v>
      </c>
      <c r="AK17" s="49">
        <f t="shared" si="9"/>
        <v>0</v>
      </c>
      <c r="AL17" s="49">
        <f t="shared" si="3"/>
        <v>0</v>
      </c>
      <c r="AM17" s="49">
        <f t="shared" si="3"/>
        <v>0</v>
      </c>
      <c r="AN17" s="49">
        <f t="shared" si="10"/>
        <v>0</v>
      </c>
      <c r="AO17" s="49">
        <f t="shared" si="3"/>
        <v>0</v>
      </c>
      <c r="AP17" s="49">
        <f t="shared" si="3"/>
        <v>0</v>
      </c>
      <c r="AQ17" s="49">
        <f t="shared" si="3"/>
        <v>0</v>
      </c>
      <c r="AR17" s="49">
        <f t="shared" si="3"/>
        <v>0</v>
      </c>
      <c r="AS17" s="49">
        <f t="shared" si="3"/>
        <v>0</v>
      </c>
      <c r="AT17" s="49">
        <f t="shared" si="3"/>
        <v>0</v>
      </c>
      <c r="AU17" s="49">
        <f t="shared" si="3"/>
        <v>0</v>
      </c>
      <c r="AV17" s="49">
        <f t="shared" si="3"/>
        <v>0</v>
      </c>
      <c r="AW17" s="49">
        <f t="shared" si="3"/>
        <v>0</v>
      </c>
      <c r="AX17" s="49">
        <f t="shared" si="3"/>
        <v>0</v>
      </c>
      <c r="AY17" s="49">
        <f t="shared" si="3"/>
        <v>0</v>
      </c>
      <c r="AZ17" s="49">
        <f t="shared" si="3"/>
        <v>0</v>
      </c>
      <c r="BA17" s="49">
        <f t="shared" si="3"/>
        <v>0</v>
      </c>
      <c r="BB17" s="48">
        <f t="shared" si="11"/>
        <v>12</v>
      </c>
      <c r="BC17" s="50">
        <f t="shared" si="12"/>
        <v>0</v>
      </c>
    </row>
    <row r="18" spans="1:55" ht="14.45" x14ac:dyDescent="0.35">
      <c r="A18" s="48">
        <f t="shared" si="13"/>
        <v>13</v>
      </c>
      <c r="B18" s="221"/>
      <c r="C18" s="222"/>
      <c r="D18" s="220"/>
      <c r="E18" s="180"/>
      <c r="F18" s="223"/>
      <c r="G18" s="223"/>
      <c r="H18" s="223"/>
      <c r="I18" s="223"/>
      <c r="J18" s="49"/>
      <c r="K18" s="49">
        <f t="shared" si="4"/>
        <v>0</v>
      </c>
      <c r="L18" s="49">
        <f t="shared" si="4"/>
        <v>0</v>
      </c>
      <c r="M18" s="49">
        <f t="shared" si="5"/>
        <v>0</v>
      </c>
      <c r="N18" s="48">
        <f t="shared" si="6"/>
        <v>13</v>
      </c>
      <c r="O18" s="49">
        <f t="shared" si="7"/>
        <v>0</v>
      </c>
      <c r="P18" s="49">
        <f t="shared" si="0"/>
        <v>0</v>
      </c>
      <c r="Q18" s="49">
        <f t="shared" si="0"/>
        <v>0</v>
      </c>
      <c r="R18" s="49">
        <f t="shared" si="0"/>
        <v>0</v>
      </c>
      <c r="S18" s="49">
        <f t="shared" si="8"/>
        <v>0</v>
      </c>
      <c r="T18" s="49">
        <f t="shared" si="1"/>
        <v>0</v>
      </c>
      <c r="U18" s="49">
        <f t="shared" si="1"/>
        <v>0</v>
      </c>
      <c r="V18" s="49">
        <f t="shared" si="1"/>
        <v>0</v>
      </c>
      <c r="W18" s="49">
        <f t="shared" si="1"/>
        <v>0</v>
      </c>
      <c r="X18" s="49">
        <f t="shared" si="1"/>
        <v>0</v>
      </c>
      <c r="Y18" s="49">
        <f t="shared" si="1"/>
        <v>0</v>
      </c>
      <c r="Z18" s="49">
        <f t="shared" si="1"/>
        <v>0</v>
      </c>
      <c r="AA18" s="49">
        <f t="shared" si="1"/>
        <v>0</v>
      </c>
      <c r="AB18" s="49">
        <f t="shared" si="1"/>
        <v>0</v>
      </c>
      <c r="AC18" s="49"/>
      <c r="AD18" s="49">
        <f t="shared" si="2"/>
        <v>0</v>
      </c>
      <c r="AE18" s="49">
        <f t="shared" si="2"/>
        <v>0</v>
      </c>
      <c r="AF18" s="49">
        <f t="shared" si="2"/>
        <v>0</v>
      </c>
      <c r="AG18" s="49">
        <f t="shared" si="2"/>
        <v>0</v>
      </c>
      <c r="AH18" s="49">
        <f t="shared" si="2"/>
        <v>0</v>
      </c>
      <c r="AI18" s="49">
        <f t="shared" si="2"/>
        <v>0</v>
      </c>
      <c r="AJ18" s="49">
        <f t="shared" si="2"/>
        <v>0</v>
      </c>
      <c r="AK18" s="49">
        <f t="shared" si="9"/>
        <v>0</v>
      </c>
      <c r="AL18" s="49">
        <f t="shared" si="3"/>
        <v>0</v>
      </c>
      <c r="AM18" s="49">
        <f t="shared" si="3"/>
        <v>0</v>
      </c>
      <c r="AN18" s="49">
        <f t="shared" si="10"/>
        <v>0</v>
      </c>
      <c r="AO18" s="49">
        <f t="shared" si="3"/>
        <v>0</v>
      </c>
      <c r="AP18" s="49">
        <f t="shared" si="3"/>
        <v>0</v>
      </c>
      <c r="AQ18" s="49">
        <f t="shared" si="3"/>
        <v>0</v>
      </c>
      <c r="AR18" s="49">
        <f t="shared" si="3"/>
        <v>0</v>
      </c>
      <c r="AS18" s="49">
        <f t="shared" si="3"/>
        <v>0</v>
      </c>
      <c r="AT18" s="49">
        <f t="shared" si="3"/>
        <v>0</v>
      </c>
      <c r="AU18" s="49">
        <f t="shared" si="3"/>
        <v>0</v>
      </c>
      <c r="AV18" s="49">
        <f t="shared" si="3"/>
        <v>0</v>
      </c>
      <c r="AW18" s="49">
        <f t="shared" si="3"/>
        <v>0</v>
      </c>
      <c r="AX18" s="49">
        <f t="shared" si="3"/>
        <v>0</v>
      </c>
      <c r="AY18" s="49">
        <f t="shared" si="3"/>
        <v>0</v>
      </c>
      <c r="AZ18" s="49">
        <f t="shared" si="3"/>
        <v>0</v>
      </c>
      <c r="BA18" s="49">
        <f t="shared" si="3"/>
        <v>0</v>
      </c>
      <c r="BB18" s="48">
        <f t="shared" si="11"/>
        <v>13</v>
      </c>
      <c r="BC18" s="50">
        <f t="shared" si="12"/>
        <v>0</v>
      </c>
    </row>
    <row r="19" spans="1:55" ht="14.45" x14ac:dyDescent="0.35">
      <c r="A19" s="48">
        <f t="shared" si="13"/>
        <v>14</v>
      </c>
      <c r="B19" s="221"/>
      <c r="C19" s="222"/>
      <c r="D19" s="220"/>
      <c r="E19" s="180"/>
      <c r="F19" s="223"/>
      <c r="G19" s="223"/>
      <c r="H19" s="223"/>
      <c r="I19" s="223"/>
      <c r="J19" s="49"/>
      <c r="K19" s="49">
        <f t="shared" si="4"/>
        <v>0</v>
      </c>
      <c r="L19" s="49">
        <f t="shared" si="4"/>
        <v>0</v>
      </c>
      <c r="M19" s="49">
        <f t="shared" si="5"/>
        <v>0</v>
      </c>
      <c r="N19" s="48">
        <f t="shared" si="6"/>
        <v>14</v>
      </c>
      <c r="O19" s="49">
        <f t="shared" si="7"/>
        <v>0</v>
      </c>
      <c r="P19" s="49">
        <f t="shared" si="0"/>
        <v>0</v>
      </c>
      <c r="Q19" s="49">
        <f t="shared" si="0"/>
        <v>0</v>
      </c>
      <c r="R19" s="49">
        <f t="shared" si="0"/>
        <v>0</v>
      </c>
      <c r="S19" s="49">
        <f t="shared" si="8"/>
        <v>0</v>
      </c>
      <c r="T19" s="49">
        <f t="shared" si="1"/>
        <v>0</v>
      </c>
      <c r="U19" s="49">
        <f t="shared" si="1"/>
        <v>0</v>
      </c>
      <c r="V19" s="49">
        <f t="shared" si="1"/>
        <v>0</v>
      </c>
      <c r="W19" s="49">
        <f t="shared" si="1"/>
        <v>0</v>
      </c>
      <c r="X19" s="49">
        <f t="shared" si="1"/>
        <v>0</v>
      </c>
      <c r="Y19" s="49">
        <f t="shared" si="1"/>
        <v>0</v>
      </c>
      <c r="Z19" s="49">
        <f t="shared" si="1"/>
        <v>0</v>
      </c>
      <c r="AA19" s="49">
        <f t="shared" si="1"/>
        <v>0</v>
      </c>
      <c r="AB19" s="49">
        <f t="shared" si="1"/>
        <v>0</v>
      </c>
      <c r="AC19" s="49"/>
      <c r="AD19" s="49">
        <f t="shared" si="2"/>
        <v>0</v>
      </c>
      <c r="AE19" s="49">
        <f t="shared" si="2"/>
        <v>0</v>
      </c>
      <c r="AF19" s="49">
        <f t="shared" si="2"/>
        <v>0</v>
      </c>
      <c r="AG19" s="49">
        <f t="shared" si="2"/>
        <v>0</v>
      </c>
      <c r="AH19" s="49">
        <f t="shared" si="2"/>
        <v>0</v>
      </c>
      <c r="AI19" s="49">
        <f t="shared" si="2"/>
        <v>0</v>
      </c>
      <c r="AJ19" s="49">
        <f t="shared" si="2"/>
        <v>0</v>
      </c>
      <c r="AK19" s="49">
        <f t="shared" si="9"/>
        <v>0</v>
      </c>
      <c r="AL19" s="49">
        <f t="shared" si="3"/>
        <v>0</v>
      </c>
      <c r="AM19" s="49">
        <f t="shared" si="3"/>
        <v>0</v>
      </c>
      <c r="AN19" s="49">
        <f t="shared" si="10"/>
        <v>0</v>
      </c>
      <c r="AO19" s="49">
        <f t="shared" si="3"/>
        <v>0</v>
      </c>
      <c r="AP19" s="49">
        <f t="shared" si="3"/>
        <v>0</v>
      </c>
      <c r="AQ19" s="49">
        <f t="shared" si="3"/>
        <v>0</v>
      </c>
      <c r="AR19" s="49">
        <f t="shared" si="3"/>
        <v>0</v>
      </c>
      <c r="AS19" s="49">
        <f t="shared" si="3"/>
        <v>0</v>
      </c>
      <c r="AT19" s="49">
        <f t="shared" si="3"/>
        <v>0</v>
      </c>
      <c r="AU19" s="49">
        <f t="shared" si="3"/>
        <v>0</v>
      </c>
      <c r="AV19" s="49">
        <f t="shared" si="3"/>
        <v>0</v>
      </c>
      <c r="AW19" s="49">
        <f t="shared" si="3"/>
        <v>0</v>
      </c>
      <c r="AX19" s="49">
        <f t="shared" si="3"/>
        <v>0</v>
      </c>
      <c r="AY19" s="49">
        <f t="shared" si="3"/>
        <v>0</v>
      </c>
      <c r="AZ19" s="49">
        <f t="shared" si="3"/>
        <v>0</v>
      </c>
      <c r="BA19" s="49">
        <f t="shared" si="3"/>
        <v>0</v>
      </c>
      <c r="BB19" s="48">
        <f t="shared" si="11"/>
        <v>14</v>
      </c>
      <c r="BC19" s="50">
        <f t="shared" si="12"/>
        <v>0</v>
      </c>
    </row>
    <row r="20" spans="1:55" ht="14.45" x14ac:dyDescent="0.35">
      <c r="A20" s="48">
        <f t="shared" si="13"/>
        <v>15</v>
      </c>
      <c r="B20" s="221"/>
      <c r="C20" s="222"/>
      <c r="D20" s="220"/>
      <c r="E20" s="180"/>
      <c r="F20" s="223"/>
      <c r="G20" s="223"/>
      <c r="H20" s="223"/>
      <c r="I20" s="223"/>
      <c r="J20" s="49"/>
      <c r="K20" s="49">
        <f t="shared" si="4"/>
        <v>0</v>
      </c>
      <c r="L20" s="49">
        <f t="shared" si="4"/>
        <v>0</v>
      </c>
      <c r="M20" s="49">
        <f t="shared" si="5"/>
        <v>0</v>
      </c>
      <c r="N20" s="48">
        <f t="shared" si="6"/>
        <v>15</v>
      </c>
      <c r="O20" s="49">
        <f t="shared" si="7"/>
        <v>0</v>
      </c>
      <c r="P20" s="49">
        <f t="shared" si="0"/>
        <v>0</v>
      </c>
      <c r="Q20" s="49">
        <f t="shared" si="0"/>
        <v>0</v>
      </c>
      <c r="R20" s="49">
        <f t="shared" si="0"/>
        <v>0</v>
      </c>
      <c r="S20" s="49">
        <f t="shared" si="8"/>
        <v>0</v>
      </c>
      <c r="T20" s="49">
        <f t="shared" si="1"/>
        <v>0</v>
      </c>
      <c r="U20" s="49">
        <f t="shared" si="1"/>
        <v>0</v>
      </c>
      <c r="V20" s="49">
        <f t="shared" si="1"/>
        <v>0</v>
      </c>
      <c r="W20" s="49">
        <f t="shared" si="1"/>
        <v>0</v>
      </c>
      <c r="X20" s="49">
        <f t="shared" si="1"/>
        <v>0</v>
      </c>
      <c r="Y20" s="49">
        <f t="shared" si="1"/>
        <v>0</v>
      </c>
      <c r="Z20" s="49">
        <f t="shared" si="1"/>
        <v>0</v>
      </c>
      <c r="AA20" s="49">
        <f t="shared" si="1"/>
        <v>0</v>
      </c>
      <c r="AB20" s="49">
        <f t="shared" si="1"/>
        <v>0</v>
      </c>
      <c r="AC20" s="49"/>
      <c r="AD20" s="49">
        <f t="shared" si="2"/>
        <v>0</v>
      </c>
      <c r="AE20" s="49">
        <f t="shared" si="2"/>
        <v>0</v>
      </c>
      <c r="AF20" s="49">
        <f t="shared" si="2"/>
        <v>0</v>
      </c>
      <c r="AG20" s="49">
        <f t="shared" si="2"/>
        <v>0</v>
      </c>
      <c r="AH20" s="49">
        <f t="shared" si="2"/>
        <v>0</v>
      </c>
      <c r="AI20" s="49">
        <f t="shared" si="2"/>
        <v>0</v>
      </c>
      <c r="AJ20" s="49">
        <f t="shared" si="2"/>
        <v>0</v>
      </c>
      <c r="AK20" s="49">
        <f t="shared" si="9"/>
        <v>0</v>
      </c>
      <c r="AL20" s="49">
        <f t="shared" si="3"/>
        <v>0</v>
      </c>
      <c r="AM20" s="49">
        <f t="shared" si="3"/>
        <v>0</v>
      </c>
      <c r="AN20" s="49">
        <f t="shared" si="10"/>
        <v>0</v>
      </c>
      <c r="AO20" s="49">
        <f t="shared" si="3"/>
        <v>0</v>
      </c>
      <c r="AP20" s="49">
        <f t="shared" si="3"/>
        <v>0</v>
      </c>
      <c r="AQ20" s="49">
        <f t="shared" si="3"/>
        <v>0</v>
      </c>
      <c r="AR20" s="49">
        <f t="shared" si="3"/>
        <v>0</v>
      </c>
      <c r="AS20" s="49">
        <f t="shared" si="3"/>
        <v>0</v>
      </c>
      <c r="AT20" s="49">
        <f t="shared" si="3"/>
        <v>0</v>
      </c>
      <c r="AU20" s="49">
        <f t="shared" si="3"/>
        <v>0</v>
      </c>
      <c r="AV20" s="49">
        <f t="shared" si="3"/>
        <v>0</v>
      </c>
      <c r="AW20" s="49">
        <f t="shared" si="3"/>
        <v>0</v>
      </c>
      <c r="AX20" s="49">
        <f t="shared" si="3"/>
        <v>0</v>
      </c>
      <c r="AY20" s="49">
        <f t="shared" si="3"/>
        <v>0</v>
      </c>
      <c r="AZ20" s="49">
        <f t="shared" si="3"/>
        <v>0</v>
      </c>
      <c r="BA20" s="49">
        <f t="shared" si="3"/>
        <v>0</v>
      </c>
      <c r="BB20" s="48">
        <f t="shared" si="11"/>
        <v>15</v>
      </c>
      <c r="BC20" s="50">
        <f t="shared" si="12"/>
        <v>0</v>
      </c>
    </row>
    <row r="21" spans="1:55" ht="14.45" x14ac:dyDescent="0.35">
      <c r="A21" s="48">
        <f t="shared" si="13"/>
        <v>16</v>
      </c>
      <c r="B21" s="221"/>
      <c r="C21" s="222"/>
      <c r="D21" s="220"/>
      <c r="E21" s="180"/>
      <c r="F21" s="223"/>
      <c r="G21" s="223"/>
      <c r="H21" s="223"/>
      <c r="I21" s="223"/>
      <c r="J21" s="49"/>
      <c r="K21" s="49">
        <f t="shared" si="4"/>
        <v>0</v>
      </c>
      <c r="L21" s="49">
        <f t="shared" si="4"/>
        <v>0</v>
      </c>
      <c r="M21" s="49">
        <f t="shared" si="5"/>
        <v>0</v>
      </c>
      <c r="N21" s="48">
        <f t="shared" si="6"/>
        <v>16</v>
      </c>
      <c r="O21" s="49">
        <f t="shared" si="7"/>
        <v>0</v>
      </c>
      <c r="P21" s="49">
        <f t="shared" si="0"/>
        <v>0</v>
      </c>
      <c r="Q21" s="49">
        <f t="shared" si="0"/>
        <v>0</v>
      </c>
      <c r="R21" s="49">
        <f t="shared" si="0"/>
        <v>0</v>
      </c>
      <c r="S21" s="49">
        <f t="shared" si="8"/>
        <v>0</v>
      </c>
      <c r="T21" s="49">
        <f t="shared" si="1"/>
        <v>0</v>
      </c>
      <c r="U21" s="49">
        <f t="shared" si="1"/>
        <v>0</v>
      </c>
      <c r="V21" s="49">
        <f t="shared" si="1"/>
        <v>0</v>
      </c>
      <c r="W21" s="49">
        <f t="shared" si="1"/>
        <v>0</v>
      </c>
      <c r="X21" s="49">
        <f t="shared" si="1"/>
        <v>0</v>
      </c>
      <c r="Y21" s="49">
        <f t="shared" si="1"/>
        <v>0</v>
      </c>
      <c r="Z21" s="49">
        <f t="shared" si="1"/>
        <v>0</v>
      </c>
      <c r="AA21" s="49">
        <f t="shared" si="1"/>
        <v>0</v>
      </c>
      <c r="AB21" s="49">
        <f t="shared" si="1"/>
        <v>0</v>
      </c>
      <c r="AC21" s="49"/>
      <c r="AD21" s="49">
        <f t="shared" si="2"/>
        <v>0</v>
      </c>
      <c r="AE21" s="49">
        <f t="shared" si="2"/>
        <v>0</v>
      </c>
      <c r="AF21" s="49">
        <f t="shared" si="2"/>
        <v>0</v>
      </c>
      <c r="AG21" s="49">
        <f t="shared" si="2"/>
        <v>0</v>
      </c>
      <c r="AH21" s="49">
        <f t="shared" si="2"/>
        <v>0</v>
      </c>
      <c r="AI21" s="49">
        <f t="shared" si="2"/>
        <v>0</v>
      </c>
      <c r="AJ21" s="49">
        <f t="shared" si="2"/>
        <v>0</v>
      </c>
      <c r="AK21" s="49">
        <f t="shared" si="9"/>
        <v>0</v>
      </c>
      <c r="AL21" s="49">
        <f t="shared" si="9"/>
        <v>0</v>
      </c>
      <c r="AM21" s="49">
        <f t="shared" si="9"/>
        <v>0</v>
      </c>
      <c r="AN21" s="49">
        <f t="shared" si="10"/>
        <v>0</v>
      </c>
      <c r="AO21" s="49">
        <f t="shared" si="9"/>
        <v>0</v>
      </c>
      <c r="AP21" s="49">
        <f t="shared" si="9"/>
        <v>0</v>
      </c>
      <c r="AQ21" s="49">
        <f t="shared" si="9"/>
        <v>0</v>
      </c>
      <c r="AR21" s="49">
        <f t="shared" si="9"/>
        <v>0</v>
      </c>
      <c r="AS21" s="49">
        <f t="shared" si="9"/>
        <v>0</v>
      </c>
      <c r="AT21" s="49">
        <f t="shared" si="9"/>
        <v>0</v>
      </c>
      <c r="AU21" s="49">
        <f t="shared" si="9"/>
        <v>0</v>
      </c>
      <c r="AV21" s="49">
        <f t="shared" si="9"/>
        <v>0</v>
      </c>
      <c r="AW21" s="49">
        <f t="shared" si="9"/>
        <v>0</v>
      </c>
      <c r="AX21" s="49">
        <f t="shared" si="9"/>
        <v>0</v>
      </c>
      <c r="AY21" s="49">
        <f t="shared" si="9"/>
        <v>0</v>
      </c>
      <c r="AZ21" s="49">
        <f t="shared" ref="AZ21:BA50" si="14">IF($E21=AZ$4,$G21+$I21,0)</f>
        <v>0</v>
      </c>
      <c r="BA21" s="49">
        <f t="shared" si="14"/>
        <v>0</v>
      </c>
      <c r="BB21" s="48">
        <f t="shared" si="11"/>
        <v>16</v>
      </c>
      <c r="BC21" s="50">
        <f t="shared" si="12"/>
        <v>0</v>
      </c>
    </row>
    <row r="22" spans="1:55" ht="14.45" x14ac:dyDescent="0.35">
      <c r="A22" s="48">
        <f t="shared" si="13"/>
        <v>17</v>
      </c>
      <c r="B22" s="221"/>
      <c r="C22" s="222"/>
      <c r="D22" s="220"/>
      <c r="E22" s="180"/>
      <c r="F22" s="223"/>
      <c r="G22" s="223"/>
      <c r="H22" s="223"/>
      <c r="I22" s="223"/>
      <c r="J22" s="49"/>
      <c r="K22" s="49">
        <f t="shared" si="4"/>
        <v>0</v>
      </c>
      <c r="L22" s="49">
        <f t="shared" si="4"/>
        <v>0</v>
      </c>
      <c r="M22" s="49">
        <f t="shared" si="5"/>
        <v>0</v>
      </c>
      <c r="N22" s="48">
        <f t="shared" si="6"/>
        <v>17</v>
      </c>
      <c r="O22" s="49">
        <f t="shared" si="7"/>
        <v>0</v>
      </c>
      <c r="P22" s="49">
        <f t="shared" si="7"/>
        <v>0</v>
      </c>
      <c r="Q22" s="49">
        <f t="shared" si="7"/>
        <v>0</v>
      </c>
      <c r="R22" s="49">
        <f t="shared" si="7"/>
        <v>0</v>
      </c>
      <c r="S22" s="49">
        <f t="shared" si="8"/>
        <v>0</v>
      </c>
      <c r="T22" s="49">
        <f t="shared" si="8"/>
        <v>0</v>
      </c>
      <c r="U22" s="49">
        <f t="shared" si="8"/>
        <v>0</v>
      </c>
      <c r="V22" s="49">
        <f t="shared" si="8"/>
        <v>0</v>
      </c>
      <c r="W22" s="49">
        <f t="shared" si="8"/>
        <v>0</v>
      </c>
      <c r="X22" s="49">
        <f t="shared" si="8"/>
        <v>0</v>
      </c>
      <c r="Y22" s="49">
        <f t="shared" si="8"/>
        <v>0</v>
      </c>
      <c r="Z22" s="49">
        <f t="shared" si="8"/>
        <v>0</v>
      </c>
      <c r="AA22" s="49">
        <f t="shared" si="8"/>
        <v>0</v>
      </c>
      <c r="AB22" s="49">
        <f t="shared" si="8"/>
        <v>0</v>
      </c>
      <c r="AC22" s="49"/>
      <c r="AD22" s="49">
        <f t="shared" si="2"/>
        <v>0</v>
      </c>
      <c r="AE22" s="49">
        <f t="shared" si="2"/>
        <v>0</v>
      </c>
      <c r="AF22" s="49">
        <f t="shared" si="2"/>
        <v>0</v>
      </c>
      <c r="AG22" s="49">
        <f t="shared" si="2"/>
        <v>0</v>
      </c>
      <c r="AH22" s="49">
        <f t="shared" si="2"/>
        <v>0</v>
      </c>
      <c r="AI22" s="49">
        <f t="shared" si="2"/>
        <v>0</v>
      </c>
      <c r="AJ22" s="49">
        <f t="shared" si="2"/>
        <v>0</v>
      </c>
      <c r="AK22" s="49">
        <f t="shared" si="9"/>
        <v>0</v>
      </c>
      <c r="AL22" s="49">
        <f t="shared" si="9"/>
        <v>0</v>
      </c>
      <c r="AM22" s="49">
        <f t="shared" si="9"/>
        <v>0</v>
      </c>
      <c r="AN22" s="49">
        <f t="shared" si="10"/>
        <v>0</v>
      </c>
      <c r="AO22" s="49">
        <f t="shared" si="9"/>
        <v>0</v>
      </c>
      <c r="AP22" s="49">
        <f t="shared" si="9"/>
        <v>0</v>
      </c>
      <c r="AQ22" s="49">
        <f t="shared" si="9"/>
        <v>0</v>
      </c>
      <c r="AR22" s="49">
        <f t="shared" si="9"/>
        <v>0</v>
      </c>
      <c r="AS22" s="49">
        <f t="shared" si="9"/>
        <v>0</v>
      </c>
      <c r="AT22" s="49">
        <f t="shared" si="9"/>
        <v>0</v>
      </c>
      <c r="AU22" s="49">
        <f t="shared" si="9"/>
        <v>0</v>
      </c>
      <c r="AV22" s="49">
        <f t="shared" si="9"/>
        <v>0</v>
      </c>
      <c r="AW22" s="49">
        <f t="shared" si="9"/>
        <v>0</v>
      </c>
      <c r="AX22" s="49">
        <f t="shared" si="9"/>
        <v>0</v>
      </c>
      <c r="AY22" s="49">
        <f t="shared" si="9"/>
        <v>0</v>
      </c>
      <c r="AZ22" s="49">
        <f t="shared" si="14"/>
        <v>0</v>
      </c>
      <c r="BA22" s="49">
        <f t="shared" si="14"/>
        <v>0</v>
      </c>
      <c r="BB22" s="48">
        <f t="shared" si="11"/>
        <v>17</v>
      </c>
      <c r="BC22" s="50">
        <f t="shared" si="12"/>
        <v>0</v>
      </c>
    </row>
    <row r="23" spans="1:55" ht="14.45" x14ac:dyDescent="0.35">
      <c r="A23" s="48">
        <f t="shared" si="13"/>
        <v>18</v>
      </c>
      <c r="B23" s="221"/>
      <c r="C23" s="222"/>
      <c r="D23" s="220"/>
      <c r="E23" s="180"/>
      <c r="F23" s="223"/>
      <c r="G23" s="223"/>
      <c r="H23" s="223"/>
      <c r="I23" s="223"/>
      <c r="J23" s="49"/>
      <c r="K23" s="49">
        <f t="shared" ref="K23:L86" si="15">IF($E23=K$4,$F23-$G23+$H23-$I23,0)</f>
        <v>0</v>
      </c>
      <c r="L23" s="49">
        <f t="shared" si="15"/>
        <v>0</v>
      </c>
      <c r="M23" s="49">
        <f t="shared" si="5"/>
        <v>0</v>
      </c>
      <c r="N23" s="48">
        <f t="shared" si="6"/>
        <v>18</v>
      </c>
      <c r="O23" s="49">
        <f t="shared" si="7"/>
        <v>0</v>
      </c>
      <c r="P23" s="49">
        <f t="shared" si="7"/>
        <v>0</v>
      </c>
      <c r="Q23" s="49">
        <f t="shared" si="7"/>
        <v>0</v>
      </c>
      <c r="R23" s="49">
        <f t="shared" si="7"/>
        <v>0</v>
      </c>
      <c r="S23" s="49">
        <f t="shared" si="8"/>
        <v>0</v>
      </c>
      <c r="T23" s="49">
        <f t="shared" si="8"/>
        <v>0</v>
      </c>
      <c r="U23" s="49">
        <f t="shared" si="8"/>
        <v>0</v>
      </c>
      <c r="V23" s="49">
        <f t="shared" si="8"/>
        <v>0</v>
      </c>
      <c r="W23" s="49">
        <f t="shared" si="8"/>
        <v>0</v>
      </c>
      <c r="X23" s="49">
        <f t="shared" si="8"/>
        <v>0</v>
      </c>
      <c r="Y23" s="49">
        <f t="shared" si="8"/>
        <v>0</v>
      </c>
      <c r="Z23" s="49">
        <f t="shared" si="8"/>
        <v>0</v>
      </c>
      <c r="AA23" s="49">
        <f t="shared" si="8"/>
        <v>0</v>
      </c>
      <c r="AB23" s="49">
        <f t="shared" si="8"/>
        <v>0</v>
      </c>
      <c r="AC23" s="49"/>
      <c r="AD23" s="49">
        <f t="shared" ref="AD23:AJ59" si="16">IF($E23=AD$4,$F23+$H23,0)</f>
        <v>0</v>
      </c>
      <c r="AE23" s="49">
        <f t="shared" si="16"/>
        <v>0</v>
      </c>
      <c r="AF23" s="49">
        <f t="shared" si="16"/>
        <v>0</v>
      </c>
      <c r="AG23" s="49">
        <f t="shared" si="16"/>
        <v>0</v>
      </c>
      <c r="AH23" s="49">
        <f t="shared" si="16"/>
        <v>0</v>
      </c>
      <c r="AI23" s="49">
        <f t="shared" si="16"/>
        <v>0</v>
      </c>
      <c r="AJ23" s="49">
        <f t="shared" si="16"/>
        <v>0</v>
      </c>
      <c r="AK23" s="49">
        <f t="shared" si="9"/>
        <v>0</v>
      </c>
      <c r="AL23" s="49">
        <f t="shared" si="9"/>
        <v>0</v>
      </c>
      <c r="AM23" s="49">
        <f t="shared" si="9"/>
        <v>0</v>
      </c>
      <c r="AN23" s="49">
        <f t="shared" si="10"/>
        <v>0</v>
      </c>
      <c r="AO23" s="49">
        <f t="shared" si="9"/>
        <v>0</v>
      </c>
      <c r="AP23" s="49">
        <f t="shared" si="9"/>
        <v>0</v>
      </c>
      <c r="AQ23" s="49">
        <f t="shared" si="9"/>
        <v>0</v>
      </c>
      <c r="AR23" s="49">
        <f t="shared" si="9"/>
        <v>0</v>
      </c>
      <c r="AS23" s="49">
        <f t="shared" si="9"/>
        <v>0</v>
      </c>
      <c r="AT23" s="49">
        <f t="shared" si="9"/>
        <v>0</v>
      </c>
      <c r="AU23" s="49">
        <f t="shared" si="9"/>
        <v>0</v>
      </c>
      <c r="AV23" s="49">
        <f t="shared" si="9"/>
        <v>0</v>
      </c>
      <c r="AW23" s="49">
        <f t="shared" si="9"/>
        <v>0</v>
      </c>
      <c r="AX23" s="49">
        <f t="shared" si="9"/>
        <v>0</v>
      </c>
      <c r="AY23" s="49">
        <f t="shared" si="9"/>
        <v>0</v>
      </c>
      <c r="AZ23" s="49">
        <f t="shared" si="14"/>
        <v>0</v>
      </c>
      <c r="BA23" s="49">
        <f t="shared" si="14"/>
        <v>0</v>
      </c>
      <c r="BB23" s="48">
        <f t="shared" si="11"/>
        <v>18</v>
      </c>
      <c r="BC23" s="50">
        <f t="shared" si="12"/>
        <v>0</v>
      </c>
    </row>
    <row r="24" spans="1:55" ht="14.45" x14ac:dyDescent="0.35">
      <c r="A24" s="48">
        <f t="shared" si="13"/>
        <v>19</v>
      </c>
      <c r="B24" s="221"/>
      <c r="C24" s="222"/>
      <c r="D24" s="220"/>
      <c r="E24" s="180"/>
      <c r="F24" s="223"/>
      <c r="G24" s="223"/>
      <c r="H24" s="223"/>
      <c r="I24" s="223"/>
      <c r="J24" s="49"/>
      <c r="K24" s="49">
        <f t="shared" si="15"/>
        <v>0</v>
      </c>
      <c r="L24" s="49">
        <f t="shared" si="15"/>
        <v>0</v>
      </c>
      <c r="M24" s="49">
        <f t="shared" si="5"/>
        <v>0</v>
      </c>
      <c r="N24" s="48">
        <f t="shared" si="6"/>
        <v>19</v>
      </c>
      <c r="O24" s="49">
        <f t="shared" si="7"/>
        <v>0</v>
      </c>
      <c r="P24" s="49">
        <f t="shared" si="7"/>
        <v>0</v>
      </c>
      <c r="Q24" s="49">
        <f t="shared" si="7"/>
        <v>0</v>
      </c>
      <c r="R24" s="49">
        <f t="shared" si="7"/>
        <v>0</v>
      </c>
      <c r="S24" s="49">
        <f t="shared" si="8"/>
        <v>0</v>
      </c>
      <c r="T24" s="49">
        <f t="shared" si="8"/>
        <v>0</v>
      </c>
      <c r="U24" s="49">
        <f t="shared" si="8"/>
        <v>0</v>
      </c>
      <c r="V24" s="49">
        <f t="shared" si="8"/>
        <v>0</v>
      </c>
      <c r="W24" s="49">
        <f t="shared" si="8"/>
        <v>0</v>
      </c>
      <c r="X24" s="49">
        <f t="shared" si="8"/>
        <v>0</v>
      </c>
      <c r="Y24" s="49">
        <f t="shared" si="8"/>
        <v>0</v>
      </c>
      <c r="Z24" s="49">
        <f t="shared" si="8"/>
        <v>0</v>
      </c>
      <c r="AA24" s="49">
        <f t="shared" si="8"/>
        <v>0</v>
      </c>
      <c r="AB24" s="49">
        <f t="shared" si="8"/>
        <v>0</v>
      </c>
      <c r="AC24" s="49"/>
      <c r="AD24" s="49">
        <f t="shared" si="16"/>
        <v>0</v>
      </c>
      <c r="AE24" s="49">
        <f t="shared" si="16"/>
        <v>0</v>
      </c>
      <c r="AF24" s="49">
        <f t="shared" si="16"/>
        <v>0</v>
      </c>
      <c r="AG24" s="49">
        <f t="shared" si="16"/>
        <v>0</v>
      </c>
      <c r="AH24" s="49">
        <f t="shared" si="16"/>
        <v>0</v>
      </c>
      <c r="AI24" s="49">
        <f t="shared" si="16"/>
        <v>0</v>
      </c>
      <c r="AJ24" s="49">
        <f t="shared" si="16"/>
        <v>0</v>
      </c>
      <c r="AK24" s="49">
        <f t="shared" si="9"/>
        <v>0</v>
      </c>
      <c r="AL24" s="49">
        <f t="shared" si="9"/>
        <v>0</v>
      </c>
      <c r="AM24" s="49">
        <f t="shared" si="9"/>
        <v>0</v>
      </c>
      <c r="AN24" s="49">
        <f t="shared" si="10"/>
        <v>0</v>
      </c>
      <c r="AO24" s="49">
        <f t="shared" si="9"/>
        <v>0</v>
      </c>
      <c r="AP24" s="49">
        <f t="shared" si="9"/>
        <v>0</v>
      </c>
      <c r="AQ24" s="49">
        <f t="shared" si="9"/>
        <v>0</v>
      </c>
      <c r="AR24" s="49">
        <f t="shared" si="9"/>
        <v>0</v>
      </c>
      <c r="AS24" s="49">
        <f t="shared" si="9"/>
        <v>0</v>
      </c>
      <c r="AT24" s="49">
        <f t="shared" si="9"/>
        <v>0</v>
      </c>
      <c r="AU24" s="49">
        <f t="shared" si="9"/>
        <v>0</v>
      </c>
      <c r="AV24" s="49">
        <f t="shared" si="9"/>
        <v>0</v>
      </c>
      <c r="AW24" s="49">
        <f t="shared" si="9"/>
        <v>0</v>
      </c>
      <c r="AX24" s="49">
        <f t="shared" si="9"/>
        <v>0</v>
      </c>
      <c r="AY24" s="49">
        <f t="shared" si="9"/>
        <v>0</v>
      </c>
      <c r="AZ24" s="49">
        <f t="shared" si="14"/>
        <v>0</v>
      </c>
      <c r="BA24" s="49">
        <f t="shared" si="14"/>
        <v>0</v>
      </c>
      <c r="BB24" s="48">
        <f t="shared" si="11"/>
        <v>19</v>
      </c>
      <c r="BC24" s="50">
        <f t="shared" si="12"/>
        <v>0</v>
      </c>
    </row>
    <row r="25" spans="1:55" ht="14.45" x14ac:dyDescent="0.35">
      <c r="A25" s="48">
        <f t="shared" si="13"/>
        <v>20</v>
      </c>
      <c r="B25" s="221"/>
      <c r="C25" s="222"/>
      <c r="D25" s="220"/>
      <c r="E25" s="180"/>
      <c r="F25" s="223"/>
      <c r="G25" s="223"/>
      <c r="H25" s="223"/>
      <c r="I25" s="223"/>
      <c r="J25" s="49"/>
      <c r="K25" s="49">
        <f t="shared" si="15"/>
        <v>0</v>
      </c>
      <c r="L25" s="49">
        <f t="shared" si="15"/>
        <v>0</v>
      </c>
      <c r="M25" s="49">
        <f t="shared" si="5"/>
        <v>0</v>
      </c>
      <c r="N25" s="48">
        <f t="shared" si="6"/>
        <v>20</v>
      </c>
      <c r="O25" s="49">
        <f t="shared" si="7"/>
        <v>0</v>
      </c>
      <c r="P25" s="49">
        <f t="shared" si="7"/>
        <v>0</v>
      </c>
      <c r="Q25" s="49">
        <f t="shared" si="7"/>
        <v>0</v>
      </c>
      <c r="R25" s="49">
        <f t="shared" si="7"/>
        <v>0</v>
      </c>
      <c r="S25" s="49">
        <f t="shared" si="8"/>
        <v>0</v>
      </c>
      <c r="T25" s="49">
        <f t="shared" si="8"/>
        <v>0</v>
      </c>
      <c r="U25" s="49">
        <f t="shared" si="8"/>
        <v>0</v>
      </c>
      <c r="V25" s="49">
        <f t="shared" si="8"/>
        <v>0</v>
      </c>
      <c r="W25" s="49">
        <f t="shared" si="8"/>
        <v>0</v>
      </c>
      <c r="X25" s="49">
        <f t="shared" si="8"/>
        <v>0</v>
      </c>
      <c r="Y25" s="49">
        <f t="shared" si="8"/>
        <v>0</v>
      </c>
      <c r="Z25" s="49">
        <f t="shared" si="8"/>
        <v>0</v>
      </c>
      <c r="AA25" s="49">
        <f t="shared" si="8"/>
        <v>0</v>
      </c>
      <c r="AB25" s="49">
        <f t="shared" si="8"/>
        <v>0</v>
      </c>
      <c r="AC25" s="49"/>
      <c r="AD25" s="49">
        <f t="shared" si="16"/>
        <v>0</v>
      </c>
      <c r="AE25" s="49">
        <f t="shared" si="16"/>
        <v>0</v>
      </c>
      <c r="AF25" s="49">
        <f t="shared" si="16"/>
        <v>0</v>
      </c>
      <c r="AG25" s="49">
        <f t="shared" si="16"/>
        <v>0</v>
      </c>
      <c r="AH25" s="49">
        <f t="shared" si="16"/>
        <v>0</v>
      </c>
      <c r="AI25" s="49">
        <f t="shared" si="16"/>
        <v>0</v>
      </c>
      <c r="AJ25" s="49">
        <f t="shared" si="16"/>
        <v>0</v>
      </c>
      <c r="AK25" s="49">
        <f t="shared" si="9"/>
        <v>0</v>
      </c>
      <c r="AL25" s="49">
        <f t="shared" si="9"/>
        <v>0</v>
      </c>
      <c r="AM25" s="49">
        <f t="shared" si="9"/>
        <v>0</v>
      </c>
      <c r="AN25" s="49">
        <f t="shared" si="10"/>
        <v>0</v>
      </c>
      <c r="AO25" s="49">
        <f t="shared" si="9"/>
        <v>0</v>
      </c>
      <c r="AP25" s="49">
        <f t="shared" si="9"/>
        <v>0</v>
      </c>
      <c r="AQ25" s="49">
        <f t="shared" si="9"/>
        <v>0</v>
      </c>
      <c r="AR25" s="49">
        <f t="shared" si="9"/>
        <v>0</v>
      </c>
      <c r="AS25" s="49">
        <f t="shared" si="9"/>
        <v>0</v>
      </c>
      <c r="AT25" s="49">
        <f t="shared" si="9"/>
        <v>0</v>
      </c>
      <c r="AU25" s="49">
        <f t="shared" si="9"/>
        <v>0</v>
      </c>
      <c r="AV25" s="49">
        <f t="shared" si="9"/>
        <v>0</v>
      </c>
      <c r="AW25" s="49">
        <f t="shared" si="9"/>
        <v>0</v>
      </c>
      <c r="AX25" s="49">
        <f t="shared" si="9"/>
        <v>0</v>
      </c>
      <c r="AY25" s="49">
        <f t="shared" si="9"/>
        <v>0</v>
      </c>
      <c r="AZ25" s="49">
        <f t="shared" si="14"/>
        <v>0</v>
      </c>
      <c r="BA25" s="49">
        <f t="shared" si="14"/>
        <v>0</v>
      </c>
      <c r="BB25" s="48">
        <f t="shared" si="11"/>
        <v>20</v>
      </c>
      <c r="BC25" s="50">
        <f t="shared" si="12"/>
        <v>0</v>
      </c>
    </row>
    <row r="26" spans="1:55" ht="14.45" x14ac:dyDescent="0.35">
      <c r="A26" s="48">
        <f t="shared" si="13"/>
        <v>21</v>
      </c>
      <c r="B26" s="221"/>
      <c r="C26" s="222"/>
      <c r="D26" s="220"/>
      <c r="E26" s="180"/>
      <c r="F26" s="223"/>
      <c r="G26" s="223"/>
      <c r="H26" s="223"/>
      <c r="I26" s="223"/>
      <c r="J26" s="49"/>
      <c r="K26" s="49">
        <f t="shared" si="15"/>
        <v>0</v>
      </c>
      <c r="L26" s="49">
        <f t="shared" si="15"/>
        <v>0</v>
      </c>
      <c r="M26" s="49">
        <f t="shared" si="5"/>
        <v>0</v>
      </c>
      <c r="N26" s="48">
        <f t="shared" si="6"/>
        <v>21</v>
      </c>
      <c r="O26" s="49">
        <f t="shared" si="7"/>
        <v>0</v>
      </c>
      <c r="P26" s="49">
        <f t="shared" si="7"/>
        <v>0</v>
      </c>
      <c r="Q26" s="49">
        <f t="shared" si="7"/>
        <v>0</v>
      </c>
      <c r="R26" s="49">
        <f t="shared" si="7"/>
        <v>0</v>
      </c>
      <c r="S26" s="49">
        <f t="shared" si="8"/>
        <v>0</v>
      </c>
      <c r="T26" s="49">
        <f t="shared" si="8"/>
        <v>0</v>
      </c>
      <c r="U26" s="49">
        <f t="shared" si="8"/>
        <v>0</v>
      </c>
      <c r="V26" s="49">
        <f t="shared" si="8"/>
        <v>0</v>
      </c>
      <c r="W26" s="49">
        <f t="shared" si="8"/>
        <v>0</v>
      </c>
      <c r="X26" s="49">
        <f t="shared" si="8"/>
        <v>0</v>
      </c>
      <c r="Y26" s="49">
        <f t="shared" si="8"/>
        <v>0</v>
      </c>
      <c r="Z26" s="49">
        <f t="shared" si="8"/>
        <v>0</v>
      </c>
      <c r="AA26" s="49">
        <f t="shared" si="8"/>
        <v>0</v>
      </c>
      <c r="AB26" s="49">
        <f t="shared" si="8"/>
        <v>0</v>
      </c>
      <c r="AC26" s="49"/>
      <c r="AD26" s="49">
        <f t="shared" si="16"/>
        <v>0</v>
      </c>
      <c r="AE26" s="49">
        <f t="shared" si="16"/>
        <v>0</v>
      </c>
      <c r="AF26" s="49">
        <f t="shared" si="16"/>
        <v>0</v>
      </c>
      <c r="AG26" s="49">
        <f t="shared" si="16"/>
        <v>0</v>
      </c>
      <c r="AH26" s="49">
        <f t="shared" si="16"/>
        <v>0</v>
      </c>
      <c r="AI26" s="49">
        <f t="shared" si="16"/>
        <v>0</v>
      </c>
      <c r="AJ26" s="49">
        <f t="shared" si="16"/>
        <v>0</v>
      </c>
      <c r="AK26" s="49">
        <f t="shared" si="9"/>
        <v>0</v>
      </c>
      <c r="AL26" s="49">
        <f t="shared" si="9"/>
        <v>0</v>
      </c>
      <c r="AM26" s="49">
        <f t="shared" si="9"/>
        <v>0</v>
      </c>
      <c r="AN26" s="49">
        <f t="shared" si="10"/>
        <v>0</v>
      </c>
      <c r="AO26" s="49">
        <f t="shared" si="9"/>
        <v>0</v>
      </c>
      <c r="AP26" s="49">
        <f t="shared" si="9"/>
        <v>0</v>
      </c>
      <c r="AQ26" s="49">
        <f t="shared" si="9"/>
        <v>0</v>
      </c>
      <c r="AR26" s="49">
        <f t="shared" si="9"/>
        <v>0</v>
      </c>
      <c r="AS26" s="49">
        <f t="shared" si="9"/>
        <v>0</v>
      </c>
      <c r="AT26" s="49">
        <f t="shared" si="9"/>
        <v>0</v>
      </c>
      <c r="AU26" s="49">
        <f t="shared" si="9"/>
        <v>0</v>
      </c>
      <c r="AV26" s="49">
        <f t="shared" si="9"/>
        <v>0</v>
      </c>
      <c r="AW26" s="49">
        <f t="shared" si="9"/>
        <v>0</v>
      </c>
      <c r="AX26" s="49">
        <f t="shared" si="9"/>
        <v>0</v>
      </c>
      <c r="AY26" s="49">
        <f t="shared" si="9"/>
        <v>0</v>
      </c>
      <c r="AZ26" s="49">
        <f t="shared" si="14"/>
        <v>0</v>
      </c>
      <c r="BA26" s="49">
        <f t="shared" si="14"/>
        <v>0</v>
      </c>
      <c r="BB26" s="48">
        <f t="shared" si="11"/>
        <v>21</v>
      </c>
      <c r="BC26" s="50">
        <f t="shared" si="12"/>
        <v>0</v>
      </c>
    </row>
    <row r="27" spans="1:55" ht="14.45" x14ac:dyDescent="0.35">
      <c r="A27" s="48">
        <f t="shared" si="13"/>
        <v>22</v>
      </c>
      <c r="B27" s="221"/>
      <c r="C27" s="222"/>
      <c r="D27" s="220"/>
      <c r="E27" s="180"/>
      <c r="F27" s="223"/>
      <c r="G27" s="223"/>
      <c r="H27" s="223"/>
      <c r="I27" s="223"/>
      <c r="J27" s="49"/>
      <c r="K27" s="49">
        <f t="shared" si="15"/>
        <v>0</v>
      </c>
      <c r="L27" s="49">
        <f t="shared" si="15"/>
        <v>0</v>
      </c>
      <c r="M27" s="49">
        <f t="shared" si="5"/>
        <v>0</v>
      </c>
      <c r="N27" s="48">
        <f t="shared" si="6"/>
        <v>22</v>
      </c>
      <c r="O27" s="49">
        <f t="shared" si="7"/>
        <v>0</v>
      </c>
      <c r="P27" s="49">
        <f t="shared" si="7"/>
        <v>0</v>
      </c>
      <c r="Q27" s="49">
        <f t="shared" si="7"/>
        <v>0</v>
      </c>
      <c r="R27" s="49">
        <f t="shared" si="7"/>
        <v>0</v>
      </c>
      <c r="S27" s="49">
        <f t="shared" si="8"/>
        <v>0</v>
      </c>
      <c r="T27" s="49">
        <f t="shared" si="8"/>
        <v>0</v>
      </c>
      <c r="U27" s="49">
        <f t="shared" si="8"/>
        <v>0</v>
      </c>
      <c r="V27" s="49">
        <f t="shared" si="8"/>
        <v>0</v>
      </c>
      <c r="W27" s="49">
        <f t="shared" si="8"/>
        <v>0</v>
      </c>
      <c r="X27" s="49">
        <f t="shared" si="8"/>
        <v>0</v>
      </c>
      <c r="Y27" s="49">
        <f t="shared" si="8"/>
        <v>0</v>
      </c>
      <c r="Z27" s="49">
        <f t="shared" si="8"/>
        <v>0</v>
      </c>
      <c r="AA27" s="49">
        <f t="shared" si="8"/>
        <v>0</v>
      </c>
      <c r="AB27" s="49">
        <f t="shared" si="8"/>
        <v>0</v>
      </c>
      <c r="AC27" s="49"/>
      <c r="AD27" s="49">
        <f t="shared" si="16"/>
        <v>0</v>
      </c>
      <c r="AE27" s="49">
        <f t="shared" si="16"/>
        <v>0</v>
      </c>
      <c r="AF27" s="49">
        <f t="shared" si="16"/>
        <v>0</v>
      </c>
      <c r="AG27" s="49">
        <f t="shared" si="16"/>
        <v>0</v>
      </c>
      <c r="AH27" s="49">
        <f t="shared" si="16"/>
        <v>0</v>
      </c>
      <c r="AI27" s="49">
        <f t="shared" si="16"/>
        <v>0</v>
      </c>
      <c r="AJ27" s="49">
        <f t="shared" si="16"/>
        <v>0</v>
      </c>
      <c r="AK27" s="49">
        <f t="shared" si="9"/>
        <v>0</v>
      </c>
      <c r="AL27" s="49">
        <f t="shared" si="9"/>
        <v>0</v>
      </c>
      <c r="AM27" s="49">
        <f t="shared" si="9"/>
        <v>0</v>
      </c>
      <c r="AN27" s="49">
        <f t="shared" si="10"/>
        <v>0</v>
      </c>
      <c r="AO27" s="49">
        <f t="shared" si="9"/>
        <v>0</v>
      </c>
      <c r="AP27" s="49">
        <f t="shared" si="9"/>
        <v>0</v>
      </c>
      <c r="AQ27" s="49">
        <f t="shared" si="9"/>
        <v>0</v>
      </c>
      <c r="AR27" s="49">
        <f t="shared" si="9"/>
        <v>0</v>
      </c>
      <c r="AS27" s="49">
        <f t="shared" si="9"/>
        <v>0</v>
      </c>
      <c r="AT27" s="49">
        <f t="shared" si="9"/>
        <v>0</v>
      </c>
      <c r="AU27" s="49">
        <f t="shared" si="9"/>
        <v>0</v>
      </c>
      <c r="AV27" s="49">
        <f t="shared" si="9"/>
        <v>0</v>
      </c>
      <c r="AW27" s="49">
        <f t="shared" si="9"/>
        <v>0</v>
      </c>
      <c r="AX27" s="49">
        <f t="shared" si="9"/>
        <v>0</v>
      </c>
      <c r="AY27" s="49">
        <f t="shared" si="9"/>
        <v>0</v>
      </c>
      <c r="AZ27" s="49">
        <f t="shared" si="14"/>
        <v>0</v>
      </c>
      <c r="BA27" s="49">
        <f t="shared" si="14"/>
        <v>0</v>
      </c>
      <c r="BB27" s="48">
        <f t="shared" si="11"/>
        <v>22</v>
      </c>
      <c r="BC27" s="50">
        <f t="shared" si="12"/>
        <v>0</v>
      </c>
    </row>
    <row r="28" spans="1:55" x14ac:dyDescent="0.25">
      <c r="A28" s="48">
        <f t="shared" si="13"/>
        <v>23</v>
      </c>
      <c r="B28" s="221"/>
      <c r="C28" s="222"/>
      <c r="D28" s="220"/>
      <c r="E28" s="180"/>
      <c r="F28" s="223"/>
      <c r="G28" s="223"/>
      <c r="H28" s="223"/>
      <c r="I28" s="223"/>
      <c r="J28" s="49"/>
      <c r="K28" s="49">
        <f t="shared" si="15"/>
        <v>0</v>
      </c>
      <c r="L28" s="49">
        <f t="shared" si="15"/>
        <v>0</v>
      </c>
      <c r="M28" s="49">
        <f t="shared" si="5"/>
        <v>0</v>
      </c>
      <c r="N28" s="48">
        <f t="shared" si="6"/>
        <v>23</v>
      </c>
      <c r="O28" s="49">
        <f t="shared" si="7"/>
        <v>0</v>
      </c>
      <c r="P28" s="49">
        <f t="shared" si="7"/>
        <v>0</v>
      </c>
      <c r="Q28" s="49">
        <f t="shared" si="7"/>
        <v>0</v>
      </c>
      <c r="R28" s="49">
        <f t="shared" si="7"/>
        <v>0</v>
      </c>
      <c r="S28" s="49">
        <f t="shared" si="8"/>
        <v>0</v>
      </c>
      <c r="T28" s="49">
        <f t="shared" si="8"/>
        <v>0</v>
      </c>
      <c r="U28" s="49">
        <f t="shared" si="8"/>
        <v>0</v>
      </c>
      <c r="V28" s="49">
        <f t="shared" si="8"/>
        <v>0</v>
      </c>
      <c r="W28" s="49">
        <f t="shared" si="8"/>
        <v>0</v>
      </c>
      <c r="X28" s="49">
        <f t="shared" si="8"/>
        <v>0</v>
      </c>
      <c r="Y28" s="49">
        <f t="shared" si="8"/>
        <v>0</v>
      </c>
      <c r="Z28" s="49">
        <f t="shared" si="8"/>
        <v>0</v>
      </c>
      <c r="AA28" s="49">
        <f t="shared" si="8"/>
        <v>0</v>
      </c>
      <c r="AB28" s="49">
        <f t="shared" si="8"/>
        <v>0</v>
      </c>
      <c r="AC28" s="49"/>
      <c r="AD28" s="49">
        <f t="shared" si="16"/>
        <v>0</v>
      </c>
      <c r="AE28" s="49">
        <f t="shared" si="16"/>
        <v>0</v>
      </c>
      <c r="AF28" s="49">
        <f t="shared" si="16"/>
        <v>0</v>
      </c>
      <c r="AG28" s="49">
        <f t="shared" si="16"/>
        <v>0</v>
      </c>
      <c r="AH28" s="49">
        <f t="shared" si="16"/>
        <v>0</v>
      </c>
      <c r="AI28" s="49">
        <f t="shared" si="16"/>
        <v>0</v>
      </c>
      <c r="AJ28" s="49">
        <f t="shared" si="16"/>
        <v>0</v>
      </c>
      <c r="AK28" s="49">
        <f t="shared" si="9"/>
        <v>0</v>
      </c>
      <c r="AL28" s="49">
        <f t="shared" si="9"/>
        <v>0</v>
      </c>
      <c r="AM28" s="49">
        <f t="shared" si="9"/>
        <v>0</v>
      </c>
      <c r="AN28" s="49">
        <f t="shared" si="10"/>
        <v>0</v>
      </c>
      <c r="AO28" s="49">
        <f t="shared" si="9"/>
        <v>0</v>
      </c>
      <c r="AP28" s="49">
        <f t="shared" si="9"/>
        <v>0</v>
      </c>
      <c r="AQ28" s="49">
        <f t="shared" si="9"/>
        <v>0</v>
      </c>
      <c r="AR28" s="49">
        <f t="shared" si="9"/>
        <v>0</v>
      </c>
      <c r="AS28" s="49">
        <f t="shared" si="9"/>
        <v>0</v>
      </c>
      <c r="AT28" s="49">
        <f t="shared" si="9"/>
        <v>0</v>
      </c>
      <c r="AU28" s="49">
        <f t="shared" si="9"/>
        <v>0</v>
      </c>
      <c r="AV28" s="49">
        <f t="shared" si="9"/>
        <v>0</v>
      </c>
      <c r="AW28" s="49">
        <f t="shared" si="9"/>
        <v>0</v>
      </c>
      <c r="AX28" s="49">
        <f t="shared" si="9"/>
        <v>0</v>
      </c>
      <c r="AY28" s="49">
        <f t="shared" si="9"/>
        <v>0</v>
      </c>
      <c r="AZ28" s="49">
        <f t="shared" si="14"/>
        <v>0</v>
      </c>
      <c r="BA28" s="49">
        <f t="shared" si="14"/>
        <v>0</v>
      </c>
      <c r="BB28" s="48">
        <f t="shared" si="11"/>
        <v>23</v>
      </c>
      <c r="BC28" s="50">
        <f t="shared" si="12"/>
        <v>0</v>
      </c>
    </row>
    <row r="29" spans="1:55" x14ac:dyDescent="0.25">
      <c r="A29" s="48">
        <f t="shared" si="13"/>
        <v>24</v>
      </c>
      <c r="B29" s="221"/>
      <c r="C29" s="222"/>
      <c r="D29" s="220"/>
      <c r="E29" s="180"/>
      <c r="F29" s="223"/>
      <c r="G29" s="223"/>
      <c r="H29" s="223"/>
      <c r="I29" s="223"/>
      <c r="J29" s="49"/>
      <c r="K29" s="49">
        <f t="shared" si="15"/>
        <v>0</v>
      </c>
      <c r="L29" s="49">
        <f t="shared" si="15"/>
        <v>0</v>
      </c>
      <c r="M29" s="49">
        <f t="shared" si="5"/>
        <v>0</v>
      </c>
      <c r="N29" s="48">
        <f t="shared" si="6"/>
        <v>24</v>
      </c>
      <c r="O29" s="49">
        <f t="shared" si="7"/>
        <v>0</v>
      </c>
      <c r="P29" s="49">
        <f t="shared" si="7"/>
        <v>0</v>
      </c>
      <c r="Q29" s="49">
        <f t="shared" si="7"/>
        <v>0</v>
      </c>
      <c r="R29" s="49">
        <f t="shared" si="7"/>
        <v>0</v>
      </c>
      <c r="S29" s="49">
        <f t="shared" si="8"/>
        <v>0</v>
      </c>
      <c r="T29" s="49">
        <f t="shared" si="8"/>
        <v>0</v>
      </c>
      <c r="U29" s="49">
        <f t="shared" si="8"/>
        <v>0</v>
      </c>
      <c r="V29" s="49">
        <f t="shared" si="8"/>
        <v>0</v>
      </c>
      <c r="W29" s="49">
        <f t="shared" si="8"/>
        <v>0</v>
      </c>
      <c r="X29" s="49">
        <f t="shared" si="8"/>
        <v>0</v>
      </c>
      <c r="Y29" s="49">
        <f t="shared" si="8"/>
        <v>0</v>
      </c>
      <c r="Z29" s="49">
        <f t="shared" si="8"/>
        <v>0</v>
      </c>
      <c r="AA29" s="49">
        <f t="shared" si="8"/>
        <v>0</v>
      </c>
      <c r="AB29" s="49">
        <f t="shared" si="8"/>
        <v>0</v>
      </c>
      <c r="AC29" s="49"/>
      <c r="AD29" s="49">
        <f t="shared" si="16"/>
        <v>0</v>
      </c>
      <c r="AE29" s="49">
        <f t="shared" si="16"/>
        <v>0</v>
      </c>
      <c r="AF29" s="49">
        <f t="shared" si="16"/>
        <v>0</v>
      </c>
      <c r="AG29" s="49">
        <f t="shared" si="16"/>
        <v>0</v>
      </c>
      <c r="AH29" s="49">
        <f t="shared" si="16"/>
        <v>0</v>
      </c>
      <c r="AI29" s="49">
        <f t="shared" si="16"/>
        <v>0</v>
      </c>
      <c r="AJ29" s="49">
        <f t="shared" si="16"/>
        <v>0</v>
      </c>
      <c r="AK29" s="49">
        <f t="shared" si="9"/>
        <v>0</v>
      </c>
      <c r="AL29" s="49">
        <f t="shared" si="9"/>
        <v>0</v>
      </c>
      <c r="AM29" s="49">
        <f t="shared" si="9"/>
        <v>0</v>
      </c>
      <c r="AN29" s="49">
        <f t="shared" si="10"/>
        <v>0</v>
      </c>
      <c r="AO29" s="49">
        <f t="shared" si="9"/>
        <v>0</v>
      </c>
      <c r="AP29" s="49">
        <f t="shared" si="9"/>
        <v>0</v>
      </c>
      <c r="AQ29" s="49">
        <f t="shared" si="9"/>
        <v>0</v>
      </c>
      <c r="AR29" s="49">
        <f t="shared" si="9"/>
        <v>0</v>
      </c>
      <c r="AS29" s="49">
        <f t="shared" si="9"/>
        <v>0</v>
      </c>
      <c r="AT29" s="49">
        <f t="shared" si="9"/>
        <v>0</v>
      </c>
      <c r="AU29" s="49">
        <f t="shared" si="9"/>
        <v>0</v>
      </c>
      <c r="AV29" s="49">
        <f t="shared" si="9"/>
        <v>0</v>
      </c>
      <c r="AW29" s="49">
        <f t="shared" si="9"/>
        <v>0</v>
      </c>
      <c r="AX29" s="49">
        <f t="shared" si="9"/>
        <v>0</v>
      </c>
      <c r="AY29" s="49">
        <f t="shared" si="9"/>
        <v>0</v>
      </c>
      <c r="AZ29" s="49">
        <f t="shared" si="14"/>
        <v>0</v>
      </c>
      <c r="BA29" s="49">
        <f t="shared" si="14"/>
        <v>0</v>
      </c>
      <c r="BB29" s="48">
        <f t="shared" si="11"/>
        <v>24</v>
      </c>
      <c r="BC29" s="50">
        <f t="shared" si="12"/>
        <v>0</v>
      </c>
    </row>
    <row r="30" spans="1:55" x14ac:dyDescent="0.25">
      <c r="A30" s="48">
        <f t="shared" si="13"/>
        <v>25</v>
      </c>
      <c r="B30" s="221"/>
      <c r="C30" s="222"/>
      <c r="D30" s="220"/>
      <c r="E30" s="180"/>
      <c r="F30" s="223"/>
      <c r="G30" s="223"/>
      <c r="H30" s="223"/>
      <c r="I30" s="223"/>
      <c r="J30" s="49"/>
      <c r="K30" s="49">
        <f t="shared" si="15"/>
        <v>0</v>
      </c>
      <c r="L30" s="49">
        <f t="shared" si="15"/>
        <v>0</v>
      </c>
      <c r="M30" s="49">
        <f t="shared" si="5"/>
        <v>0</v>
      </c>
      <c r="N30" s="48">
        <f t="shared" si="6"/>
        <v>25</v>
      </c>
      <c r="O30" s="49">
        <f t="shared" si="7"/>
        <v>0</v>
      </c>
      <c r="P30" s="49">
        <f t="shared" si="7"/>
        <v>0</v>
      </c>
      <c r="Q30" s="49">
        <f t="shared" si="7"/>
        <v>0</v>
      </c>
      <c r="R30" s="49">
        <f t="shared" si="7"/>
        <v>0</v>
      </c>
      <c r="S30" s="49">
        <f t="shared" si="8"/>
        <v>0</v>
      </c>
      <c r="T30" s="49">
        <f t="shared" si="8"/>
        <v>0</v>
      </c>
      <c r="U30" s="49">
        <f t="shared" si="8"/>
        <v>0</v>
      </c>
      <c r="V30" s="49">
        <f t="shared" si="8"/>
        <v>0</v>
      </c>
      <c r="W30" s="49">
        <f t="shared" si="8"/>
        <v>0</v>
      </c>
      <c r="X30" s="49">
        <f t="shared" si="8"/>
        <v>0</v>
      </c>
      <c r="Y30" s="49">
        <f t="shared" si="8"/>
        <v>0</v>
      </c>
      <c r="Z30" s="49">
        <f t="shared" si="8"/>
        <v>0</v>
      </c>
      <c r="AA30" s="49">
        <f t="shared" si="8"/>
        <v>0</v>
      </c>
      <c r="AB30" s="49">
        <f t="shared" si="8"/>
        <v>0</v>
      </c>
      <c r="AC30" s="49"/>
      <c r="AD30" s="49">
        <f t="shared" si="16"/>
        <v>0</v>
      </c>
      <c r="AE30" s="49">
        <f t="shared" si="16"/>
        <v>0</v>
      </c>
      <c r="AF30" s="49">
        <f t="shared" si="16"/>
        <v>0</v>
      </c>
      <c r="AG30" s="49">
        <f t="shared" si="16"/>
        <v>0</v>
      </c>
      <c r="AH30" s="49">
        <f t="shared" si="16"/>
        <v>0</v>
      </c>
      <c r="AI30" s="49">
        <f t="shared" si="16"/>
        <v>0</v>
      </c>
      <c r="AJ30" s="49">
        <f t="shared" si="16"/>
        <v>0</v>
      </c>
      <c r="AK30" s="49">
        <f t="shared" si="9"/>
        <v>0</v>
      </c>
      <c r="AL30" s="49">
        <f t="shared" si="9"/>
        <v>0</v>
      </c>
      <c r="AM30" s="49">
        <f t="shared" si="9"/>
        <v>0</v>
      </c>
      <c r="AN30" s="49">
        <f t="shared" si="10"/>
        <v>0</v>
      </c>
      <c r="AO30" s="49">
        <f t="shared" si="9"/>
        <v>0</v>
      </c>
      <c r="AP30" s="49">
        <f t="shared" si="9"/>
        <v>0</v>
      </c>
      <c r="AQ30" s="49">
        <f t="shared" si="9"/>
        <v>0</v>
      </c>
      <c r="AR30" s="49">
        <f t="shared" si="9"/>
        <v>0</v>
      </c>
      <c r="AS30" s="49">
        <f t="shared" si="9"/>
        <v>0</v>
      </c>
      <c r="AT30" s="49">
        <f t="shared" si="9"/>
        <v>0</v>
      </c>
      <c r="AU30" s="49">
        <f t="shared" si="9"/>
        <v>0</v>
      </c>
      <c r="AV30" s="49">
        <f t="shared" si="9"/>
        <v>0</v>
      </c>
      <c r="AW30" s="49">
        <f t="shared" si="9"/>
        <v>0</v>
      </c>
      <c r="AX30" s="49">
        <f t="shared" si="9"/>
        <v>0</v>
      </c>
      <c r="AY30" s="49">
        <f t="shared" si="9"/>
        <v>0</v>
      </c>
      <c r="AZ30" s="49">
        <f t="shared" si="14"/>
        <v>0</v>
      </c>
      <c r="BA30" s="49">
        <f t="shared" si="14"/>
        <v>0</v>
      </c>
      <c r="BB30" s="48">
        <f t="shared" si="11"/>
        <v>25</v>
      </c>
      <c r="BC30" s="50">
        <f t="shared" si="12"/>
        <v>0</v>
      </c>
    </row>
    <row r="31" spans="1:55" x14ac:dyDescent="0.25">
      <c r="A31" s="48">
        <f t="shared" si="13"/>
        <v>26</v>
      </c>
      <c r="B31" s="221"/>
      <c r="C31" s="222"/>
      <c r="D31" s="220"/>
      <c r="E31" s="180"/>
      <c r="F31" s="223"/>
      <c r="G31" s="223"/>
      <c r="H31" s="223"/>
      <c r="I31" s="223"/>
      <c r="J31" s="49"/>
      <c r="K31" s="49">
        <f t="shared" si="15"/>
        <v>0</v>
      </c>
      <c r="L31" s="49">
        <f t="shared" si="15"/>
        <v>0</v>
      </c>
      <c r="M31" s="49">
        <f t="shared" si="5"/>
        <v>0</v>
      </c>
      <c r="N31" s="48">
        <f t="shared" si="6"/>
        <v>26</v>
      </c>
      <c r="O31" s="49">
        <f t="shared" si="7"/>
        <v>0</v>
      </c>
      <c r="P31" s="49">
        <f t="shared" si="7"/>
        <v>0</v>
      </c>
      <c r="Q31" s="49">
        <f t="shared" si="7"/>
        <v>0</v>
      </c>
      <c r="R31" s="49">
        <f t="shared" si="7"/>
        <v>0</v>
      </c>
      <c r="S31" s="49">
        <f t="shared" si="8"/>
        <v>0</v>
      </c>
      <c r="T31" s="49">
        <f t="shared" si="8"/>
        <v>0</v>
      </c>
      <c r="U31" s="49">
        <f t="shared" si="8"/>
        <v>0</v>
      </c>
      <c r="V31" s="49">
        <f t="shared" si="8"/>
        <v>0</v>
      </c>
      <c r="W31" s="49">
        <f t="shared" si="8"/>
        <v>0</v>
      </c>
      <c r="X31" s="49">
        <f t="shared" si="8"/>
        <v>0</v>
      </c>
      <c r="Y31" s="49">
        <f t="shared" si="8"/>
        <v>0</v>
      </c>
      <c r="Z31" s="49">
        <f t="shared" si="8"/>
        <v>0</v>
      </c>
      <c r="AA31" s="49">
        <f t="shared" si="8"/>
        <v>0</v>
      </c>
      <c r="AB31" s="49">
        <f t="shared" si="8"/>
        <v>0</v>
      </c>
      <c r="AC31" s="49"/>
      <c r="AD31" s="49">
        <f t="shared" si="16"/>
        <v>0</v>
      </c>
      <c r="AE31" s="49">
        <f t="shared" si="16"/>
        <v>0</v>
      </c>
      <c r="AF31" s="49">
        <f t="shared" si="16"/>
        <v>0</v>
      </c>
      <c r="AG31" s="49">
        <f t="shared" si="16"/>
        <v>0</v>
      </c>
      <c r="AH31" s="49">
        <f t="shared" si="16"/>
        <v>0</v>
      </c>
      <c r="AI31" s="49">
        <f t="shared" si="16"/>
        <v>0</v>
      </c>
      <c r="AJ31" s="49">
        <f t="shared" si="16"/>
        <v>0</v>
      </c>
      <c r="AK31" s="49">
        <f t="shared" si="9"/>
        <v>0</v>
      </c>
      <c r="AL31" s="49">
        <f t="shared" si="9"/>
        <v>0</v>
      </c>
      <c r="AM31" s="49">
        <f t="shared" si="9"/>
        <v>0</v>
      </c>
      <c r="AN31" s="49">
        <f t="shared" si="10"/>
        <v>0</v>
      </c>
      <c r="AO31" s="49">
        <f t="shared" si="9"/>
        <v>0</v>
      </c>
      <c r="AP31" s="49">
        <f t="shared" si="9"/>
        <v>0</v>
      </c>
      <c r="AQ31" s="49">
        <f t="shared" si="9"/>
        <v>0</v>
      </c>
      <c r="AR31" s="49">
        <f t="shared" si="9"/>
        <v>0</v>
      </c>
      <c r="AS31" s="49">
        <f t="shared" si="9"/>
        <v>0</v>
      </c>
      <c r="AT31" s="49">
        <f t="shared" si="9"/>
        <v>0</v>
      </c>
      <c r="AU31" s="49">
        <f t="shared" si="9"/>
        <v>0</v>
      </c>
      <c r="AV31" s="49">
        <f t="shared" si="9"/>
        <v>0</v>
      </c>
      <c r="AW31" s="49">
        <f t="shared" si="9"/>
        <v>0</v>
      </c>
      <c r="AX31" s="49">
        <f t="shared" si="9"/>
        <v>0</v>
      </c>
      <c r="AY31" s="49">
        <f t="shared" si="9"/>
        <v>0</v>
      </c>
      <c r="AZ31" s="49">
        <f t="shared" si="14"/>
        <v>0</v>
      </c>
      <c r="BA31" s="49">
        <f t="shared" si="14"/>
        <v>0</v>
      </c>
      <c r="BB31" s="48">
        <f t="shared" si="11"/>
        <v>26</v>
      </c>
      <c r="BC31" s="50">
        <f t="shared" si="12"/>
        <v>0</v>
      </c>
    </row>
    <row r="32" spans="1:55" x14ac:dyDescent="0.25">
      <c r="A32" s="48">
        <f t="shared" si="13"/>
        <v>27</v>
      </c>
      <c r="B32" s="221"/>
      <c r="C32" s="222"/>
      <c r="D32" s="220"/>
      <c r="E32" s="180"/>
      <c r="F32" s="223"/>
      <c r="G32" s="223"/>
      <c r="H32" s="223"/>
      <c r="I32" s="223"/>
      <c r="J32" s="49"/>
      <c r="K32" s="49">
        <f t="shared" si="15"/>
        <v>0</v>
      </c>
      <c r="L32" s="49">
        <f t="shared" si="15"/>
        <v>0</v>
      </c>
      <c r="M32" s="49">
        <f t="shared" si="5"/>
        <v>0</v>
      </c>
      <c r="N32" s="48">
        <f t="shared" si="6"/>
        <v>27</v>
      </c>
      <c r="O32" s="49">
        <f t="shared" si="7"/>
        <v>0</v>
      </c>
      <c r="P32" s="49">
        <f t="shared" si="7"/>
        <v>0</v>
      </c>
      <c r="Q32" s="49">
        <f t="shared" si="7"/>
        <v>0</v>
      </c>
      <c r="R32" s="49">
        <f t="shared" si="7"/>
        <v>0</v>
      </c>
      <c r="S32" s="49">
        <f t="shared" si="8"/>
        <v>0</v>
      </c>
      <c r="T32" s="49">
        <f t="shared" si="8"/>
        <v>0</v>
      </c>
      <c r="U32" s="49">
        <f t="shared" si="8"/>
        <v>0</v>
      </c>
      <c r="V32" s="49">
        <f t="shared" si="8"/>
        <v>0</v>
      </c>
      <c r="W32" s="49">
        <f t="shared" si="8"/>
        <v>0</v>
      </c>
      <c r="X32" s="49">
        <f t="shared" si="8"/>
        <v>0</v>
      </c>
      <c r="Y32" s="49">
        <f t="shared" si="8"/>
        <v>0</v>
      </c>
      <c r="Z32" s="49">
        <f t="shared" si="8"/>
        <v>0</v>
      </c>
      <c r="AA32" s="49">
        <f t="shared" si="8"/>
        <v>0</v>
      </c>
      <c r="AB32" s="49">
        <f t="shared" si="8"/>
        <v>0</v>
      </c>
      <c r="AC32" s="49"/>
      <c r="AD32" s="49">
        <f t="shared" si="16"/>
        <v>0</v>
      </c>
      <c r="AE32" s="49">
        <f t="shared" si="16"/>
        <v>0</v>
      </c>
      <c r="AF32" s="49">
        <f t="shared" si="16"/>
        <v>0</v>
      </c>
      <c r="AG32" s="49">
        <f t="shared" si="16"/>
        <v>0</v>
      </c>
      <c r="AH32" s="49">
        <f t="shared" si="16"/>
        <v>0</v>
      </c>
      <c r="AI32" s="49">
        <f t="shared" si="16"/>
        <v>0</v>
      </c>
      <c r="AJ32" s="49">
        <f t="shared" si="16"/>
        <v>0</v>
      </c>
      <c r="AK32" s="49">
        <f t="shared" si="9"/>
        <v>0</v>
      </c>
      <c r="AL32" s="49">
        <f t="shared" si="9"/>
        <v>0</v>
      </c>
      <c r="AM32" s="49">
        <f t="shared" si="9"/>
        <v>0</v>
      </c>
      <c r="AN32" s="49">
        <f t="shared" si="10"/>
        <v>0</v>
      </c>
      <c r="AO32" s="49">
        <f t="shared" si="9"/>
        <v>0</v>
      </c>
      <c r="AP32" s="49">
        <f t="shared" si="9"/>
        <v>0</v>
      </c>
      <c r="AQ32" s="49">
        <f t="shared" si="9"/>
        <v>0</v>
      </c>
      <c r="AR32" s="49">
        <f t="shared" si="9"/>
        <v>0</v>
      </c>
      <c r="AS32" s="49">
        <f t="shared" si="9"/>
        <v>0</v>
      </c>
      <c r="AT32" s="49">
        <f t="shared" si="9"/>
        <v>0</v>
      </c>
      <c r="AU32" s="49">
        <f t="shared" si="9"/>
        <v>0</v>
      </c>
      <c r="AV32" s="49">
        <f t="shared" si="9"/>
        <v>0</v>
      </c>
      <c r="AW32" s="49">
        <f t="shared" si="9"/>
        <v>0</v>
      </c>
      <c r="AX32" s="49">
        <f t="shared" si="9"/>
        <v>0</v>
      </c>
      <c r="AY32" s="49">
        <f t="shared" si="9"/>
        <v>0</v>
      </c>
      <c r="AZ32" s="49">
        <f t="shared" si="14"/>
        <v>0</v>
      </c>
      <c r="BA32" s="49">
        <f t="shared" si="14"/>
        <v>0</v>
      </c>
      <c r="BB32" s="48">
        <f t="shared" si="11"/>
        <v>27</v>
      </c>
      <c r="BC32" s="50">
        <f t="shared" si="12"/>
        <v>0</v>
      </c>
    </row>
    <row r="33" spans="1:55" x14ac:dyDescent="0.25">
      <c r="A33" s="48">
        <f t="shared" si="13"/>
        <v>28</v>
      </c>
      <c r="B33" s="221"/>
      <c r="C33" s="222"/>
      <c r="D33" s="220"/>
      <c r="E33" s="180"/>
      <c r="F33" s="223"/>
      <c r="G33" s="223"/>
      <c r="H33" s="223"/>
      <c r="I33" s="223"/>
      <c r="J33" s="49"/>
      <c r="K33" s="49">
        <f t="shared" si="15"/>
        <v>0</v>
      </c>
      <c r="L33" s="49">
        <f t="shared" si="15"/>
        <v>0</v>
      </c>
      <c r="M33" s="49">
        <f t="shared" si="5"/>
        <v>0</v>
      </c>
      <c r="N33" s="48">
        <f t="shared" si="6"/>
        <v>28</v>
      </c>
      <c r="O33" s="49">
        <f t="shared" si="7"/>
        <v>0</v>
      </c>
      <c r="P33" s="49">
        <f t="shared" si="7"/>
        <v>0</v>
      </c>
      <c r="Q33" s="49">
        <f t="shared" si="7"/>
        <v>0</v>
      </c>
      <c r="R33" s="49">
        <f t="shared" si="7"/>
        <v>0</v>
      </c>
      <c r="S33" s="49">
        <f t="shared" si="8"/>
        <v>0</v>
      </c>
      <c r="T33" s="49">
        <f t="shared" si="8"/>
        <v>0</v>
      </c>
      <c r="U33" s="49">
        <f t="shared" si="8"/>
        <v>0</v>
      </c>
      <c r="V33" s="49">
        <f t="shared" si="8"/>
        <v>0</v>
      </c>
      <c r="W33" s="49">
        <f t="shared" si="8"/>
        <v>0</v>
      </c>
      <c r="X33" s="49">
        <f t="shared" si="8"/>
        <v>0</v>
      </c>
      <c r="Y33" s="49">
        <f t="shared" si="8"/>
        <v>0</v>
      </c>
      <c r="Z33" s="49">
        <f t="shared" si="8"/>
        <v>0</v>
      </c>
      <c r="AA33" s="49">
        <f t="shared" si="8"/>
        <v>0</v>
      </c>
      <c r="AB33" s="49">
        <f t="shared" si="8"/>
        <v>0</v>
      </c>
      <c r="AC33" s="49"/>
      <c r="AD33" s="49">
        <f t="shared" si="16"/>
        <v>0</v>
      </c>
      <c r="AE33" s="49">
        <f t="shared" si="16"/>
        <v>0</v>
      </c>
      <c r="AF33" s="49">
        <f t="shared" si="16"/>
        <v>0</v>
      </c>
      <c r="AG33" s="49">
        <f t="shared" si="16"/>
        <v>0</v>
      </c>
      <c r="AH33" s="49">
        <f t="shared" si="16"/>
        <v>0</v>
      </c>
      <c r="AI33" s="49">
        <f t="shared" si="16"/>
        <v>0</v>
      </c>
      <c r="AJ33" s="49">
        <f t="shared" si="16"/>
        <v>0</v>
      </c>
      <c r="AK33" s="49">
        <f t="shared" si="9"/>
        <v>0</v>
      </c>
      <c r="AL33" s="49">
        <f t="shared" si="9"/>
        <v>0</v>
      </c>
      <c r="AM33" s="49">
        <f t="shared" si="9"/>
        <v>0</v>
      </c>
      <c r="AN33" s="49">
        <f t="shared" si="10"/>
        <v>0</v>
      </c>
      <c r="AO33" s="49">
        <f t="shared" si="9"/>
        <v>0</v>
      </c>
      <c r="AP33" s="49">
        <f t="shared" si="9"/>
        <v>0</v>
      </c>
      <c r="AQ33" s="49">
        <f t="shared" si="9"/>
        <v>0</v>
      </c>
      <c r="AR33" s="49">
        <f t="shared" si="9"/>
        <v>0</v>
      </c>
      <c r="AS33" s="49">
        <f t="shared" si="9"/>
        <v>0</v>
      </c>
      <c r="AT33" s="49">
        <f t="shared" si="9"/>
        <v>0</v>
      </c>
      <c r="AU33" s="49">
        <f t="shared" si="9"/>
        <v>0</v>
      </c>
      <c r="AV33" s="49">
        <f t="shared" si="9"/>
        <v>0</v>
      </c>
      <c r="AW33" s="49">
        <f t="shared" si="9"/>
        <v>0</v>
      </c>
      <c r="AX33" s="49">
        <f t="shared" si="9"/>
        <v>0</v>
      </c>
      <c r="AY33" s="49">
        <f t="shared" si="9"/>
        <v>0</v>
      </c>
      <c r="AZ33" s="49">
        <f t="shared" si="14"/>
        <v>0</v>
      </c>
      <c r="BA33" s="49">
        <f t="shared" si="14"/>
        <v>0</v>
      </c>
      <c r="BB33" s="48">
        <f t="shared" si="11"/>
        <v>28</v>
      </c>
      <c r="BC33" s="50">
        <f t="shared" si="12"/>
        <v>0</v>
      </c>
    </row>
    <row r="34" spans="1:55" x14ac:dyDescent="0.25">
      <c r="A34" s="48">
        <f t="shared" si="13"/>
        <v>29</v>
      </c>
      <c r="B34" s="221"/>
      <c r="C34" s="222"/>
      <c r="D34" s="220"/>
      <c r="E34" s="180"/>
      <c r="F34" s="223"/>
      <c r="G34" s="223"/>
      <c r="H34" s="223"/>
      <c r="I34" s="223"/>
      <c r="J34" s="49"/>
      <c r="K34" s="49">
        <f t="shared" si="15"/>
        <v>0</v>
      </c>
      <c r="L34" s="49">
        <f t="shared" si="15"/>
        <v>0</v>
      </c>
      <c r="M34" s="49">
        <f t="shared" si="5"/>
        <v>0</v>
      </c>
      <c r="N34" s="48">
        <f t="shared" si="6"/>
        <v>29</v>
      </c>
      <c r="O34" s="49">
        <f t="shared" si="7"/>
        <v>0</v>
      </c>
      <c r="P34" s="49">
        <f t="shared" si="7"/>
        <v>0</v>
      </c>
      <c r="Q34" s="49">
        <f t="shared" si="7"/>
        <v>0</v>
      </c>
      <c r="R34" s="49">
        <f t="shared" si="7"/>
        <v>0</v>
      </c>
      <c r="S34" s="49">
        <f t="shared" si="8"/>
        <v>0</v>
      </c>
      <c r="T34" s="49">
        <f t="shared" si="8"/>
        <v>0</v>
      </c>
      <c r="U34" s="49">
        <f t="shared" si="8"/>
        <v>0</v>
      </c>
      <c r="V34" s="49">
        <f t="shared" si="8"/>
        <v>0</v>
      </c>
      <c r="W34" s="49">
        <f t="shared" si="8"/>
        <v>0</v>
      </c>
      <c r="X34" s="49">
        <f t="shared" si="8"/>
        <v>0</v>
      </c>
      <c r="Y34" s="49">
        <f t="shared" si="8"/>
        <v>0</v>
      </c>
      <c r="Z34" s="49">
        <f t="shared" si="8"/>
        <v>0</v>
      </c>
      <c r="AA34" s="49">
        <f t="shared" si="8"/>
        <v>0</v>
      </c>
      <c r="AB34" s="49">
        <f t="shared" si="8"/>
        <v>0</v>
      </c>
      <c r="AC34" s="49"/>
      <c r="AD34" s="49">
        <f t="shared" si="16"/>
        <v>0</v>
      </c>
      <c r="AE34" s="49">
        <f t="shared" si="16"/>
        <v>0</v>
      </c>
      <c r="AF34" s="49">
        <f t="shared" si="16"/>
        <v>0</v>
      </c>
      <c r="AG34" s="49">
        <f t="shared" si="16"/>
        <v>0</v>
      </c>
      <c r="AH34" s="49">
        <f t="shared" si="16"/>
        <v>0</v>
      </c>
      <c r="AI34" s="49">
        <f t="shared" si="16"/>
        <v>0</v>
      </c>
      <c r="AJ34" s="49">
        <f t="shared" si="16"/>
        <v>0</v>
      </c>
      <c r="AK34" s="49">
        <f t="shared" si="9"/>
        <v>0</v>
      </c>
      <c r="AL34" s="49">
        <f t="shared" si="9"/>
        <v>0</v>
      </c>
      <c r="AM34" s="49">
        <f t="shared" si="9"/>
        <v>0</v>
      </c>
      <c r="AN34" s="49">
        <f t="shared" si="10"/>
        <v>0</v>
      </c>
      <c r="AO34" s="49">
        <f t="shared" si="9"/>
        <v>0</v>
      </c>
      <c r="AP34" s="49">
        <f t="shared" si="9"/>
        <v>0</v>
      </c>
      <c r="AQ34" s="49">
        <f t="shared" si="9"/>
        <v>0</v>
      </c>
      <c r="AR34" s="49">
        <f t="shared" si="9"/>
        <v>0</v>
      </c>
      <c r="AS34" s="49">
        <f t="shared" si="9"/>
        <v>0</v>
      </c>
      <c r="AT34" s="49">
        <f t="shared" si="9"/>
        <v>0</v>
      </c>
      <c r="AU34" s="49">
        <f t="shared" si="9"/>
        <v>0</v>
      </c>
      <c r="AV34" s="49">
        <f t="shared" si="9"/>
        <v>0</v>
      </c>
      <c r="AW34" s="49">
        <f t="shared" si="9"/>
        <v>0</v>
      </c>
      <c r="AX34" s="49">
        <f t="shared" si="9"/>
        <v>0</v>
      </c>
      <c r="AY34" s="49">
        <f t="shared" si="9"/>
        <v>0</v>
      </c>
      <c r="AZ34" s="49">
        <f t="shared" si="14"/>
        <v>0</v>
      </c>
      <c r="BA34" s="49">
        <f t="shared" si="14"/>
        <v>0</v>
      </c>
      <c r="BB34" s="48">
        <f t="shared" si="11"/>
        <v>29</v>
      </c>
      <c r="BC34" s="50">
        <f t="shared" si="12"/>
        <v>0</v>
      </c>
    </row>
    <row r="35" spans="1:55" x14ac:dyDescent="0.25">
      <c r="A35" s="48">
        <f t="shared" si="13"/>
        <v>30</v>
      </c>
      <c r="B35" s="221"/>
      <c r="C35" s="222"/>
      <c r="D35" s="220"/>
      <c r="E35" s="180"/>
      <c r="F35" s="223"/>
      <c r="G35" s="223"/>
      <c r="H35" s="223"/>
      <c r="I35" s="223"/>
      <c r="J35" s="49"/>
      <c r="K35" s="49">
        <f t="shared" si="15"/>
        <v>0</v>
      </c>
      <c r="L35" s="49">
        <f t="shared" si="15"/>
        <v>0</v>
      </c>
      <c r="M35" s="49">
        <f t="shared" si="5"/>
        <v>0</v>
      </c>
      <c r="N35" s="48">
        <f t="shared" si="6"/>
        <v>30</v>
      </c>
      <c r="O35" s="49">
        <f t="shared" si="7"/>
        <v>0</v>
      </c>
      <c r="P35" s="49">
        <f t="shared" si="7"/>
        <v>0</v>
      </c>
      <c r="Q35" s="49">
        <f t="shared" si="7"/>
        <v>0</v>
      </c>
      <c r="R35" s="49">
        <f t="shared" si="7"/>
        <v>0</v>
      </c>
      <c r="S35" s="49">
        <f t="shared" si="8"/>
        <v>0</v>
      </c>
      <c r="T35" s="49">
        <f t="shared" si="8"/>
        <v>0</v>
      </c>
      <c r="U35" s="49">
        <f t="shared" si="8"/>
        <v>0</v>
      </c>
      <c r="V35" s="49">
        <f t="shared" si="8"/>
        <v>0</v>
      </c>
      <c r="W35" s="49">
        <f t="shared" si="8"/>
        <v>0</v>
      </c>
      <c r="X35" s="49">
        <f t="shared" si="8"/>
        <v>0</v>
      </c>
      <c r="Y35" s="49">
        <f t="shared" si="8"/>
        <v>0</v>
      </c>
      <c r="Z35" s="49">
        <f t="shared" si="8"/>
        <v>0</v>
      </c>
      <c r="AA35" s="49">
        <f t="shared" si="8"/>
        <v>0</v>
      </c>
      <c r="AB35" s="49">
        <f t="shared" si="8"/>
        <v>0</v>
      </c>
      <c r="AC35" s="49"/>
      <c r="AD35" s="49">
        <f t="shared" si="16"/>
        <v>0</v>
      </c>
      <c r="AE35" s="49">
        <f t="shared" si="16"/>
        <v>0</v>
      </c>
      <c r="AF35" s="49">
        <f t="shared" si="16"/>
        <v>0</v>
      </c>
      <c r="AG35" s="49">
        <f t="shared" si="16"/>
        <v>0</v>
      </c>
      <c r="AH35" s="49">
        <f t="shared" si="16"/>
        <v>0</v>
      </c>
      <c r="AI35" s="49">
        <f t="shared" si="16"/>
        <v>0</v>
      </c>
      <c r="AJ35" s="49">
        <f t="shared" si="16"/>
        <v>0</v>
      </c>
      <c r="AK35" s="49">
        <f t="shared" si="9"/>
        <v>0</v>
      </c>
      <c r="AL35" s="49">
        <f t="shared" si="9"/>
        <v>0</v>
      </c>
      <c r="AM35" s="49">
        <f t="shared" si="9"/>
        <v>0</v>
      </c>
      <c r="AN35" s="49">
        <f t="shared" si="10"/>
        <v>0</v>
      </c>
      <c r="AO35" s="49">
        <f t="shared" si="9"/>
        <v>0</v>
      </c>
      <c r="AP35" s="49">
        <f t="shared" si="9"/>
        <v>0</v>
      </c>
      <c r="AQ35" s="49">
        <f t="shared" si="9"/>
        <v>0</v>
      </c>
      <c r="AR35" s="49">
        <f t="shared" si="9"/>
        <v>0</v>
      </c>
      <c r="AS35" s="49">
        <f t="shared" si="9"/>
        <v>0</v>
      </c>
      <c r="AT35" s="49">
        <f t="shared" si="9"/>
        <v>0</v>
      </c>
      <c r="AU35" s="49">
        <f t="shared" si="9"/>
        <v>0</v>
      </c>
      <c r="AV35" s="49">
        <f t="shared" si="9"/>
        <v>0</v>
      </c>
      <c r="AW35" s="49">
        <f t="shared" si="9"/>
        <v>0</v>
      </c>
      <c r="AX35" s="49">
        <f t="shared" si="9"/>
        <v>0</v>
      </c>
      <c r="AY35" s="49">
        <f t="shared" si="9"/>
        <v>0</v>
      </c>
      <c r="AZ35" s="49">
        <f t="shared" si="14"/>
        <v>0</v>
      </c>
      <c r="BA35" s="49">
        <f t="shared" si="14"/>
        <v>0</v>
      </c>
      <c r="BB35" s="48">
        <f t="shared" si="11"/>
        <v>30</v>
      </c>
      <c r="BC35" s="50">
        <f t="shared" si="12"/>
        <v>0</v>
      </c>
    </row>
    <row r="36" spans="1:55" x14ac:dyDescent="0.25">
      <c r="A36" s="48">
        <f t="shared" si="13"/>
        <v>31</v>
      </c>
      <c r="B36" s="221"/>
      <c r="C36" s="222"/>
      <c r="D36" s="220"/>
      <c r="E36" s="180"/>
      <c r="F36" s="223"/>
      <c r="G36" s="223"/>
      <c r="H36" s="223"/>
      <c r="I36" s="223"/>
      <c r="J36" s="49"/>
      <c r="K36" s="49">
        <f t="shared" si="15"/>
        <v>0</v>
      </c>
      <c r="L36" s="49">
        <f t="shared" si="15"/>
        <v>0</v>
      </c>
      <c r="M36" s="49">
        <f t="shared" si="5"/>
        <v>0</v>
      </c>
      <c r="N36" s="48">
        <f t="shared" si="6"/>
        <v>31</v>
      </c>
      <c r="O36" s="49">
        <f t="shared" si="7"/>
        <v>0</v>
      </c>
      <c r="P36" s="49">
        <f t="shared" si="7"/>
        <v>0</v>
      </c>
      <c r="Q36" s="49">
        <f t="shared" si="7"/>
        <v>0</v>
      </c>
      <c r="R36" s="49">
        <f t="shared" si="7"/>
        <v>0</v>
      </c>
      <c r="S36" s="49">
        <f t="shared" si="8"/>
        <v>0</v>
      </c>
      <c r="T36" s="49">
        <f t="shared" si="8"/>
        <v>0</v>
      </c>
      <c r="U36" s="49">
        <f t="shared" si="8"/>
        <v>0</v>
      </c>
      <c r="V36" s="49">
        <f t="shared" si="8"/>
        <v>0</v>
      </c>
      <c r="W36" s="49">
        <f t="shared" si="8"/>
        <v>0</v>
      </c>
      <c r="X36" s="49">
        <f t="shared" si="8"/>
        <v>0</v>
      </c>
      <c r="Y36" s="49">
        <f t="shared" si="8"/>
        <v>0</v>
      </c>
      <c r="Z36" s="49">
        <f t="shared" si="8"/>
        <v>0</v>
      </c>
      <c r="AA36" s="49">
        <f t="shared" si="8"/>
        <v>0</v>
      </c>
      <c r="AB36" s="49">
        <f t="shared" si="8"/>
        <v>0</v>
      </c>
      <c r="AC36" s="49"/>
      <c r="AD36" s="49">
        <f t="shared" si="16"/>
        <v>0</v>
      </c>
      <c r="AE36" s="49">
        <f t="shared" si="16"/>
        <v>0</v>
      </c>
      <c r="AF36" s="49">
        <f t="shared" si="16"/>
        <v>0</v>
      </c>
      <c r="AG36" s="49">
        <f t="shared" si="16"/>
        <v>0</v>
      </c>
      <c r="AH36" s="49">
        <f t="shared" si="16"/>
        <v>0</v>
      </c>
      <c r="AI36" s="49">
        <f t="shared" si="16"/>
        <v>0</v>
      </c>
      <c r="AJ36" s="49">
        <f t="shared" si="16"/>
        <v>0</v>
      </c>
      <c r="AK36" s="49">
        <f t="shared" si="9"/>
        <v>0</v>
      </c>
      <c r="AL36" s="49">
        <f t="shared" ref="AL36:AZ51" si="17">IF($E36=AL$4,$G36+$I36,0)</f>
        <v>0</v>
      </c>
      <c r="AM36" s="49">
        <f t="shared" si="17"/>
        <v>0</v>
      </c>
      <c r="AN36" s="49">
        <f t="shared" si="10"/>
        <v>0</v>
      </c>
      <c r="AO36" s="49">
        <f t="shared" si="17"/>
        <v>0</v>
      </c>
      <c r="AP36" s="49">
        <f t="shared" si="17"/>
        <v>0</v>
      </c>
      <c r="AQ36" s="49">
        <f t="shared" si="17"/>
        <v>0</v>
      </c>
      <c r="AR36" s="49">
        <f t="shared" si="17"/>
        <v>0</v>
      </c>
      <c r="AS36" s="49">
        <f t="shared" si="17"/>
        <v>0</v>
      </c>
      <c r="AT36" s="49">
        <f t="shared" si="17"/>
        <v>0</v>
      </c>
      <c r="AU36" s="49">
        <f t="shared" si="17"/>
        <v>0</v>
      </c>
      <c r="AV36" s="49">
        <f t="shared" si="17"/>
        <v>0</v>
      </c>
      <c r="AW36" s="49">
        <f t="shared" si="17"/>
        <v>0</v>
      </c>
      <c r="AX36" s="49">
        <f t="shared" si="17"/>
        <v>0</v>
      </c>
      <c r="AY36" s="49">
        <f t="shared" si="17"/>
        <v>0</v>
      </c>
      <c r="AZ36" s="49">
        <f t="shared" si="17"/>
        <v>0</v>
      </c>
      <c r="BA36" s="49">
        <f t="shared" si="14"/>
        <v>0</v>
      </c>
      <c r="BB36" s="48">
        <f t="shared" si="11"/>
        <v>31</v>
      </c>
      <c r="BC36" s="50">
        <f t="shared" si="12"/>
        <v>0</v>
      </c>
    </row>
    <row r="37" spans="1:55" x14ac:dyDescent="0.25">
      <c r="A37" s="48">
        <f t="shared" si="13"/>
        <v>32</v>
      </c>
      <c r="B37" s="221"/>
      <c r="C37" s="222"/>
      <c r="D37" s="220"/>
      <c r="E37" s="180"/>
      <c r="F37" s="223"/>
      <c r="G37" s="223"/>
      <c r="H37" s="223"/>
      <c r="I37" s="223"/>
      <c r="J37" s="49"/>
      <c r="K37" s="49">
        <f t="shared" si="15"/>
        <v>0</v>
      </c>
      <c r="L37" s="49">
        <f t="shared" si="15"/>
        <v>0</v>
      </c>
      <c r="M37" s="49">
        <f t="shared" si="5"/>
        <v>0</v>
      </c>
      <c r="N37" s="48">
        <f t="shared" si="6"/>
        <v>32</v>
      </c>
      <c r="O37" s="49">
        <f t="shared" si="7"/>
        <v>0</v>
      </c>
      <c r="P37" s="49">
        <f t="shared" si="7"/>
        <v>0</v>
      </c>
      <c r="Q37" s="49">
        <f t="shared" si="7"/>
        <v>0</v>
      </c>
      <c r="R37" s="49">
        <f t="shared" si="7"/>
        <v>0</v>
      </c>
      <c r="S37" s="49">
        <f t="shared" si="8"/>
        <v>0</v>
      </c>
      <c r="T37" s="49">
        <f t="shared" si="8"/>
        <v>0</v>
      </c>
      <c r="U37" s="49">
        <f t="shared" si="8"/>
        <v>0</v>
      </c>
      <c r="V37" s="49">
        <f t="shared" si="8"/>
        <v>0</v>
      </c>
      <c r="W37" s="49">
        <f t="shared" si="8"/>
        <v>0</v>
      </c>
      <c r="X37" s="49">
        <f t="shared" si="8"/>
        <v>0</v>
      </c>
      <c r="Y37" s="49">
        <f t="shared" si="8"/>
        <v>0</v>
      </c>
      <c r="Z37" s="49">
        <f t="shared" si="8"/>
        <v>0</v>
      </c>
      <c r="AA37" s="49">
        <f t="shared" si="8"/>
        <v>0</v>
      </c>
      <c r="AB37" s="49">
        <f t="shared" si="8"/>
        <v>0</v>
      </c>
      <c r="AC37" s="49"/>
      <c r="AD37" s="49">
        <f t="shared" si="16"/>
        <v>0</v>
      </c>
      <c r="AE37" s="49">
        <f t="shared" si="16"/>
        <v>0</v>
      </c>
      <c r="AF37" s="49">
        <f t="shared" si="16"/>
        <v>0</v>
      </c>
      <c r="AG37" s="49">
        <f t="shared" si="16"/>
        <v>0</v>
      </c>
      <c r="AH37" s="49">
        <f t="shared" si="16"/>
        <v>0</v>
      </c>
      <c r="AI37" s="49">
        <f t="shared" si="16"/>
        <v>0</v>
      </c>
      <c r="AJ37" s="49">
        <f t="shared" si="16"/>
        <v>0</v>
      </c>
      <c r="AK37" s="49">
        <f t="shared" ref="AK37:AY66" si="18">IF($E37=AK$4,$G37+$I37,0)</f>
        <v>0</v>
      </c>
      <c r="AL37" s="49">
        <f t="shared" si="17"/>
        <v>0</v>
      </c>
      <c r="AM37" s="49">
        <f t="shared" si="17"/>
        <v>0</v>
      </c>
      <c r="AN37" s="49">
        <f t="shared" si="10"/>
        <v>0</v>
      </c>
      <c r="AO37" s="49">
        <f t="shared" si="17"/>
        <v>0</v>
      </c>
      <c r="AP37" s="49">
        <f t="shared" si="17"/>
        <v>0</v>
      </c>
      <c r="AQ37" s="49">
        <f t="shared" si="17"/>
        <v>0</v>
      </c>
      <c r="AR37" s="49">
        <f t="shared" si="17"/>
        <v>0</v>
      </c>
      <c r="AS37" s="49">
        <f t="shared" si="17"/>
        <v>0</v>
      </c>
      <c r="AT37" s="49">
        <f t="shared" si="17"/>
        <v>0</v>
      </c>
      <c r="AU37" s="49">
        <f t="shared" si="17"/>
        <v>0</v>
      </c>
      <c r="AV37" s="49">
        <f t="shared" si="17"/>
        <v>0</v>
      </c>
      <c r="AW37" s="49">
        <f t="shared" si="17"/>
        <v>0</v>
      </c>
      <c r="AX37" s="49">
        <f t="shared" si="17"/>
        <v>0</v>
      </c>
      <c r="AY37" s="49">
        <f t="shared" si="17"/>
        <v>0</v>
      </c>
      <c r="AZ37" s="49">
        <f t="shared" si="17"/>
        <v>0</v>
      </c>
      <c r="BA37" s="49">
        <f t="shared" si="14"/>
        <v>0</v>
      </c>
      <c r="BB37" s="48">
        <f t="shared" si="11"/>
        <v>32</v>
      </c>
      <c r="BC37" s="50">
        <f t="shared" si="12"/>
        <v>0</v>
      </c>
    </row>
    <row r="38" spans="1:55" x14ac:dyDescent="0.25">
      <c r="A38" s="48">
        <f t="shared" si="13"/>
        <v>33</v>
      </c>
      <c r="B38" s="221"/>
      <c r="C38" s="222"/>
      <c r="D38" s="220"/>
      <c r="E38" s="180"/>
      <c r="F38" s="223"/>
      <c r="G38" s="223"/>
      <c r="H38" s="223"/>
      <c r="I38" s="223"/>
      <c r="J38" s="49"/>
      <c r="K38" s="49">
        <f t="shared" si="15"/>
        <v>0</v>
      </c>
      <c r="L38" s="49">
        <f t="shared" si="15"/>
        <v>0</v>
      </c>
      <c r="M38" s="49">
        <f t="shared" si="5"/>
        <v>0</v>
      </c>
      <c r="N38" s="48">
        <f t="shared" si="6"/>
        <v>33</v>
      </c>
      <c r="O38" s="49">
        <f t="shared" si="7"/>
        <v>0</v>
      </c>
      <c r="P38" s="49">
        <f t="shared" si="7"/>
        <v>0</v>
      </c>
      <c r="Q38" s="49">
        <f t="shared" si="7"/>
        <v>0</v>
      </c>
      <c r="R38" s="49">
        <f t="shared" si="7"/>
        <v>0</v>
      </c>
      <c r="S38" s="49">
        <f t="shared" si="8"/>
        <v>0</v>
      </c>
      <c r="T38" s="49">
        <f t="shared" si="8"/>
        <v>0</v>
      </c>
      <c r="U38" s="49">
        <f t="shared" si="8"/>
        <v>0</v>
      </c>
      <c r="V38" s="49">
        <f t="shared" si="8"/>
        <v>0</v>
      </c>
      <c r="W38" s="49">
        <f t="shared" si="8"/>
        <v>0</v>
      </c>
      <c r="X38" s="49">
        <f t="shared" si="8"/>
        <v>0</v>
      </c>
      <c r="Y38" s="49">
        <f t="shared" si="8"/>
        <v>0</v>
      </c>
      <c r="Z38" s="49">
        <f t="shared" si="8"/>
        <v>0</v>
      </c>
      <c r="AA38" s="49">
        <f t="shared" si="8"/>
        <v>0</v>
      </c>
      <c r="AB38" s="49">
        <f t="shared" si="8"/>
        <v>0</v>
      </c>
      <c r="AC38" s="49"/>
      <c r="AD38" s="49">
        <f t="shared" si="16"/>
        <v>0</v>
      </c>
      <c r="AE38" s="49">
        <f t="shared" si="16"/>
        <v>0</v>
      </c>
      <c r="AF38" s="49">
        <f t="shared" si="16"/>
        <v>0</v>
      </c>
      <c r="AG38" s="49">
        <f t="shared" si="16"/>
        <v>0</v>
      </c>
      <c r="AH38" s="49">
        <f t="shared" si="16"/>
        <v>0</v>
      </c>
      <c r="AI38" s="49">
        <f t="shared" si="16"/>
        <v>0</v>
      </c>
      <c r="AJ38" s="49">
        <f t="shared" si="16"/>
        <v>0</v>
      </c>
      <c r="AK38" s="49">
        <f t="shared" si="18"/>
        <v>0</v>
      </c>
      <c r="AL38" s="49">
        <f t="shared" si="17"/>
        <v>0</v>
      </c>
      <c r="AM38" s="49">
        <f t="shared" si="17"/>
        <v>0</v>
      </c>
      <c r="AN38" s="49">
        <f t="shared" si="10"/>
        <v>0</v>
      </c>
      <c r="AO38" s="49">
        <f t="shared" si="17"/>
        <v>0</v>
      </c>
      <c r="AP38" s="49">
        <f t="shared" si="17"/>
        <v>0</v>
      </c>
      <c r="AQ38" s="49">
        <f t="shared" si="17"/>
        <v>0</v>
      </c>
      <c r="AR38" s="49">
        <f t="shared" si="17"/>
        <v>0</v>
      </c>
      <c r="AS38" s="49">
        <f t="shared" si="17"/>
        <v>0</v>
      </c>
      <c r="AT38" s="49">
        <f t="shared" si="17"/>
        <v>0</v>
      </c>
      <c r="AU38" s="49">
        <f t="shared" si="17"/>
        <v>0</v>
      </c>
      <c r="AV38" s="49">
        <f t="shared" si="17"/>
        <v>0</v>
      </c>
      <c r="AW38" s="49">
        <f t="shared" si="17"/>
        <v>0</v>
      </c>
      <c r="AX38" s="49">
        <f t="shared" si="17"/>
        <v>0</v>
      </c>
      <c r="AY38" s="49">
        <f t="shared" si="17"/>
        <v>0</v>
      </c>
      <c r="AZ38" s="49">
        <f t="shared" si="17"/>
        <v>0</v>
      </c>
      <c r="BA38" s="49">
        <f t="shared" si="14"/>
        <v>0</v>
      </c>
      <c r="BB38" s="48">
        <f t="shared" si="11"/>
        <v>33</v>
      </c>
      <c r="BC38" s="50">
        <f t="shared" si="12"/>
        <v>0</v>
      </c>
    </row>
    <row r="39" spans="1:55" x14ac:dyDescent="0.25">
      <c r="A39" s="48">
        <f t="shared" si="13"/>
        <v>34</v>
      </c>
      <c r="B39" s="221"/>
      <c r="C39" s="222"/>
      <c r="D39" s="220"/>
      <c r="E39" s="180"/>
      <c r="F39" s="223"/>
      <c r="G39" s="223"/>
      <c r="H39" s="223"/>
      <c r="I39" s="223"/>
      <c r="J39" s="49"/>
      <c r="K39" s="49">
        <f t="shared" si="15"/>
        <v>0</v>
      </c>
      <c r="L39" s="49">
        <f t="shared" si="15"/>
        <v>0</v>
      </c>
      <c r="M39" s="49">
        <f t="shared" si="5"/>
        <v>0</v>
      </c>
      <c r="N39" s="48">
        <f t="shared" si="6"/>
        <v>34</v>
      </c>
      <c r="O39" s="49">
        <f t="shared" ref="O39:R70" si="19">IF($E39=O$4,$F39+$H39,0)</f>
        <v>0</v>
      </c>
      <c r="P39" s="49">
        <f t="shared" si="19"/>
        <v>0</v>
      </c>
      <c r="Q39" s="49">
        <f t="shared" si="19"/>
        <v>0</v>
      </c>
      <c r="R39" s="49">
        <f t="shared" si="19"/>
        <v>0</v>
      </c>
      <c r="S39" s="49">
        <f t="shared" ref="S39:AB62" si="20">IF($E39=S$4,$G39+$I39,0)</f>
        <v>0</v>
      </c>
      <c r="T39" s="49">
        <f t="shared" si="20"/>
        <v>0</v>
      </c>
      <c r="U39" s="49">
        <f t="shared" si="20"/>
        <v>0</v>
      </c>
      <c r="V39" s="49">
        <f t="shared" si="20"/>
        <v>0</v>
      </c>
      <c r="W39" s="49">
        <f t="shared" si="20"/>
        <v>0</v>
      </c>
      <c r="X39" s="49">
        <f t="shared" si="20"/>
        <v>0</v>
      </c>
      <c r="Y39" s="49">
        <f t="shared" si="20"/>
        <v>0</v>
      </c>
      <c r="Z39" s="49">
        <f t="shared" si="20"/>
        <v>0</v>
      </c>
      <c r="AA39" s="49">
        <f t="shared" si="20"/>
        <v>0</v>
      </c>
      <c r="AB39" s="49">
        <f t="shared" si="20"/>
        <v>0</v>
      </c>
      <c r="AC39" s="49"/>
      <c r="AD39" s="49">
        <f t="shared" si="16"/>
        <v>0</v>
      </c>
      <c r="AE39" s="49">
        <f t="shared" si="16"/>
        <v>0</v>
      </c>
      <c r="AF39" s="49">
        <f t="shared" si="16"/>
        <v>0</v>
      </c>
      <c r="AG39" s="49">
        <f t="shared" si="16"/>
        <v>0</v>
      </c>
      <c r="AH39" s="49">
        <f t="shared" si="16"/>
        <v>0</v>
      </c>
      <c r="AI39" s="49">
        <f t="shared" si="16"/>
        <v>0</v>
      </c>
      <c r="AJ39" s="49">
        <f t="shared" si="16"/>
        <v>0</v>
      </c>
      <c r="AK39" s="49">
        <f t="shared" si="18"/>
        <v>0</v>
      </c>
      <c r="AL39" s="49">
        <f t="shared" si="17"/>
        <v>0</v>
      </c>
      <c r="AM39" s="49">
        <f t="shared" si="17"/>
        <v>0</v>
      </c>
      <c r="AN39" s="49">
        <f t="shared" si="10"/>
        <v>0</v>
      </c>
      <c r="AO39" s="49">
        <f t="shared" si="17"/>
        <v>0</v>
      </c>
      <c r="AP39" s="49">
        <f t="shared" si="17"/>
        <v>0</v>
      </c>
      <c r="AQ39" s="49">
        <f t="shared" si="17"/>
        <v>0</v>
      </c>
      <c r="AR39" s="49">
        <f t="shared" si="17"/>
        <v>0</v>
      </c>
      <c r="AS39" s="49">
        <f t="shared" si="17"/>
        <v>0</v>
      </c>
      <c r="AT39" s="49">
        <f t="shared" si="17"/>
        <v>0</v>
      </c>
      <c r="AU39" s="49">
        <f t="shared" si="17"/>
        <v>0</v>
      </c>
      <c r="AV39" s="49">
        <f t="shared" si="17"/>
        <v>0</v>
      </c>
      <c r="AW39" s="49">
        <f t="shared" si="17"/>
        <v>0</v>
      </c>
      <c r="AX39" s="49">
        <f t="shared" si="17"/>
        <v>0</v>
      </c>
      <c r="AY39" s="49">
        <f t="shared" si="17"/>
        <v>0</v>
      </c>
      <c r="AZ39" s="49">
        <f t="shared" si="17"/>
        <v>0</v>
      </c>
      <c r="BA39" s="49">
        <f t="shared" si="14"/>
        <v>0</v>
      </c>
      <c r="BB39" s="48">
        <f t="shared" si="11"/>
        <v>34</v>
      </c>
      <c r="BC39" s="50">
        <f t="shared" si="12"/>
        <v>0</v>
      </c>
    </row>
    <row r="40" spans="1:55" x14ac:dyDescent="0.25">
      <c r="A40" s="48">
        <f t="shared" si="13"/>
        <v>35</v>
      </c>
      <c r="B40" s="221"/>
      <c r="C40" s="222"/>
      <c r="D40" s="220"/>
      <c r="E40" s="180"/>
      <c r="F40" s="223"/>
      <c r="G40" s="223"/>
      <c r="H40" s="223"/>
      <c r="I40" s="223"/>
      <c r="J40" s="49"/>
      <c r="K40" s="49">
        <f t="shared" si="15"/>
        <v>0</v>
      </c>
      <c r="L40" s="49">
        <f t="shared" si="15"/>
        <v>0</v>
      </c>
      <c r="M40" s="49">
        <f t="shared" si="5"/>
        <v>0</v>
      </c>
      <c r="N40" s="48">
        <f t="shared" si="6"/>
        <v>35</v>
      </c>
      <c r="O40" s="49">
        <f t="shared" si="19"/>
        <v>0</v>
      </c>
      <c r="P40" s="49">
        <f t="shared" si="19"/>
        <v>0</v>
      </c>
      <c r="Q40" s="49">
        <f t="shared" si="19"/>
        <v>0</v>
      </c>
      <c r="R40" s="49">
        <f t="shared" si="19"/>
        <v>0</v>
      </c>
      <c r="S40" s="49">
        <f t="shared" si="20"/>
        <v>0</v>
      </c>
      <c r="T40" s="49">
        <f t="shared" si="20"/>
        <v>0</v>
      </c>
      <c r="U40" s="49">
        <f t="shared" si="20"/>
        <v>0</v>
      </c>
      <c r="V40" s="49">
        <f t="shared" si="20"/>
        <v>0</v>
      </c>
      <c r="W40" s="49">
        <f t="shared" si="20"/>
        <v>0</v>
      </c>
      <c r="X40" s="49">
        <f t="shared" si="20"/>
        <v>0</v>
      </c>
      <c r="Y40" s="49">
        <f t="shared" si="20"/>
        <v>0</v>
      </c>
      <c r="Z40" s="49">
        <f t="shared" si="20"/>
        <v>0</v>
      </c>
      <c r="AA40" s="49">
        <f t="shared" si="20"/>
        <v>0</v>
      </c>
      <c r="AB40" s="49">
        <f t="shared" si="20"/>
        <v>0</v>
      </c>
      <c r="AC40" s="49"/>
      <c r="AD40" s="49">
        <f t="shared" si="16"/>
        <v>0</v>
      </c>
      <c r="AE40" s="49">
        <f t="shared" si="16"/>
        <v>0</v>
      </c>
      <c r="AF40" s="49">
        <f t="shared" si="16"/>
        <v>0</v>
      </c>
      <c r="AG40" s="49">
        <f t="shared" si="16"/>
        <v>0</v>
      </c>
      <c r="AH40" s="49">
        <f t="shared" si="16"/>
        <v>0</v>
      </c>
      <c r="AI40" s="49">
        <f t="shared" si="16"/>
        <v>0</v>
      </c>
      <c r="AJ40" s="49">
        <f t="shared" si="16"/>
        <v>0</v>
      </c>
      <c r="AK40" s="49">
        <f t="shared" si="18"/>
        <v>0</v>
      </c>
      <c r="AL40" s="49">
        <f t="shared" si="17"/>
        <v>0</v>
      </c>
      <c r="AM40" s="49">
        <f t="shared" si="17"/>
        <v>0</v>
      </c>
      <c r="AN40" s="49">
        <f t="shared" si="10"/>
        <v>0</v>
      </c>
      <c r="AO40" s="49">
        <f t="shared" si="17"/>
        <v>0</v>
      </c>
      <c r="AP40" s="49">
        <f t="shared" si="17"/>
        <v>0</v>
      </c>
      <c r="AQ40" s="49">
        <f t="shared" si="17"/>
        <v>0</v>
      </c>
      <c r="AR40" s="49">
        <f t="shared" si="17"/>
        <v>0</v>
      </c>
      <c r="AS40" s="49">
        <f t="shared" si="17"/>
        <v>0</v>
      </c>
      <c r="AT40" s="49">
        <f t="shared" si="17"/>
        <v>0</v>
      </c>
      <c r="AU40" s="49">
        <f t="shared" si="17"/>
        <v>0</v>
      </c>
      <c r="AV40" s="49">
        <f t="shared" si="17"/>
        <v>0</v>
      </c>
      <c r="AW40" s="49">
        <f t="shared" si="17"/>
        <v>0</v>
      </c>
      <c r="AX40" s="49">
        <f t="shared" si="17"/>
        <v>0</v>
      </c>
      <c r="AY40" s="49">
        <f t="shared" si="17"/>
        <v>0</v>
      </c>
      <c r="AZ40" s="49">
        <f t="shared" si="17"/>
        <v>0</v>
      </c>
      <c r="BA40" s="49">
        <f t="shared" si="14"/>
        <v>0</v>
      </c>
      <c r="BB40" s="48">
        <f t="shared" si="11"/>
        <v>35</v>
      </c>
      <c r="BC40" s="50">
        <f t="shared" si="12"/>
        <v>0</v>
      </c>
    </row>
    <row r="41" spans="1:55" x14ac:dyDescent="0.25">
      <c r="A41" s="48">
        <f t="shared" si="13"/>
        <v>36</v>
      </c>
      <c r="B41" s="221"/>
      <c r="C41" s="222"/>
      <c r="D41" s="220"/>
      <c r="E41" s="180"/>
      <c r="F41" s="223"/>
      <c r="G41" s="223"/>
      <c r="H41" s="223"/>
      <c r="I41" s="223"/>
      <c r="J41" s="49"/>
      <c r="K41" s="49">
        <f t="shared" si="15"/>
        <v>0</v>
      </c>
      <c r="L41" s="49">
        <f t="shared" si="15"/>
        <v>0</v>
      </c>
      <c r="M41" s="49">
        <f t="shared" si="5"/>
        <v>0</v>
      </c>
      <c r="N41" s="48">
        <f t="shared" si="6"/>
        <v>36</v>
      </c>
      <c r="O41" s="49">
        <f t="shared" si="19"/>
        <v>0</v>
      </c>
      <c r="P41" s="49">
        <f t="shared" si="19"/>
        <v>0</v>
      </c>
      <c r="Q41" s="49">
        <f t="shared" si="19"/>
        <v>0</v>
      </c>
      <c r="R41" s="49">
        <f t="shared" si="19"/>
        <v>0</v>
      </c>
      <c r="S41" s="49">
        <f t="shared" si="20"/>
        <v>0</v>
      </c>
      <c r="T41" s="49">
        <f t="shared" si="20"/>
        <v>0</v>
      </c>
      <c r="U41" s="49">
        <f t="shared" si="20"/>
        <v>0</v>
      </c>
      <c r="V41" s="49">
        <f t="shared" si="20"/>
        <v>0</v>
      </c>
      <c r="W41" s="49">
        <f t="shared" si="20"/>
        <v>0</v>
      </c>
      <c r="X41" s="49">
        <f t="shared" si="20"/>
        <v>0</v>
      </c>
      <c r="Y41" s="49">
        <f t="shared" si="20"/>
        <v>0</v>
      </c>
      <c r="Z41" s="49">
        <f t="shared" si="20"/>
        <v>0</v>
      </c>
      <c r="AA41" s="49">
        <f t="shared" si="20"/>
        <v>0</v>
      </c>
      <c r="AB41" s="49">
        <f t="shared" si="20"/>
        <v>0</v>
      </c>
      <c r="AC41" s="49"/>
      <c r="AD41" s="49">
        <f t="shared" si="16"/>
        <v>0</v>
      </c>
      <c r="AE41" s="49">
        <f t="shared" si="16"/>
        <v>0</v>
      </c>
      <c r="AF41" s="49">
        <f t="shared" si="16"/>
        <v>0</v>
      </c>
      <c r="AG41" s="49">
        <f t="shared" si="16"/>
        <v>0</v>
      </c>
      <c r="AH41" s="49">
        <f t="shared" si="16"/>
        <v>0</v>
      </c>
      <c r="AI41" s="49">
        <f t="shared" si="16"/>
        <v>0</v>
      </c>
      <c r="AJ41" s="49">
        <f t="shared" si="16"/>
        <v>0</v>
      </c>
      <c r="AK41" s="49">
        <f t="shared" si="18"/>
        <v>0</v>
      </c>
      <c r="AL41" s="49">
        <f t="shared" si="17"/>
        <v>0</v>
      </c>
      <c r="AM41" s="49">
        <f t="shared" si="17"/>
        <v>0</v>
      </c>
      <c r="AN41" s="49">
        <f t="shared" si="10"/>
        <v>0</v>
      </c>
      <c r="AO41" s="49">
        <f t="shared" si="17"/>
        <v>0</v>
      </c>
      <c r="AP41" s="49">
        <f t="shared" si="17"/>
        <v>0</v>
      </c>
      <c r="AQ41" s="49">
        <f t="shared" si="17"/>
        <v>0</v>
      </c>
      <c r="AR41" s="49">
        <f t="shared" si="17"/>
        <v>0</v>
      </c>
      <c r="AS41" s="49">
        <f t="shared" si="17"/>
        <v>0</v>
      </c>
      <c r="AT41" s="49">
        <f t="shared" si="17"/>
        <v>0</v>
      </c>
      <c r="AU41" s="49">
        <f t="shared" si="17"/>
        <v>0</v>
      </c>
      <c r="AV41" s="49">
        <f t="shared" si="17"/>
        <v>0</v>
      </c>
      <c r="AW41" s="49">
        <f t="shared" si="17"/>
        <v>0</v>
      </c>
      <c r="AX41" s="49">
        <f t="shared" si="17"/>
        <v>0</v>
      </c>
      <c r="AY41" s="49">
        <f t="shared" si="17"/>
        <v>0</v>
      </c>
      <c r="AZ41" s="49">
        <f t="shared" si="17"/>
        <v>0</v>
      </c>
      <c r="BA41" s="49">
        <f t="shared" si="14"/>
        <v>0</v>
      </c>
      <c r="BB41" s="48">
        <f t="shared" si="11"/>
        <v>36</v>
      </c>
      <c r="BC41" s="50">
        <f t="shared" si="12"/>
        <v>0</v>
      </c>
    </row>
    <row r="42" spans="1:55" x14ac:dyDescent="0.25">
      <c r="A42" s="48">
        <f t="shared" si="13"/>
        <v>37</v>
      </c>
      <c r="B42" s="221"/>
      <c r="C42" s="222"/>
      <c r="D42" s="220"/>
      <c r="E42" s="180"/>
      <c r="F42" s="223"/>
      <c r="G42" s="223"/>
      <c r="H42" s="223"/>
      <c r="I42" s="223"/>
      <c r="J42" s="49"/>
      <c r="K42" s="49">
        <f t="shared" si="15"/>
        <v>0</v>
      </c>
      <c r="L42" s="49">
        <f t="shared" si="15"/>
        <v>0</v>
      </c>
      <c r="M42" s="49">
        <f t="shared" si="5"/>
        <v>0</v>
      </c>
      <c r="N42" s="48">
        <f t="shared" si="6"/>
        <v>37</v>
      </c>
      <c r="O42" s="49">
        <f t="shared" si="19"/>
        <v>0</v>
      </c>
      <c r="P42" s="49">
        <f t="shared" si="19"/>
        <v>0</v>
      </c>
      <c r="Q42" s="49">
        <f t="shared" si="19"/>
        <v>0</v>
      </c>
      <c r="R42" s="49">
        <f t="shared" si="19"/>
        <v>0</v>
      </c>
      <c r="S42" s="49">
        <f t="shared" si="20"/>
        <v>0</v>
      </c>
      <c r="T42" s="49">
        <f t="shared" si="20"/>
        <v>0</v>
      </c>
      <c r="U42" s="49">
        <f t="shared" si="20"/>
        <v>0</v>
      </c>
      <c r="V42" s="49">
        <f t="shared" si="20"/>
        <v>0</v>
      </c>
      <c r="W42" s="49">
        <f t="shared" si="20"/>
        <v>0</v>
      </c>
      <c r="X42" s="49">
        <f t="shared" si="20"/>
        <v>0</v>
      </c>
      <c r="Y42" s="49">
        <f t="shared" si="20"/>
        <v>0</v>
      </c>
      <c r="Z42" s="49">
        <f t="shared" si="20"/>
        <v>0</v>
      </c>
      <c r="AA42" s="49">
        <f t="shared" si="20"/>
        <v>0</v>
      </c>
      <c r="AB42" s="49">
        <f t="shared" si="20"/>
        <v>0</v>
      </c>
      <c r="AC42" s="49"/>
      <c r="AD42" s="49">
        <f t="shared" si="16"/>
        <v>0</v>
      </c>
      <c r="AE42" s="49">
        <f t="shared" si="16"/>
        <v>0</v>
      </c>
      <c r="AF42" s="49">
        <f t="shared" si="16"/>
        <v>0</v>
      </c>
      <c r="AG42" s="49">
        <f t="shared" si="16"/>
        <v>0</v>
      </c>
      <c r="AH42" s="49">
        <f t="shared" si="16"/>
        <v>0</v>
      </c>
      <c r="AI42" s="49">
        <f t="shared" si="16"/>
        <v>0</v>
      </c>
      <c r="AJ42" s="49">
        <f t="shared" si="16"/>
        <v>0</v>
      </c>
      <c r="AK42" s="49">
        <f t="shared" si="18"/>
        <v>0</v>
      </c>
      <c r="AL42" s="49">
        <f t="shared" si="17"/>
        <v>0</v>
      </c>
      <c r="AM42" s="49">
        <f t="shared" si="17"/>
        <v>0</v>
      </c>
      <c r="AN42" s="49">
        <f t="shared" si="10"/>
        <v>0</v>
      </c>
      <c r="AO42" s="49">
        <f t="shared" si="17"/>
        <v>0</v>
      </c>
      <c r="AP42" s="49">
        <f t="shared" si="17"/>
        <v>0</v>
      </c>
      <c r="AQ42" s="49">
        <f t="shared" si="17"/>
        <v>0</v>
      </c>
      <c r="AR42" s="49">
        <f t="shared" si="17"/>
        <v>0</v>
      </c>
      <c r="AS42" s="49">
        <f t="shared" si="17"/>
        <v>0</v>
      </c>
      <c r="AT42" s="49">
        <f t="shared" si="17"/>
        <v>0</v>
      </c>
      <c r="AU42" s="49">
        <f t="shared" si="17"/>
        <v>0</v>
      </c>
      <c r="AV42" s="49">
        <f t="shared" si="17"/>
        <v>0</v>
      </c>
      <c r="AW42" s="49">
        <f t="shared" si="17"/>
        <v>0</v>
      </c>
      <c r="AX42" s="49">
        <f t="shared" si="17"/>
        <v>0</v>
      </c>
      <c r="AY42" s="49">
        <f t="shared" si="17"/>
        <v>0</v>
      </c>
      <c r="AZ42" s="49">
        <f t="shared" si="17"/>
        <v>0</v>
      </c>
      <c r="BA42" s="49">
        <f t="shared" si="14"/>
        <v>0</v>
      </c>
      <c r="BB42" s="48">
        <f t="shared" si="11"/>
        <v>37</v>
      </c>
      <c r="BC42" s="50">
        <f t="shared" si="12"/>
        <v>0</v>
      </c>
    </row>
    <row r="43" spans="1:55" x14ac:dyDescent="0.25">
      <c r="A43" s="48">
        <f t="shared" si="13"/>
        <v>38</v>
      </c>
      <c r="B43" s="221"/>
      <c r="C43" s="222"/>
      <c r="D43" s="220"/>
      <c r="E43" s="180"/>
      <c r="F43" s="223"/>
      <c r="G43" s="223"/>
      <c r="H43" s="223"/>
      <c r="I43" s="223"/>
      <c r="J43" s="49"/>
      <c r="K43" s="49">
        <f t="shared" si="15"/>
        <v>0</v>
      </c>
      <c r="L43" s="49">
        <f t="shared" si="15"/>
        <v>0</v>
      </c>
      <c r="M43" s="49">
        <f t="shared" si="5"/>
        <v>0</v>
      </c>
      <c r="N43" s="48">
        <f t="shared" si="6"/>
        <v>38</v>
      </c>
      <c r="O43" s="49">
        <f t="shared" si="19"/>
        <v>0</v>
      </c>
      <c r="P43" s="49">
        <f t="shared" si="19"/>
        <v>0</v>
      </c>
      <c r="Q43" s="49">
        <f t="shared" si="19"/>
        <v>0</v>
      </c>
      <c r="R43" s="49">
        <f t="shared" si="19"/>
        <v>0</v>
      </c>
      <c r="S43" s="49">
        <f t="shared" si="20"/>
        <v>0</v>
      </c>
      <c r="T43" s="49">
        <f t="shared" si="20"/>
        <v>0</v>
      </c>
      <c r="U43" s="49">
        <f t="shared" si="20"/>
        <v>0</v>
      </c>
      <c r="V43" s="49">
        <f t="shared" si="20"/>
        <v>0</v>
      </c>
      <c r="W43" s="49">
        <f t="shared" si="20"/>
        <v>0</v>
      </c>
      <c r="X43" s="49">
        <f t="shared" si="20"/>
        <v>0</v>
      </c>
      <c r="Y43" s="49">
        <f t="shared" si="20"/>
        <v>0</v>
      </c>
      <c r="Z43" s="49">
        <f t="shared" si="20"/>
        <v>0</v>
      </c>
      <c r="AA43" s="49">
        <f t="shared" si="20"/>
        <v>0</v>
      </c>
      <c r="AB43" s="49">
        <f t="shared" si="20"/>
        <v>0</v>
      </c>
      <c r="AC43" s="49"/>
      <c r="AD43" s="49">
        <f t="shared" si="16"/>
        <v>0</v>
      </c>
      <c r="AE43" s="49">
        <f t="shared" si="16"/>
        <v>0</v>
      </c>
      <c r="AF43" s="49">
        <f t="shared" si="16"/>
        <v>0</v>
      </c>
      <c r="AG43" s="49">
        <f t="shared" si="16"/>
        <v>0</v>
      </c>
      <c r="AH43" s="49">
        <f t="shared" si="16"/>
        <v>0</v>
      </c>
      <c r="AI43" s="49">
        <f t="shared" si="16"/>
        <v>0</v>
      </c>
      <c r="AJ43" s="49">
        <f t="shared" si="16"/>
        <v>0</v>
      </c>
      <c r="AK43" s="49">
        <f t="shared" si="18"/>
        <v>0</v>
      </c>
      <c r="AL43" s="49">
        <f t="shared" si="17"/>
        <v>0</v>
      </c>
      <c r="AM43" s="49">
        <f t="shared" si="17"/>
        <v>0</v>
      </c>
      <c r="AN43" s="49">
        <f t="shared" si="10"/>
        <v>0</v>
      </c>
      <c r="AO43" s="49">
        <f t="shared" si="17"/>
        <v>0</v>
      </c>
      <c r="AP43" s="49">
        <f t="shared" si="17"/>
        <v>0</v>
      </c>
      <c r="AQ43" s="49">
        <f t="shared" si="17"/>
        <v>0</v>
      </c>
      <c r="AR43" s="49">
        <f t="shared" si="17"/>
        <v>0</v>
      </c>
      <c r="AS43" s="49">
        <f t="shared" si="17"/>
        <v>0</v>
      </c>
      <c r="AT43" s="49">
        <f t="shared" si="17"/>
        <v>0</v>
      </c>
      <c r="AU43" s="49">
        <f t="shared" si="17"/>
        <v>0</v>
      </c>
      <c r="AV43" s="49">
        <f t="shared" si="17"/>
        <v>0</v>
      </c>
      <c r="AW43" s="49">
        <f t="shared" si="17"/>
        <v>0</v>
      </c>
      <c r="AX43" s="49">
        <f t="shared" si="17"/>
        <v>0</v>
      </c>
      <c r="AY43" s="49">
        <f t="shared" si="17"/>
        <v>0</v>
      </c>
      <c r="AZ43" s="49">
        <f t="shared" si="17"/>
        <v>0</v>
      </c>
      <c r="BA43" s="49">
        <f t="shared" si="14"/>
        <v>0</v>
      </c>
      <c r="BB43" s="48">
        <f t="shared" si="11"/>
        <v>38</v>
      </c>
      <c r="BC43" s="50">
        <f t="shared" si="12"/>
        <v>0</v>
      </c>
    </row>
    <row r="44" spans="1:55" x14ac:dyDescent="0.25">
      <c r="A44" s="48">
        <f t="shared" si="13"/>
        <v>39</v>
      </c>
      <c r="B44" s="221"/>
      <c r="C44" s="222"/>
      <c r="D44" s="220"/>
      <c r="E44" s="180"/>
      <c r="F44" s="223"/>
      <c r="G44" s="223"/>
      <c r="H44" s="223"/>
      <c r="I44" s="223"/>
      <c r="J44" s="49"/>
      <c r="K44" s="49">
        <f t="shared" si="15"/>
        <v>0</v>
      </c>
      <c r="L44" s="49">
        <f t="shared" si="15"/>
        <v>0</v>
      </c>
      <c r="M44" s="49">
        <f t="shared" si="5"/>
        <v>0</v>
      </c>
      <c r="N44" s="48">
        <f t="shared" si="6"/>
        <v>39</v>
      </c>
      <c r="O44" s="49">
        <f t="shared" si="19"/>
        <v>0</v>
      </c>
      <c r="P44" s="49">
        <f t="shared" si="19"/>
        <v>0</v>
      </c>
      <c r="Q44" s="49">
        <f t="shared" si="19"/>
        <v>0</v>
      </c>
      <c r="R44" s="49">
        <f t="shared" si="19"/>
        <v>0</v>
      </c>
      <c r="S44" s="49">
        <f t="shared" si="20"/>
        <v>0</v>
      </c>
      <c r="T44" s="49">
        <f t="shared" si="20"/>
        <v>0</v>
      </c>
      <c r="U44" s="49">
        <f t="shared" si="20"/>
        <v>0</v>
      </c>
      <c r="V44" s="49">
        <f t="shared" si="20"/>
        <v>0</v>
      </c>
      <c r="W44" s="49">
        <f t="shared" si="20"/>
        <v>0</v>
      </c>
      <c r="X44" s="49">
        <f t="shared" si="20"/>
        <v>0</v>
      </c>
      <c r="Y44" s="49">
        <f t="shared" si="20"/>
        <v>0</v>
      </c>
      <c r="Z44" s="49">
        <f t="shared" si="20"/>
        <v>0</v>
      </c>
      <c r="AA44" s="49">
        <f t="shared" si="20"/>
        <v>0</v>
      </c>
      <c r="AB44" s="49">
        <f t="shared" si="20"/>
        <v>0</v>
      </c>
      <c r="AC44" s="49"/>
      <c r="AD44" s="49">
        <f t="shared" si="16"/>
        <v>0</v>
      </c>
      <c r="AE44" s="49">
        <f t="shared" si="16"/>
        <v>0</v>
      </c>
      <c r="AF44" s="49">
        <f t="shared" si="16"/>
        <v>0</v>
      </c>
      <c r="AG44" s="49">
        <f t="shared" si="16"/>
        <v>0</v>
      </c>
      <c r="AH44" s="49">
        <f t="shared" si="16"/>
        <v>0</v>
      </c>
      <c r="AI44" s="49">
        <f t="shared" si="16"/>
        <v>0</v>
      </c>
      <c r="AJ44" s="49">
        <f t="shared" si="16"/>
        <v>0</v>
      </c>
      <c r="AK44" s="49">
        <f t="shared" si="18"/>
        <v>0</v>
      </c>
      <c r="AL44" s="49">
        <f t="shared" si="17"/>
        <v>0</v>
      </c>
      <c r="AM44" s="49">
        <f t="shared" si="17"/>
        <v>0</v>
      </c>
      <c r="AN44" s="49">
        <f t="shared" si="10"/>
        <v>0</v>
      </c>
      <c r="AO44" s="49">
        <f t="shared" si="17"/>
        <v>0</v>
      </c>
      <c r="AP44" s="49">
        <f t="shared" si="17"/>
        <v>0</v>
      </c>
      <c r="AQ44" s="49">
        <f t="shared" si="17"/>
        <v>0</v>
      </c>
      <c r="AR44" s="49">
        <f t="shared" si="17"/>
        <v>0</v>
      </c>
      <c r="AS44" s="49">
        <f t="shared" si="17"/>
        <v>0</v>
      </c>
      <c r="AT44" s="49">
        <f t="shared" si="17"/>
        <v>0</v>
      </c>
      <c r="AU44" s="49">
        <f t="shared" si="17"/>
        <v>0</v>
      </c>
      <c r="AV44" s="49">
        <f t="shared" si="17"/>
        <v>0</v>
      </c>
      <c r="AW44" s="49">
        <f t="shared" si="17"/>
        <v>0</v>
      </c>
      <c r="AX44" s="49">
        <f t="shared" si="17"/>
        <v>0</v>
      </c>
      <c r="AY44" s="49">
        <f t="shared" si="17"/>
        <v>0</v>
      </c>
      <c r="AZ44" s="49">
        <f t="shared" si="17"/>
        <v>0</v>
      </c>
      <c r="BA44" s="49">
        <f t="shared" si="14"/>
        <v>0</v>
      </c>
      <c r="BB44" s="48">
        <f t="shared" si="11"/>
        <v>39</v>
      </c>
      <c r="BC44" s="50">
        <f t="shared" si="12"/>
        <v>0</v>
      </c>
    </row>
    <row r="45" spans="1:55" x14ac:dyDescent="0.25">
      <c r="A45" s="48">
        <f t="shared" si="13"/>
        <v>40</v>
      </c>
      <c r="B45" s="221"/>
      <c r="C45" s="222"/>
      <c r="D45" s="220"/>
      <c r="E45" s="180"/>
      <c r="F45" s="223"/>
      <c r="G45" s="223"/>
      <c r="H45" s="223"/>
      <c r="I45" s="223"/>
      <c r="J45" s="49"/>
      <c r="K45" s="49">
        <f t="shared" si="15"/>
        <v>0</v>
      </c>
      <c r="L45" s="49">
        <f t="shared" si="15"/>
        <v>0</v>
      </c>
      <c r="M45" s="49">
        <f t="shared" si="5"/>
        <v>0</v>
      </c>
      <c r="N45" s="48">
        <f t="shared" si="6"/>
        <v>40</v>
      </c>
      <c r="O45" s="49">
        <f t="shared" si="19"/>
        <v>0</v>
      </c>
      <c r="P45" s="49">
        <f t="shared" si="19"/>
        <v>0</v>
      </c>
      <c r="Q45" s="49">
        <f t="shared" si="19"/>
        <v>0</v>
      </c>
      <c r="R45" s="49">
        <f t="shared" si="19"/>
        <v>0</v>
      </c>
      <c r="S45" s="49">
        <f t="shared" si="20"/>
        <v>0</v>
      </c>
      <c r="T45" s="49">
        <f t="shared" si="20"/>
        <v>0</v>
      </c>
      <c r="U45" s="49">
        <f t="shared" si="20"/>
        <v>0</v>
      </c>
      <c r="V45" s="49">
        <f t="shared" si="20"/>
        <v>0</v>
      </c>
      <c r="W45" s="49">
        <f t="shared" si="20"/>
        <v>0</v>
      </c>
      <c r="X45" s="49">
        <f t="shared" si="20"/>
        <v>0</v>
      </c>
      <c r="Y45" s="49">
        <f t="shared" si="20"/>
        <v>0</v>
      </c>
      <c r="Z45" s="49">
        <f t="shared" si="20"/>
        <v>0</v>
      </c>
      <c r="AA45" s="49">
        <f t="shared" si="20"/>
        <v>0</v>
      </c>
      <c r="AB45" s="49">
        <f t="shared" si="20"/>
        <v>0</v>
      </c>
      <c r="AC45" s="49"/>
      <c r="AD45" s="49">
        <f t="shared" si="16"/>
        <v>0</v>
      </c>
      <c r="AE45" s="49">
        <f t="shared" si="16"/>
        <v>0</v>
      </c>
      <c r="AF45" s="49">
        <f t="shared" si="16"/>
        <v>0</v>
      </c>
      <c r="AG45" s="49">
        <f t="shared" si="16"/>
        <v>0</v>
      </c>
      <c r="AH45" s="49">
        <f t="shared" si="16"/>
        <v>0</v>
      </c>
      <c r="AI45" s="49">
        <f t="shared" si="16"/>
        <v>0</v>
      </c>
      <c r="AJ45" s="49">
        <f t="shared" si="16"/>
        <v>0</v>
      </c>
      <c r="AK45" s="49">
        <f t="shared" si="18"/>
        <v>0</v>
      </c>
      <c r="AL45" s="49">
        <f t="shared" si="17"/>
        <v>0</v>
      </c>
      <c r="AM45" s="49">
        <f t="shared" si="17"/>
        <v>0</v>
      </c>
      <c r="AN45" s="49">
        <f t="shared" si="10"/>
        <v>0</v>
      </c>
      <c r="AO45" s="49">
        <f t="shared" si="17"/>
        <v>0</v>
      </c>
      <c r="AP45" s="49">
        <f t="shared" si="17"/>
        <v>0</v>
      </c>
      <c r="AQ45" s="49">
        <f t="shared" si="17"/>
        <v>0</v>
      </c>
      <c r="AR45" s="49">
        <f t="shared" si="17"/>
        <v>0</v>
      </c>
      <c r="AS45" s="49">
        <f t="shared" si="17"/>
        <v>0</v>
      </c>
      <c r="AT45" s="49">
        <f t="shared" si="17"/>
        <v>0</v>
      </c>
      <c r="AU45" s="49">
        <f t="shared" si="17"/>
        <v>0</v>
      </c>
      <c r="AV45" s="49">
        <f t="shared" si="17"/>
        <v>0</v>
      </c>
      <c r="AW45" s="49">
        <f t="shared" si="17"/>
        <v>0</v>
      </c>
      <c r="AX45" s="49">
        <f t="shared" si="17"/>
        <v>0</v>
      </c>
      <c r="AY45" s="49">
        <f t="shared" si="17"/>
        <v>0</v>
      </c>
      <c r="AZ45" s="49">
        <f t="shared" si="17"/>
        <v>0</v>
      </c>
      <c r="BA45" s="49">
        <f t="shared" si="14"/>
        <v>0</v>
      </c>
      <c r="BB45" s="48">
        <f t="shared" si="11"/>
        <v>40</v>
      </c>
      <c r="BC45" s="50">
        <f t="shared" si="12"/>
        <v>0</v>
      </c>
    </row>
    <row r="46" spans="1:55" x14ac:dyDescent="0.25">
      <c r="A46" s="48">
        <f t="shared" si="13"/>
        <v>41</v>
      </c>
      <c r="B46" s="221"/>
      <c r="C46" s="222"/>
      <c r="D46" s="220"/>
      <c r="E46" s="180"/>
      <c r="F46" s="223"/>
      <c r="G46" s="223"/>
      <c r="H46" s="223"/>
      <c r="I46" s="223"/>
      <c r="J46" s="49"/>
      <c r="K46" s="49">
        <f t="shared" si="15"/>
        <v>0</v>
      </c>
      <c r="L46" s="49">
        <f t="shared" si="15"/>
        <v>0</v>
      </c>
      <c r="M46" s="49">
        <f t="shared" si="5"/>
        <v>0</v>
      </c>
      <c r="N46" s="48">
        <f t="shared" si="6"/>
        <v>41</v>
      </c>
      <c r="O46" s="49">
        <f t="shared" si="19"/>
        <v>0</v>
      </c>
      <c r="P46" s="49">
        <f t="shared" si="19"/>
        <v>0</v>
      </c>
      <c r="Q46" s="49">
        <f t="shared" si="19"/>
        <v>0</v>
      </c>
      <c r="R46" s="49">
        <f t="shared" si="19"/>
        <v>0</v>
      </c>
      <c r="S46" s="49">
        <f t="shared" si="20"/>
        <v>0</v>
      </c>
      <c r="T46" s="49">
        <f t="shared" si="20"/>
        <v>0</v>
      </c>
      <c r="U46" s="49">
        <f t="shared" si="20"/>
        <v>0</v>
      </c>
      <c r="V46" s="49">
        <f t="shared" si="20"/>
        <v>0</v>
      </c>
      <c r="W46" s="49">
        <f t="shared" si="20"/>
        <v>0</v>
      </c>
      <c r="X46" s="49">
        <f t="shared" si="20"/>
        <v>0</v>
      </c>
      <c r="Y46" s="49">
        <f t="shared" si="20"/>
        <v>0</v>
      </c>
      <c r="Z46" s="49">
        <f t="shared" si="20"/>
        <v>0</v>
      </c>
      <c r="AA46" s="49">
        <f t="shared" si="20"/>
        <v>0</v>
      </c>
      <c r="AB46" s="49">
        <f t="shared" si="20"/>
        <v>0</v>
      </c>
      <c r="AC46" s="49"/>
      <c r="AD46" s="49">
        <f t="shared" si="16"/>
        <v>0</v>
      </c>
      <c r="AE46" s="49">
        <f t="shared" si="16"/>
        <v>0</v>
      </c>
      <c r="AF46" s="49">
        <f t="shared" si="16"/>
        <v>0</v>
      </c>
      <c r="AG46" s="49">
        <f t="shared" si="16"/>
        <v>0</v>
      </c>
      <c r="AH46" s="49">
        <f t="shared" si="16"/>
        <v>0</v>
      </c>
      <c r="AI46" s="49">
        <f t="shared" si="16"/>
        <v>0</v>
      </c>
      <c r="AJ46" s="49">
        <f t="shared" si="16"/>
        <v>0</v>
      </c>
      <c r="AK46" s="49">
        <f t="shared" si="18"/>
        <v>0</v>
      </c>
      <c r="AL46" s="49">
        <f t="shared" si="17"/>
        <v>0</v>
      </c>
      <c r="AM46" s="49">
        <f t="shared" si="17"/>
        <v>0</v>
      </c>
      <c r="AN46" s="49">
        <f t="shared" si="10"/>
        <v>0</v>
      </c>
      <c r="AO46" s="49">
        <f t="shared" si="17"/>
        <v>0</v>
      </c>
      <c r="AP46" s="49">
        <f t="shared" si="17"/>
        <v>0</v>
      </c>
      <c r="AQ46" s="49">
        <f t="shared" si="17"/>
        <v>0</v>
      </c>
      <c r="AR46" s="49">
        <f t="shared" si="17"/>
        <v>0</v>
      </c>
      <c r="AS46" s="49">
        <f t="shared" si="17"/>
        <v>0</v>
      </c>
      <c r="AT46" s="49">
        <f t="shared" si="17"/>
        <v>0</v>
      </c>
      <c r="AU46" s="49">
        <f t="shared" si="17"/>
        <v>0</v>
      </c>
      <c r="AV46" s="49">
        <f t="shared" si="17"/>
        <v>0</v>
      </c>
      <c r="AW46" s="49">
        <f t="shared" si="17"/>
        <v>0</v>
      </c>
      <c r="AX46" s="49">
        <f t="shared" si="17"/>
        <v>0</v>
      </c>
      <c r="AY46" s="49">
        <f t="shared" si="17"/>
        <v>0</v>
      </c>
      <c r="AZ46" s="49">
        <f t="shared" si="17"/>
        <v>0</v>
      </c>
      <c r="BA46" s="49">
        <f t="shared" si="14"/>
        <v>0</v>
      </c>
      <c r="BB46" s="48">
        <f t="shared" si="11"/>
        <v>41</v>
      </c>
      <c r="BC46" s="50">
        <f t="shared" si="12"/>
        <v>0</v>
      </c>
    </row>
    <row r="47" spans="1:55" x14ac:dyDescent="0.25">
      <c r="A47" s="48">
        <f t="shared" si="13"/>
        <v>42</v>
      </c>
      <c r="B47" s="221"/>
      <c r="C47" s="222"/>
      <c r="D47" s="220"/>
      <c r="E47" s="180"/>
      <c r="F47" s="223"/>
      <c r="G47" s="223"/>
      <c r="H47" s="223"/>
      <c r="I47" s="223"/>
      <c r="J47" s="49"/>
      <c r="K47" s="49">
        <f t="shared" si="15"/>
        <v>0</v>
      </c>
      <c r="L47" s="49">
        <f t="shared" si="15"/>
        <v>0</v>
      </c>
      <c r="M47" s="49">
        <f t="shared" si="5"/>
        <v>0</v>
      </c>
      <c r="N47" s="48">
        <f t="shared" si="6"/>
        <v>42</v>
      </c>
      <c r="O47" s="49">
        <f t="shared" si="19"/>
        <v>0</v>
      </c>
      <c r="P47" s="49">
        <f t="shared" si="19"/>
        <v>0</v>
      </c>
      <c r="Q47" s="49">
        <f t="shared" si="19"/>
        <v>0</v>
      </c>
      <c r="R47" s="49">
        <f t="shared" si="19"/>
        <v>0</v>
      </c>
      <c r="S47" s="49">
        <f t="shared" si="20"/>
        <v>0</v>
      </c>
      <c r="T47" s="49">
        <f t="shared" si="20"/>
        <v>0</v>
      </c>
      <c r="U47" s="49">
        <f t="shared" si="20"/>
        <v>0</v>
      </c>
      <c r="V47" s="49">
        <f t="shared" si="20"/>
        <v>0</v>
      </c>
      <c r="W47" s="49">
        <f t="shared" si="20"/>
        <v>0</v>
      </c>
      <c r="X47" s="49">
        <f t="shared" si="20"/>
        <v>0</v>
      </c>
      <c r="Y47" s="49">
        <f t="shared" si="20"/>
        <v>0</v>
      </c>
      <c r="Z47" s="49">
        <f t="shared" si="20"/>
        <v>0</v>
      </c>
      <c r="AA47" s="49">
        <f t="shared" si="20"/>
        <v>0</v>
      </c>
      <c r="AB47" s="49">
        <f t="shared" si="20"/>
        <v>0</v>
      </c>
      <c r="AC47" s="49"/>
      <c r="AD47" s="49">
        <f t="shared" si="16"/>
        <v>0</v>
      </c>
      <c r="AE47" s="49">
        <f t="shared" si="16"/>
        <v>0</v>
      </c>
      <c r="AF47" s="49">
        <f t="shared" si="16"/>
        <v>0</v>
      </c>
      <c r="AG47" s="49">
        <f t="shared" si="16"/>
        <v>0</v>
      </c>
      <c r="AH47" s="49">
        <f t="shared" si="16"/>
        <v>0</v>
      </c>
      <c r="AI47" s="49">
        <f t="shared" si="16"/>
        <v>0</v>
      </c>
      <c r="AJ47" s="49">
        <f t="shared" si="16"/>
        <v>0</v>
      </c>
      <c r="AK47" s="49">
        <f t="shared" si="18"/>
        <v>0</v>
      </c>
      <c r="AL47" s="49">
        <f t="shared" si="17"/>
        <v>0</v>
      </c>
      <c r="AM47" s="49">
        <f t="shared" si="17"/>
        <v>0</v>
      </c>
      <c r="AN47" s="49">
        <f t="shared" si="10"/>
        <v>0</v>
      </c>
      <c r="AO47" s="49">
        <f t="shared" si="17"/>
        <v>0</v>
      </c>
      <c r="AP47" s="49">
        <f t="shared" si="17"/>
        <v>0</v>
      </c>
      <c r="AQ47" s="49">
        <f t="shared" si="17"/>
        <v>0</v>
      </c>
      <c r="AR47" s="49">
        <f t="shared" si="17"/>
        <v>0</v>
      </c>
      <c r="AS47" s="49">
        <f t="shared" si="17"/>
        <v>0</v>
      </c>
      <c r="AT47" s="49">
        <f t="shared" si="17"/>
        <v>0</v>
      </c>
      <c r="AU47" s="49">
        <f t="shared" si="17"/>
        <v>0</v>
      </c>
      <c r="AV47" s="49">
        <f t="shared" si="17"/>
        <v>0</v>
      </c>
      <c r="AW47" s="49">
        <f t="shared" si="17"/>
        <v>0</v>
      </c>
      <c r="AX47" s="49">
        <f t="shared" si="17"/>
        <v>0</v>
      </c>
      <c r="AY47" s="49">
        <f t="shared" si="17"/>
        <v>0</v>
      </c>
      <c r="AZ47" s="49">
        <f t="shared" si="17"/>
        <v>0</v>
      </c>
      <c r="BA47" s="49">
        <f t="shared" si="14"/>
        <v>0</v>
      </c>
      <c r="BB47" s="48">
        <f t="shared" si="11"/>
        <v>42</v>
      </c>
      <c r="BC47" s="50">
        <f t="shared" si="12"/>
        <v>0</v>
      </c>
    </row>
    <row r="48" spans="1:55" x14ac:dyDescent="0.25">
      <c r="A48" s="48">
        <f t="shared" si="13"/>
        <v>43</v>
      </c>
      <c r="B48" s="221"/>
      <c r="C48" s="222"/>
      <c r="D48" s="220"/>
      <c r="E48" s="180"/>
      <c r="F48" s="223"/>
      <c r="G48" s="223"/>
      <c r="H48" s="223"/>
      <c r="I48" s="223"/>
      <c r="J48" s="49"/>
      <c r="K48" s="49">
        <f t="shared" si="15"/>
        <v>0</v>
      </c>
      <c r="L48" s="49">
        <f t="shared" si="15"/>
        <v>0</v>
      </c>
      <c r="M48" s="49">
        <f t="shared" si="5"/>
        <v>0</v>
      </c>
      <c r="N48" s="48">
        <f t="shared" si="6"/>
        <v>43</v>
      </c>
      <c r="O48" s="49">
        <f t="shared" si="19"/>
        <v>0</v>
      </c>
      <c r="P48" s="49">
        <f t="shared" si="19"/>
        <v>0</v>
      </c>
      <c r="Q48" s="49">
        <f t="shared" si="19"/>
        <v>0</v>
      </c>
      <c r="R48" s="49">
        <f t="shared" si="19"/>
        <v>0</v>
      </c>
      <c r="S48" s="49">
        <f t="shared" si="20"/>
        <v>0</v>
      </c>
      <c r="T48" s="49">
        <f t="shared" si="20"/>
        <v>0</v>
      </c>
      <c r="U48" s="49">
        <f t="shared" si="20"/>
        <v>0</v>
      </c>
      <c r="V48" s="49">
        <f t="shared" si="20"/>
        <v>0</v>
      </c>
      <c r="W48" s="49">
        <f t="shared" si="20"/>
        <v>0</v>
      </c>
      <c r="X48" s="49">
        <f t="shared" si="20"/>
        <v>0</v>
      </c>
      <c r="Y48" s="49">
        <f t="shared" si="20"/>
        <v>0</v>
      </c>
      <c r="Z48" s="49">
        <f t="shared" si="20"/>
        <v>0</v>
      </c>
      <c r="AA48" s="49">
        <f t="shared" si="20"/>
        <v>0</v>
      </c>
      <c r="AB48" s="49">
        <f t="shared" si="20"/>
        <v>0</v>
      </c>
      <c r="AC48" s="49"/>
      <c r="AD48" s="49">
        <f t="shared" si="16"/>
        <v>0</v>
      </c>
      <c r="AE48" s="49">
        <f t="shared" si="16"/>
        <v>0</v>
      </c>
      <c r="AF48" s="49">
        <f t="shared" si="16"/>
        <v>0</v>
      </c>
      <c r="AG48" s="49">
        <f t="shared" si="16"/>
        <v>0</v>
      </c>
      <c r="AH48" s="49">
        <f t="shared" si="16"/>
        <v>0</v>
      </c>
      <c r="AI48" s="49">
        <f t="shared" si="16"/>
        <v>0</v>
      </c>
      <c r="AJ48" s="49">
        <f t="shared" si="16"/>
        <v>0</v>
      </c>
      <c r="AK48" s="49">
        <f t="shared" si="18"/>
        <v>0</v>
      </c>
      <c r="AL48" s="49">
        <f t="shared" si="17"/>
        <v>0</v>
      </c>
      <c r="AM48" s="49">
        <f t="shared" si="17"/>
        <v>0</v>
      </c>
      <c r="AN48" s="49">
        <f t="shared" si="10"/>
        <v>0</v>
      </c>
      <c r="AO48" s="49">
        <f t="shared" si="17"/>
        <v>0</v>
      </c>
      <c r="AP48" s="49">
        <f t="shared" si="17"/>
        <v>0</v>
      </c>
      <c r="AQ48" s="49">
        <f t="shared" si="17"/>
        <v>0</v>
      </c>
      <c r="AR48" s="49">
        <f t="shared" si="17"/>
        <v>0</v>
      </c>
      <c r="AS48" s="49">
        <f t="shared" si="17"/>
        <v>0</v>
      </c>
      <c r="AT48" s="49">
        <f t="shared" si="17"/>
        <v>0</v>
      </c>
      <c r="AU48" s="49">
        <f t="shared" si="17"/>
        <v>0</v>
      </c>
      <c r="AV48" s="49">
        <f t="shared" si="17"/>
        <v>0</v>
      </c>
      <c r="AW48" s="49">
        <f t="shared" si="17"/>
        <v>0</v>
      </c>
      <c r="AX48" s="49">
        <f t="shared" si="17"/>
        <v>0</v>
      </c>
      <c r="AY48" s="49">
        <f t="shared" si="17"/>
        <v>0</v>
      </c>
      <c r="AZ48" s="49">
        <f t="shared" si="17"/>
        <v>0</v>
      </c>
      <c r="BA48" s="49">
        <f t="shared" si="14"/>
        <v>0</v>
      </c>
      <c r="BB48" s="48">
        <f t="shared" si="11"/>
        <v>43</v>
      </c>
      <c r="BC48" s="50">
        <f t="shared" si="12"/>
        <v>0</v>
      </c>
    </row>
    <row r="49" spans="1:55" x14ac:dyDescent="0.25">
      <c r="A49" s="48">
        <f t="shared" si="13"/>
        <v>44</v>
      </c>
      <c r="B49" s="221"/>
      <c r="C49" s="222"/>
      <c r="D49" s="220"/>
      <c r="E49" s="180"/>
      <c r="F49" s="223"/>
      <c r="G49" s="223"/>
      <c r="H49" s="223"/>
      <c r="I49" s="223"/>
      <c r="J49" s="49"/>
      <c r="K49" s="49">
        <f t="shared" si="15"/>
        <v>0</v>
      </c>
      <c r="L49" s="49">
        <f t="shared" si="15"/>
        <v>0</v>
      </c>
      <c r="M49" s="49">
        <f t="shared" si="5"/>
        <v>0</v>
      </c>
      <c r="N49" s="48">
        <f t="shared" si="6"/>
        <v>44</v>
      </c>
      <c r="O49" s="49">
        <f t="shared" si="19"/>
        <v>0</v>
      </c>
      <c r="P49" s="49">
        <f t="shared" si="19"/>
        <v>0</v>
      </c>
      <c r="Q49" s="49">
        <f t="shared" si="19"/>
        <v>0</v>
      </c>
      <c r="R49" s="49">
        <f t="shared" si="19"/>
        <v>0</v>
      </c>
      <c r="S49" s="49">
        <f t="shared" si="20"/>
        <v>0</v>
      </c>
      <c r="T49" s="49">
        <f t="shared" si="20"/>
        <v>0</v>
      </c>
      <c r="U49" s="49">
        <f t="shared" si="20"/>
        <v>0</v>
      </c>
      <c r="V49" s="49">
        <f t="shared" si="20"/>
        <v>0</v>
      </c>
      <c r="W49" s="49">
        <f t="shared" si="20"/>
        <v>0</v>
      </c>
      <c r="X49" s="49">
        <f t="shared" si="20"/>
        <v>0</v>
      </c>
      <c r="Y49" s="49">
        <f t="shared" si="20"/>
        <v>0</v>
      </c>
      <c r="Z49" s="49">
        <f t="shared" si="20"/>
        <v>0</v>
      </c>
      <c r="AA49" s="49">
        <f t="shared" si="20"/>
        <v>0</v>
      </c>
      <c r="AB49" s="49">
        <f t="shared" si="20"/>
        <v>0</v>
      </c>
      <c r="AC49" s="49"/>
      <c r="AD49" s="49">
        <f t="shared" si="16"/>
        <v>0</v>
      </c>
      <c r="AE49" s="49">
        <f t="shared" si="16"/>
        <v>0</v>
      </c>
      <c r="AF49" s="49">
        <f t="shared" si="16"/>
        <v>0</v>
      </c>
      <c r="AG49" s="49">
        <f t="shared" si="16"/>
        <v>0</v>
      </c>
      <c r="AH49" s="49">
        <f t="shared" si="16"/>
        <v>0</v>
      </c>
      <c r="AI49" s="49">
        <f t="shared" si="16"/>
        <v>0</v>
      </c>
      <c r="AJ49" s="49">
        <f t="shared" si="16"/>
        <v>0</v>
      </c>
      <c r="AK49" s="49">
        <f t="shared" si="18"/>
        <v>0</v>
      </c>
      <c r="AL49" s="49">
        <f t="shared" si="17"/>
        <v>0</v>
      </c>
      <c r="AM49" s="49">
        <f t="shared" si="17"/>
        <v>0</v>
      </c>
      <c r="AN49" s="49">
        <f t="shared" si="10"/>
        <v>0</v>
      </c>
      <c r="AO49" s="49">
        <f t="shared" si="17"/>
        <v>0</v>
      </c>
      <c r="AP49" s="49">
        <f t="shared" si="17"/>
        <v>0</v>
      </c>
      <c r="AQ49" s="49">
        <f t="shared" si="17"/>
        <v>0</v>
      </c>
      <c r="AR49" s="49">
        <f t="shared" si="17"/>
        <v>0</v>
      </c>
      <c r="AS49" s="49">
        <f t="shared" si="17"/>
        <v>0</v>
      </c>
      <c r="AT49" s="49">
        <f t="shared" si="17"/>
        <v>0</v>
      </c>
      <c r="AU49" s="49">
        <f t="shared" si="17"/>
        <v>0</v>
      </c>
      <c r="AV49" s="49">
        <f t="shared" si="17"/>
        <v>0</v>
      </c>
      <c r="AW49" s="49">
        <f t="shared" si="17"/>
        <v>0</v>
      </c>
      <c r="AX49" s="49">
        <f t="shared" si="17"/>
        <v>0</v>
      </c>
      <c r="AY49" s="49">
        <f t="shared" si="17"/>
        <v>0</v>
      </c>
      <c r="AZ49" s="49">
        <f t="shared" si="17"/>
        <v>0</v>
      </c>
      <c r="BA49" s="49">
        <f t="shared" si="14"/>
        <v>0</v>
      </c>
      <c r="BB49" s="48">
        <f t="shared" si="11"/>
        <v>44</v>
      </c>
      <c r="BC49" s="50">
        <f t="shared" si="12"/>
        <v>0</v>
      </c>
    </row>
    <row r="50" spans="1:55" x14ac:dyDescent="0.25">
      <c r="A50" s="48">
        <f t="shared" si="13"/>
        <v>45</v>
      </c>
      <c r="B50" s="221"/>
      <c r="C50" s="222"/>
      <c r="D50" s="220"/>
      <c r="E50" s="180"/>
      <c r="F50" s="223"/>
      <c r="G50" s="223"/>
      <c r="H50" s="223"/>
      <c r="I50" s="223"/>
      <c r="J50" s="49"/>
      <c r="K50" s="49">
        <f t="shared" si="15"/>
        <v>0</v>
      </c>
      <c r="L50" s="49">
        <f t="shared" si="15"/>
        <v>0</v>
      </c>
      <c r="M50" s="49">
        <f t="shared" si="5"/>
        <v>0</v>
      </c>
      <c r="N50" s="48">
        <f t="shared" si="6"/>
        <v>45</v>
      </c>
      <c r="O50" s="49">
        <f t="shared" si="19"/>
        <v>0</v>
      </c>
      <c r="P50" s="49">
        <f t="shared" si="19"/>
        <v>0</v>
      </c>
      <c r="Q50" s="49">
        <f t="shared" si="19"/>
        <v>0</v>
      </c>
      <c r="R50" s="49">
        <f t="shared" si="19"/>
        <v>0</v>
      </c>
      <c r="S50" s="49">
        <f t="shared" si="20"/>
        <v>0</v>
      </c>
      <c r="T50" s="49">
        <f t="shared" si="20"/>
        <v>0</v>
      </c>
      <c r="U50" s="49">
        <f t="shared" si="20"/>
        <v>0</v>
      </c>
      <c r="V50" s="49">
        <f t="shared" si="20"/>
        <v>0</v>
      </c>
      <c r="W50" s="49">
        <f t="shared" si="20"/>
        <v>0</v>
      </c>
      <c r="X50" s="49">
        <f t="shared" si="20"/>
        <v>0</v>
      </c>
      <c r="Y50" s="49">
        <f t="shared" si="20"/>
        <v>0</v>
      </c>
      <c r="Z50" s="49">
        <f t="shared" si="20"/>
        <v>0</v>
      </c>
      <c r="AA50" s="49">
        <f t="shared" si="20"/>
        <v>0</v>
      </c>
      <c r="AB50" s="49">
        <f t="shared" si="20"/>
        <v>0</v>
      </c>
      <c r="AC50" s="49"/>
      <c r="AD50" s="49">
        <f t="shared" si="16"/>
        <v>0</v>
      </c>
      <c r="AE50" s="49">
        <f t="shared" si="16"/>
        <v>0</v>
      </c>
      <c r="AF50" s="49">
        <f t="shared" si="16"/>
        <v>0</v>
      </c>
      <c r="AG50" s="49">
        <f t="shared" si="16"/>
        <v>0</v>
      </c>
      <c r="AH50" s="49">
        <f t="shared" si="16"/>
        <v>0</v>
      </c>
      <c r="AI50" s="49">
        <f t="shared" si="16"/>
        <v>0</v>
      </c>
      <c r="AJ50" s="49">
        <f t="shared" si="16"/>
        <v>0</v>
      </c>
      <c r="AK50" s="49">
        <f t="shared" si="18"/>
        <v>0</v>
      </c>
      <c r="AL50" s="49">
        <f t="shared" si="17"/>
        <v>0</v>
      </c>
      <c r="AM50" s="49">
        <f t="shared" si="17"/>
        <v>0</v>
      </c>
      <c r="AN50" s="49">
        <f t="shared" si="10"/>
        <v>0</v>
      </c>
      <c r="AO50" s="49">
        <f t="shared" si="17"/>
        <v>0</v>
      </c>
      <c r="AP50" s="49">
        <f t="shared" si="17"/>
        <v>0</v>
      </c>
      <c r="AQ50" s="49">
        <f t="shared" si="17"/>
        <v>0</v>
      </c>
      <c r="AR50" s="49">
        <f t="shared" si="17"/>
        <v>0</v>
      </c>
      <c r="AS50" s="49">
        <f t="shared" si="17"/>
        <v>0</v>
      </c>
      <c r="AT50" s="49">
        <f t="shared" si="17"/>
        <v>0</v>
      </c>
      <c r="AU50" s="49">
        <f t="shared" si="17"/>
        <v>0</v>
      </c>
      <c r="AV50" s="49">
        <f t="shared" si="17"/>
        <v>0</v>
      </c>
      <c r="AW50" s="49">
        <f t="shared" si="17"/>
        <v>0</v>
      </c>
      <c r="AX50" s="49">
        <f t="shared" si="17"/>
        <v>0</v>
      </c>
      <c r="AY50" s="49">
        <f t="shared" si="17"/>
        <v>0</v>
      </c>
      <c r="AZ50" s="49">
        <f t="shared" si="17"/>
        <v>0</v>
      </c>
      <c r="BA50" s="49">
        <f t="shared" si="14"/>
        <v>0</v>
      </c>
      <c r="BB50" s="48">
        <f t="shared" si="11"/>
        <v>45</v>
      </c>
      <c r="BC50" s="50">
        <f t="shared" si="12"/>
        <v>0</v>
      </c>
    </row>
    <row r="51" spans="1:55" x14ac:dyDescent="0.25">
      <c r="A51" s="48">
        <f t="shared" si="13"/>
        <v>46</v>
      </c>
      <c r="B51" s="221"/>
      <c r="C51" s="222"/>
      <c r="D51" s="220"/>
      <c r="E51" s="180"/>
      <c r="F51" s="223"/>
      <c r="G51" s="223"/>
      <c r="H51" s="223"/>
      <c r="I51" s="223"/>
      <c r="J51" s="49"/>
      <c r="K51" s="49">
        <f t="shared" si="15"/>
        <v>0</v>
      </c>
      <c r="L51" s="49">
        <f t="shared" si="15"/>
        <v>0</v>
      </c>
      <c r="M51" s="49">
        <f t="shared" si="5"/>
        <v>0</v>
      </c>
      <c r="N51" s="48">
        <f t="shared" si="6"/>
        <v>46</v>
      </c>
      <c r="O51" s="49">
        <f t="shared" si="19"/>
        <v>0</v>
      </c>
      <c r="P51" s="49">
        <f t="shared" si="19"/>
        <v>0</v>
      </c>
      <c r="Q51" s="49">
        <f t="shared" si="19"/>
        <v>0</v>
      </c>
      <c r="R51" s="49">
        <f t="shared" si="19"/>
        <v>0</v>
      </c>
      <c r="S51" s="49">
        <f t="shared" si="20"/>
        <v>0</v>
      </c>
      <c r="T51" s="49">
        <f t="shared" si="20"/>
        <v>0</v>
      </c>
      <c r="U51" s="49">
        <f t="shared" si="20"/>
        <v>0</v>
      </c>
      <c r="V51" s="49">
        <f t="shared" si="20"/>
        <v>0</v>
      </c>
      <c r="W51" s="49">
        <f t="shared" si="20"/>
        <v>0</v>
      </c>
      <c r="X51" s="49">
        <f t="shared" si="20"/>
        <v>0</v>
      </c>
      <c r="Y51" s="49">
        <f t="shared" si="20"/>
        <v>0</v>
      </c>
      <c r="Z51" s="49">
        <f t="shared" si="20"/>
        <v>0</v>
      </c>
      <c r="AA51" s="49">
        <f t="shared" si="20"/>
        <v>0</v>
      </c>
      <c r="AB51" s="49">
        <f t="shared" si="20"/>
        <v>0</v>
      </c>
      <c r="AC51" s="49"/>
      <c r="AD51" s="49">
        <f t="shared" si="16"/>
        <v>0</v>
      </c>
      <c r="AE51" s="49">
        <f t="shared" si="16"/>
        <v>0</v>
      </c>
      <c r="AF51" s="49">
        <f t="shared" si="16"/>
        <v>0</v>
      </c>
      <c r="AG51" s="49">
        <f t="shared" si="16"/>
        <v>0</v>
      </c>
      <c r="AH51" s="49">
        <f t="shared" si="16"/>
        <v>0</v>
      </c>
      <c r="AI51" s="49">
        <f t="shared" si="16"/>
        <v>0</v>
      </c>
      <c r="AJ51" s="49">
        <f t="shared" si="16"/>
        <v>0</v>
      </c>
      <c r="AK51" s="49">
        <f t="shared" si="18"/>
        <v>0</v>
      </c>
      <c r="AL51" s="49">
        <f t="shared" si="17"/>
        <v>0</v>
      </c>
      <c r="AM51" s="49">
        <f t="shared" si="17"/>
        <v>0</v>
      </c>
      <c r="AN51" s="49">
        <f t="shared" si="10"/>
        <v>0</v>
      </c>
      <c r="AO51" s="49">
        <f t="shared" si="17"/>
        <v>0</v>
      </c>
      <c r="AP51" s="49">
        <f t="shared" si="17"/>
        <v>0</v>
      </c>
      <c r="AQ51" s="49">
        <f t="shared" si="17"/>
        <v>0</v>
      </c>
      <c r="AR51" s="49">
        <f t="shared" si="17"/>
        <v>0</v>
      </c>
      <c r="AS51" s="49">
        <f t="shared" si="17"/>
        <v>0</v>
      </c>
      <c r="AT51" s="49">
        <f t="shared" si="17"/>
        <v>0</v>
      </c>
      <c r="AU51" s="49">
        <f t="shared" si="17"/>
        <v>0</v>
      </c>
      <c r="AV51" s="49">
        <f t="shared" si="17"/>
        <v>0</v>
      </c>
      <c r="AW51" s="49">
        <f t="shared" si="17"/>
        <v>0</v>
      </c>
      <c r="AX51" s="49">
        <f t="shared" si="17"/>
        <v>0</v>
      </c>
      <c r="AY51" s="49">
        <f t="shared" si="17"/>
        <v>0</v>
      </c>
      <c r="AZ51" s="49">
        <f t="shared" ref="AZ51:BA81" si="21">IF($E51=AZ$4,$G51+$I51,0)</f>
        <v>0</v>
      </c>
      <c r="BA51" s="49">
        <f t="shared" si="21"/>
        <v>0</v>
      </c>
      <c r="BB51" s="48">
        <f t="shared" si="11"/>
        <v>46</v>
      </c>
      <c r="BC51" s="50">
        <f t="shared" si="12"/>
        <v>0</v>
      </c>
    </row>
    <row r="52" spans="1:55" x14ac:dyDescent="0.25">
      <c r="A52" s="48">
        <f t="shared" si="13"/>
        <v>47</v>
      </c>
      <c r="B52" s="221"/>
      <c r="C52" s="222"/>
      <c r="D52" s="220"/>
      <c r="E52" s="180"/>
      <c r="F52" s="223"/>
      <c r="G52" s="223"/>
      <c r="H52" s="223"/>
      <c r="I52" s="223"/>
      <c r="J52" s="49"/>
      <c r="K52" s="49">
        <f t="shared" si="15"/>
        <v>0</v>
      </c>
      <c r="L52" s="49">
        <f t="shared" si="15"/>
        <v>0</v>
      </c>
      <c r="M52" s="49">
        <f t="shared" si="5"/>
        <v>0</v>
      </c>
      <c r="N52" s="48">
        <f t="shared" si="6"/>
        <v>47</v>
      </c>
      <c r="O52" s="49">
        <f t="shared" si="19"/>
        <v>0</v>
      </c>
      <c r="P52" s="49">
        <f t="shared" si="19"/>
        <v>0</v>
      </c>
      <c r="Q52" s="49">
        <f t="shared" si="19"/>
        <v>0</v>
      </c>
      <c r="R52" s="49">
        <f t="shared" si="19"/>
        <v>0</v>
      </c>
      <c r="S52" s="49">
        <f t="shared" si="20"/>
        <v>0</v>
      </c>
      <c r="T52" s="49">
        <f t="shared" si="20"/>
        <v>0</v>
      </c>
      <c r="U52" s="49">
        <f t="shared" si="20"/>
        <v>0</v>
      </c>
      <c r="V52" s="49">
        <f t="shared" si="20"/>
        <v>0</v>
      </c>
      <c r="W52" s="49">
        <f t="shared" si="20"/>
        <v>0</v>
      </c>
      <c r="X52" s="49">
        <f t="shared" si="20"/>
        <v>0</v>
      </c>
      <c r="Y52" s="49">
        <f t="shared" si="20"/>
        <v>0</v>
      </c>
      <c r="Z52" s="49">
        <f t="shared" si="20"/>
        <v>0</v>
      </c>
      <c r="AA52" s="49">
        <f t="shared" si="20"/>
        <v>0</v>
      </c>
      <c r="AB52" s="49">
        <f t="shared" si="20"/>
        <v>0</v>
      </c>
      <c r="AC52" s="49"/>
      <c r="AD52" s="49">
        <f t="shared" si="16"/>
        <v>0</v>
      </c>
      <c r="AE52" s="49">
        <f t="shared" si="16"/>
        <v>0</v>
      </c>
      <c r="AF52" s="49">
        <f t="shared" si="16"/>
        <v>0</v>
      </c>
      <c r="AG52" s="49">
        <f t="shared" si="16"/>
        <v>0</v>
      </c>
      <c r="AH52" s="49">
        <f t="shared" si="16"/>
        <v>0</v>
      </c>
      <c r="AI52" s="49">
        <f t="shared" si="16"/>
        <v>0</v>
      </c>
      <c r="AJ52" s="49">
        <f t="shared" si="16"/>
        <v>0</v>
      </c>
      <c r="AK52" s="49">
        <f t="shared" si="18"/>
        <v>0</v>
      </c>
      <c r="AL52" s="49">
        <f t="shared" si="18"/>
        <v>0</v>
      </c>
      <c r="AM52" s="49">
        <f t="shared" si="18"/>
        <v>0</v>
      </c>
      <c r="AN52" s="49">
        <f t="shared" si="10"/>
        <v>0</v>
      </c>
      <c r="AO52" s="49">
        <f t="shared" si="18"/>
        <v>0</v>
      </c>
      <c r="AP52" s="49">
        <f t="shared" si="18"/>
        <v>0</v>
      </c>
      <c r="AQ52" s="49">
        <f t="shared" si="18"/>
        <v>0</v>
      </c>
      <c r="AR52" s="49">
        <f t="shared" si="18"/>
        <v>0</v>
      </c>
      <c r="AS52" s="49">
        <f t="shared" si="18"/>
        <v>0</v>
      </c>
      <c r="AT52" s="49">
        <f t="shared" si="18"/>
        <v>0</v>
      </c>
      <c r="AU52" s="49">
        <f t="shared" si="18"/>
        <v>0</v>
      </c>
      <c r="AV52" s="49">
        <f t="shared" si="18"/>
        <v>0</v>
      </c>
      <c r="AW52" s="49">
        <f t="shared" si="18"/>
        <v>0</v>
      </c>
      <c r="AX52" s="49">
        <f t="shared" si="18"/>
        <v>0</v>
      </c>
      <c r="AY52" s="49">
        <f t="shared" si="18"/>
        <v>0</v>
      </c>
      <c r="AZ52" s="49">
        <f t="shared" si="21"/>
        <v>0</v>
      </c>
      <c r="BA52" s="49">
        <f t="shared" si="21"/>
        <v>0</v>
      </c>
      <c r="BB52" s="48">
        <f t="shared" si="11"/>
        <v>47</v>
      </c>
      <c r="BC52" s="50">
        <f t="shared" si="12"/>
        <v>0</v>
      </c>
    </row>
    <row r="53" spans="1:55" x14ac:dyDescent="0.25">
      <c r="A53" s="48">
        <f t="shared" si="13"/>
        <v>48</v>
      </c>
      <c r="B53" s="221"/>
      <c r="C53" s="222"/>
      <c r="D53" s="220"/>
      <c r="E53" s="180"/>
      <c r="F53" s="223"/>
      <c r="G53" s="223"/>
      <c r="H53" s="223"/>
      <c r="I53" s="223"/>
      <c r="J53" s="49"/>
      <c r="K53" s="49">
        <f t="shared" si="15"/>
        <v>0</v>
      </c>
      <c r="L53" s="49">
        <f t="shared" si="15"/>
        <v>0</v>
      </c>
      <c r="M53" s="49">
        <f t="shared" si="5"/>
        <v>0</v>
      </c>
      <c r="N53" s="48">
        <f t="shared" si="6"/>
        <v>48</v>
      </c>
      <c r="O53" s="49">
        <f t="shared" si="19"/>
        <v>0</v>
      </c>
      <c r="P53" s="49">
        <f t="shared" si="19"/>
        <v>0</v>
      </c>
      <c r="Q53" s="49">
        <f t="shared" si="19"/>
        <v>0</v>
      </c>
      <c r="R53" s="49">
        <f t="shared" si="19"/>
        <v>0</v>
      </c>
      <c r="S53" s="49">
        <f t="shared" si="20"/>
        <v>0</v>
      </c>
      <c r="T53" s="49">
        <f t="shared" si="20"/>
        <v>0</v>
      </c>
      <c r="U53" s="49">
        <f t="shared" si="20"/>
        <v>0</v>
      </c>
      <c r="V53" s="49">
        <f t="shared" si="20"/>
        <v>0</v>
      </c>
      <c r="W53" s="49">
        <f t="shared" si="20"/>
        <v>0</v>
      </c>
      <c r="X53" s="49">
        <f t="shared" si="20"/>
        <v>0</v>
      </c>
      <c r="Y53" s="49">
        <f t="shared" si="20"/>
        <v>0</v>
      </c>
      <c r="Z53" s="49">
        <f t="shared" si="20"/>
        <v>0</v>
      </c>
      <c r="AA53" s="49">
        <f t="shared" si="20"/>
        <v>0</v>
      </c>
      <c r="AB53" s="49">
        <f t="shared" si="20"/>
        <v>0</v>
      </c>
      <c r="AC53" s="49"/>
      <c r="AD53" s="49">
        <f t="shared" si="16"/>
        <v>0</v>
      </c>
      <c r="AE53" s="49">
        <f t="shared" si="16"/>
        <v>0</v>
      </c>
      <c r="AF53" s="49">
        <f t="shared" si="16"/>
        <v>0</v>
      </c>
      <c r="AG53" s="49">
        <f t="shared" si="16"/>
        <v>0</v>
      </c>
      <c r="AH53" s="49">
        <f t="shared" si="16"/>
        <v>0</v>
      </c>
      <c r="AI53" s="49">
        <f t="shared" si="16"/>
        <v>0</v>
      </c>
      <c r="AJ53" s="49">
        <f t="shared" si="16"/>
        <v>0</v>
      </c>
      <c r="AK53" s="49">
        <f t="shared" si="18"/>
        <v>0</v>
      </c>
      <c r="AL53" s="49">
        <f t="shared" si="18"/>
        <v>0</v>
      </c>
      <c r="AM53" s="49">
        <f t="shared" si="18"/>
        <v>0</v>
      </c>
      <c r="AN53" s="49">
        <f t="shared" si="10"/>
        <v>0</v>
      </c>
      <c r="AO53" s="49">
        <f t="shared" si="18"/>
        <v>0</v>
      </c>
      <c r="AP53" s="49">
        <f t="shared" si="18"/>
        <v>0</v>
      </c>
      <c r="AQ53" s="49">
        <f t="shared" si="18"/>
        <v>0</v>
      </c>
      <c r="AR53" s="49">
        <f t="shared" si="18"/>
        <v>0</v>
      </c>
      <c r="AS53" s="49">
        <f t="shared" si="18"/>
        <v>0</v>
      </c>
      <c r="AT53" s="49">
        <f t="shared" si="18"/>
        <v>0</v>
      </c>
      <c r="AU53" s="49">
        <f t="shared" si="18"/>
        <v>0</v>
      </c>
      <c r="AV53" s="49">
        <f t="shared" si="18"/>
        <v>0</v>
      </c>
      <c r="AW53" s="49">
        <f t="shared" si="18"/>
        <v>0</v>
      </c>
      <c r="AX53" s="49">
        <f t="shared" si="18"/>
        <v>0</v>
      </c>
      <c r="AY53" s="49">
        <f t="shared" si="18"/>
        <v>0</v>
      </c>
      <c r="AZ53" s="49">
        <f t="shared" si="21"/>
        <v>0</v>
      </c>
      <c r="BA53" s="49">
        <f t="shared" si="21"/>
        <v>0</v>
      </c>
      <c r="BB53" s="48">
        <f t="shared" si="11"/>
        <v>48</v>
      </c>
      <c r="BC53" s="50">
        <f t="shared" si="12"/>
        <v>0</v>
      </c>
    </row>
    <row r="54" spans="1:55" x14ac:dyDescent="0.25">
      <c r="A54" s="48">
        <f t="shared" si="13"/>
        <v>49</v>
      </c>
      <c r="B54" s="221"/>
      <c r="C54" s="222"/>
      <c r="D54" s="220"/>
      <c r="E54" s="180"/>
      <c r="F54" s="223"/>
      <c r="G54" s="223"/>
      <c r="H54" s="223"/>
      <c r="I54" s="223"/>
      <c r="J54" s="49"/>
      <c r="K54" s="49">
        <f t="shared" si="15"/>
        <v>0</v>
      </c>
      <c r="L54" s="49">
        <f t="shared" si="15"/>
        <v>0</v>
      </c>
      <c r="M54" s="49">
        <f t="shared" si="5"/>
        <v>0</v>
      </c>
      <c r="N54" s="48">
        <f t="shared" si="6"/>
        <v>49</v>
      </c>
      <c r="O54" s="49">
        <f t="shared" si="19"/>
        <v>0</v>
      </c>
      <c r="P54" s="49">
        <f t="shared" si="19"/>
        <v>0</v>
      </c>
      <c r="Q54" s="49">
        <f t="shared" si="19"/>
        <v>0</v>
      </c>
      <c r="R54" s="49">
        <f t="shared" si="19"/>
        <v>0</v>
      </c>
      <c r="S54" s="49">
        <f t="shared" si="20"/>
        <v>0</v>
      </c>
      <c r="T54" s="49">
        <f t="shared" si="20"/>
        <v>0</v>
      </c>
      <c r="U54" s="49">
        <f t="shared" si="20"/>
        <v>0</v>
      </c>
      <c r="V54" s="49">
        <f t="shared" si="20"/>
        <v>0</v>
      </c>
      <c r="W54" s="49">
        <f t="shared" si="20"/>
        <v>0</v>
      </c>
      <c r="X54" s="49">
        <f t="shared" si="20"/>
        <v>0</v>
      </c>
      <c r="Y54" s="49">
        <f t="shared" si="20"/>
        <v>0</v>
      </c>
      <c r="Z54" s="49">
        <f t="shared" si="20"/>
        <v>0</v>
      </c>
      <c r="AA54" s="49">
        <f t="shared" si="20"/>
        <v>0</v>
      </c>
      <c r="AB54" s="49">
        <f t="shared" si="20"/>
        <v>0</v>
      </c>
      <c r="AC54" s="49"/>
      <c r="AD54" s="49">
        <f t="shared" si="16"/>
        <v>0</v>
      </c>
      <c r="AE54" s="49">
        <f t="shared" si="16"/>
        <v>0</v>
      </c>
      <c r="AF54" s="49">
        <f t="shared" si="16"/>
        <v>0</v>
      </c>
      <c r="AG54" s="49">
        <f t="shared" si="16"/>
        <v>0</v>
      </c>
      <c r="AH54" s="49">
        <f t="shared" si="16"/>
        <v>0</v>
      </c>
      <c r="AI54" s="49">
        <f t="shared" si="16"/>
        <v>0</v>
      </c>
      <c r="AJ54" s="49">
        <f t="shared" si="16"/>
        <v>0</v>
      </c>
      <c r="AK54" s="49">
        <f t="shared" si="18"/>
        <v>0</v>
      </c>
      <c r="AL54" s="49">
        <f t="shared" si="18"/>
        <v>0</v>
      </c>
      <c r="AM54" s="49">
        <f t="shared" si="18"/>
        <v>0</v>
      </c>
      <c r="AN54" s="49">
        <f t="shared" si="10"/>
        <v>0</v>
      </c>
      <c r="AO54" s="49">
        <f t="shared" si="18"/>
        <v>0</v>
      </c>
      <c r="AP54" s="49">
        <f t="shared" si="18"/>
        <v>0</v>
      </c>
      <c r="AQ54" s="49">
        <f t="shared" si="18"/>
        <v>0</v>
      </c>
      <c r="AR54" s="49">
        <f t="shared" si="18"/>
        <v>0</v>
      </c>
      <c r="AS54" s="49">
        <f t="shared" si="18"/>
        <v>0</v>
      </c>
      <c r="AT54" s="49">
        <f t="shared" si="18"/>
        <v>0</v>
      </c>
      <c r="AU54" s="49">
        <f t="shared" si="18"/>
        <v>0</v>
      </c>
      <c r="AV54" s="49">
        <f t="shared" si="18"/>
        <v>0</v>
      </c>
      <c r="AW54" s="49">
        <f t="shared" si="18"/>
        <v>0</v>
      </c>
      <c r="AX54" s="49">
        <f t="shared" si="18"/>
        <v>0</v>
      </c>
      <c r="AY54" s="49">
        <f t="shared" si="18"/>
        <v>0</v>
      </c>
      <c r="AZ54" s="49">
        <f t="shared" si="21"/>
        <v>0</v>
      </c>
      <c r="BA54" s="49">
        <f t="shared" si="21"/>
        <v>0</v>
      </c>
      <c r="BB54" s="48">
        <f t="shared" si="11"/>
        <v>49</v>
      </c>
      <c r="BC54" s="50">
        <f t="shared" si="12"/>
        <v>0</v>
      </c>
    </row>
    <row r="55" spans="1:55" x14ac:dyDescent="0.25">
      <c r="A55" s="48">
        <f t="shared" si="13"/>
        <v>50</v>
      </c>
      <c r="B55" s="221"/>
      <c r="C55" s="222"/>
      <c r="D55" s="220"/>
      <c r="E55" s="180"/>
      <c r="F55" s="223"/>
      <c r="G55" s="223"/>
      <c r="H55" s="223"/>
      <c r="I55" s="223"/>
      <c r="J55" s="49"/>
      <c r="K55" s="49">
        <f t="shared" si="15"/>
        <v>0</v>
      </c>
      <c r="L55" s="49">
        <f t="shared" si="15"/>
        <v>0</v>
      </c>
      <c r="M55" s="49">
        <f t="shared" si="5"/>
        <v>0</v>
      </c>
      <c r="N55" s="48">
        <f t="shared" si="6"/>
        <v>50</v>
      </c>
      <c r="O55" s="49">
        <f t="shared" si="19"/>
        <v>0</v>
      </c>
      <c r="P55" s="49">
        <f t="shared" si="19"/>
        <v>0</v>
      </c>
      <c r="Q55" s="49">
        <f t="shared" si="19"/>
        <v>0</v>
      </c>
      <c r="R55" s="49">
        <f t="shared" si="19"/>
        <v>0</v>
      </c>
      <c r="S55" s="49">
        <f t="shared" si="20"/>
        <v>0</v>
      </c>
      <c r="T55" s="49">
        <f t="shared" si="20"/>
        <v>0</v>
      </c>
      <c r="U55" s="49">
        <f t="shared" si="20"/>
        <v>0</v>
      </c>
      <c r="V55" s="49">
        <f t="shared" si="20"/>
        <v>0</v>
      </c>
      <c r="W55" s="49">
        <f t="shared" si="20"/>
        <v>0</v>
      </c>
      <c r="X55" s="49">
        <f t="shared" si="20"/>
        <v>0</v>
      </c>
      <c r="Y55" s="49">
        <f t="shared" si="20"/>
        <v>0</v>
      </c>
      <c r="Z55" s="49">
        <f t="shared" si="20"/>
        <v>0</v>
      </c>
      <c r="AA55" s="49">
        <f t="shared" si="20"/>
        <v>0</v>
      </c>
      <c r="AB55" s="49">
        <f t="shared" si="20"/>
        <v>0</v>
      </c>
      <c r="AC55" s="49"/>
      <c r="AD55" s="49">
        <f t="shared" si="16"/>
        <v>0</v>
      </c>
      <c r="AE55" s="49">
        <f t="shared" si="16"/>
        <v>0</v>
      </c>
      <c r="AF55" s="49">
        <f t="shared" si="16"/>
        <v>0</v>
      </c>
      <c r="AG55" s="49">
        <f t="shared" si="16"/>
        <v>0</v>
      </c>
      <c r="AH55" s="49">
        <f t="shared" si="16"/>
        <v>0</v>
      </c>
      <c r="AI55" s="49">
        <f t="shared" si="16"/>
        <v>0</v>
      </c>
      <c r="AJ55" s="49">
        <f t="shared" si="16"/>
        <v>0</v>
      </c>
      <c r="AK55" s="49">
        <f t="shared" si="18"/>
        <v>0</v>
      </c>
      <c r="AL55" s="49">
        <f t="shared" si="18"/>
        <v>0</v>
      </c>
      <c r="AM55" s="49">
        <f t="shared" si="18"/>
        <v>0</v>
      </c>
      <c r="AN55" s="49">
        <f t="shared" si="10"/>
        <v>0</v>
      </c>
      <c r="AO55" s="49">
        <f t="shared" si="18"/>
        <v>0</v>
      </c>
      <c r="AP55" s="49">
        <f t="shared" si="18"/>
        <v>0</v>
      </c>
      <c r="AQ55" s="49">
        <f t="shared" si="18"/>
        <v>0</v>
      </c>
      <c r="AR55" s="49">
        <f t="shared" si="18"/>
        <v>0</v>
      </c>
      <c r="AS55" s="49">
        <f t="shared" si="18"/>
        <v>0</v>
      </c>
      <c r="AT55" s="49">
        <f t="shared" si="18"/>
        <v>0</v>
      </c>
      <c r="AU55" s="49">
        <f t="shared" si="18"/>
        <v>0</v>
      </c>
      <c r="AV55" s="49">
        <f t="shared" si="18"/>
        <v>0</v>
      </c>
      <c r="AW55" s="49">
        <f t="shared" si="18"/>
        <v>0</v>
      </c>
      <c r="AX55" s="49">
        <f t="shared" si="18"/>
        <v>0</v>
      </c>
      <c r="AY55" s="49">
        <f t="shared" si="18"/>
        <v>0</v>
      </c>
      <c r="AZ55" s="49">
        <f t="shared" si="21"/>
        <v>0</v>
      </c>
      <c r="BA55" s="49">
        <f t="shared" si="21"/>
        <v>0</v>
      </c>
      <c r="BB55" s="48">
        <f t="shared" si="11"/>
        <v>50</v>
      </c>
      <c r="BC55" s="50">
        <f t="shared" si="12"/>
        <v>0</v>
      </c>
    </row>
    <row r="56" spans="1:55" x14ac:dyDescent="0.25">
      <c r="A56" s="48">
        <f t="shared" si="13"/>
        <v>51</v>
      </c>
      <c r="B56" s="221"/>
      <c r="C56" s="222"/>
      <c r="D56" s="220"/>
      <c r="E56" s="180"/>
      <c r="F56" s="223"/>
      <c r="G56" s="223"/>
      <c r="H56" s="223"/>
      <c r="I56" s="223"/>
      <c r="J56" s="49"/>
      <c r="K56" s="49">
        <f t="shared" si="15"/>
        <v>0</v>
      </c>
      <c r="L56" s="49">
        <f t="shared" si="15"/>
        <v>0</v>
      </c>
      <c r="M56" s="49">
        <f t="shared" si="5"/>
        <v>0</v>
      </c>
      <c r="N56" s="48">
        <f t="shared" si="6"/>
        <v>51</v>
      </c>
      <c r="O56" s="49">
        <f t="shared" si="19"/>
        <v>0</v>
      </c>
      <c r="P56" s="49">
        <f t="shared" si="19"/>
        <v>0</v>
      </c>
      <c r="Q56" s="49">
        <f t="shared" si="19"/>
        <v>0</v>
      </c>
      <c r="R56" s="49">
        <f t="shared" si="19"/>
        <v>0</v>
      </c>
      <c r="S56" s="49">
        <f t="shared" si="20"/>
        <v>0</v>
      </c>
      <c r="T56" s="49">
        <f t="shared" si="20"/>
        <v>0</v>
      </c>
      <c r="U56" s="49">
        <f t="shared" si="20"/>
        <v>0</v>
      </c>
      <c r="V56" s="49">
        <f t="shared" si="20"/>
        <v>0</v>
      </c>
      <c r="W56" s="49">
        <f t="shared" si="20"/>
        <v>0</v>
      </c>
      <c r="X56" s="49">
        <f t="shared" si="20"/>
        <v>0</v>
      </c>
      <c r="Y56" s="49">
        <f t="shared" si="20"/>
        <v>0</v>
      </c>
      <c r="Z56" s="49">
        <f t="shared" si="20"/>
        <v>0</v>
      </c>
      <c r="AA56" s="49">
        <f t="shared" si="20"/>
        <v>0</v>
      </c>
      <c r="AB56" s="49">
        <f t="shared" si="20"/>
        <v>0</v>
      </c>
      <c r="AC56" s="49"/>
      <c r="AD56" s="49">
        <f t="shared" si="16"/>
        <v>0</v>
      </c>
      <c r="AE56" s="49">
        <f t="shared" si="16"/>
        <v>0</v>
      </c>
      <c r="AF56" s="49">
        <f t="shared" si="16"/>
        <v>0</v>
      </c>
      <c r="AG56" s="49">
        <f t="shared" si="16"/>
        <v>0</v>
      </c>
      <c r="AH56" s="49">
        <f t="shared" si="16"/>
        <v>0</v>
      </c>
      <c r="AI56" s="49">
        <f t="shared" si="16"/>
        <v>0</v>
      </c>
      <c r="AJ56" s="49">
        <f t="shared" si="16"/>
        <v>0</v>
      </c>
      <c r="AK56" s="49">
        <f t="shared" si="18"/>
        <v>0</v>
      </c>
      <c r="AL56" s="49">
        <f t="shared" si="18"/>
        <v>0</v>
      </c>
      <c r="AM56" s="49">
        <f t="shared" si="18"/>
        <v>0</v>
      </c>
      <c r="AN56" s="49">
        <f t="shared" si="10"/>
        <v>0</v>
      </c>
      <c r="AO56" s="49">
        <f t="shared" si="18"/>
        <v>0</v>
      </c>
      <c r="AP56" s="49">
        <f t="shared" si="18"/>
        <v>0</v>
      </c>
      <c r="AQ56" s="49">
        <f t="shared" si="18"/>
        <v>0</v>
      </c>
      <c r="AR56" s="49">
        <f t="shared" si="18"/>
        <v>0</v>
      </c>
      <c r="AS56" s="49">
        <f t="shared" si="18"/>
        <v>0</v>
      </c>
      <c r="AT56" s="49">
        <f t="shared" si="18"/>
        <v>0</v>
      </c>
      <c r="AU56" s="49">
        <f t="shared" si="18"/>
        <v>0</v>
      </c>
      <c r="AV56" s="49">
        <f t="shared" si="18"/>
        <v>0</v>
      </c>
      <c r="AW56" s="49">
        <f t="shared" si="18"/>
        <v>0</v>
      </c>
      <c r="AX56" s="49">
        <f t="shared" si="18"/>
        <v>0</v>
      </c>
      <c r="AY56" s="49">
        <f t="shared" si="18"/>
        <v>0</v>
      </c>
      <c r="AZ56" s="49">
        <f t="shared" si="21"/>
        <v>0</v>
      </c>
      <c r="BA56" s="49">
        <f t="shared" si="21"/>
        <v>0</v>
      </c>
      <c r="BB56" s="48">
        <f t="shared" si="11"/>
        <v>51</v>
      </c>
      <c r="BC56" s="50">
        <f t="shared" si="12"/>
        <v>0</v>
      </c>
    </row>
    <row r="57" spans="1:55" x14ac:dyDescent="0.25">
      <c r="A57" s="48">
        <f t="shared" si="13"/>
        <v>52</v>
      </c>
      <c r="B57" s="221"/>
      <c r="C57" s="222"/>
      <c r="D57" s="220"/>
      <c r="E57" s="180"/>
      <c r="F57" s="223"/>
      <c r="G57" s="223"/>
      <c r="H57" s="223"/>
      <c r="I57" s="223"/>
      <c r="J57" s="49"/>
      <c r="K57" s="49">
        <f t="shared" si="15"/>
        <v>0</v>
      </c>
      <c r="L57" s="49">
        <f t="shared" si="15"/>
        <v>0</v>
      </c>
      <c r="M57" s="49">
        <f t="shared" si="5"/>
        <v>0</v>
      </c>
      <c r="N57" s="48">
        <f t="shared" si="6"/>
        <v>52</v>
      </c>
      <c r="O57" s="49">
        <f t="shared" si="19"/>
        <v>0</v>
      </c>
      <c r="P57" s="49">
        <f t="shared" si="19"/>
        <v>0</v>
      </c>
      <c r="Q57" s="49">
        <f t="shared" si="19"/>
        <v>0</v>
      </c>
      <c r="R57" s="49">
        <f t="shared" si="19"/>
        <v>0</v>
      </c>
      <c r="S57" s="49">
        <f t="shared" si="20"/>
        <v>0</v>
      </c>
      <c r="T57" s="49">
        <f t="shared" si="20"/>
        <v>0</v>
      </c>
      <c r="U57" s="49">
        <f t="shared" si="20"/>
        <v>0</v>
      </c>
      <c r="V57" s="49">
        <f t="shared" si="20"/>
        <v>0</v>
      </c>
      <c r="W57" s="49">
        <f t="shared" si="20"/>
        <v>0</v>
      </c>
      <c r="X57" s="49">
        <f t="shared" si="20"/>
        <v>0</v>
      </c>
      <c r="Y57" s="49">
        <f t="shared" si="20"/>
        <v>0</v>
      </c>
      <c r="Z57" s="49">
        <f t="shared" si="20"/>
        <v>0</v>
      </c>
      <c r="AA57" s="49">
        <f t="shared" si="20"/>
        <v>0</v>
      </c>
      <c r="AB57" s="49">
        <f t="shared" si="20"/>
        <v>0</v>
      </c>
      <c r="AC57" s="49"/>
      <c r="AD57" s="49">
        <f t="shared" si="16"/>
        <v>0</v>
      </c>
      <c r="AE57" s="49">
        <f t="shared" si="16"/>
        <v>0</v>
      </c>
      <c r="AF57" s="49">
        <f t="shared" si="16"/>
        <v>0</v>
      </c>
      <c r="AG57" s="49">
        <f t="shared" si="16"/>
        <v>0</v>
      </c>
      <c r="AH57" s="49">
        <f t="shared" si="16"/>
        <v>0</v>
      </c>
      <c r="AI57" s="49">
        <f t="shared" si="16"/>
        <v>0</v>
      </c>
      <c r="AJ57" s="49">
        <f t="shared" si="16"/>
        <v>0</v>
      </c>
      <c r="AK57" s="49">
        <f t="shared" si="18"/>
        <v>0</v>
      </c>
      <c r="AL57" s="49">
        <f t="shared" si="18"/>
        <v>0</v>
      </c>
      <c r="AM57" s="49">
        <f t="shared" si="18"/>
        <v>0</v>
      </c>
      <c r="AN57" s="49">
        <f t="shared" si="10"/>
        <v>0</v>
      </c>
      <c r="AO57" s="49">
        <f t="shared" si="18"/>
        <v>0</v>
      </c>
      <c r="AP57" s="49">
        <f t="shared" si="18"/>
        <v>0</v>
      </c>
      <c r="AQ57" s="49">
        <f t="shared" si="18"/>
        <v>0</v>
      </c>
      <c r="AR57" s="49">
        <f t="shared" si="18"/>
        <v>0</v>
      </c>
      <c r="AS57" s="49">
        <f t="shared" si="18"/>
        <v>0</v>
      </c>
      <c r="AT57" s="49">
        <f t="shared" si="18"/>
        <v>0</v>
      </c>
      <c r="AU57" s="49">
        <f t="shared" si="18"/>
        <v>0</v>
      </c>
      <c r="AV57" s="49">
        <f t="shared" si="18"/>
        <v>0</v>
      </c>
      <c r="AW57" s="49">
        <f t="shared" si="18"/>
        <v>0</v>
      </c>
      <c r="AX57" s="49">
        <f t="shared" si="18"/>
        <v>0</v>
      </c>
      <c r="AY57" s="49">
        <f t="shared" si="18"/>
        <v>0</v>
      </c>
      <c r="AZ57" s="49">
        <f t="shared" si="21"/>
        <v>0</v>
      </c>
      <c r="BA57" s="49">
        <f t="shared" si="21"/>
        <v>0</v>
      </c>
      <c r="BB57" s="48">
        <f t="shared" si="11"/>
        <v>52</v>
      </c>
      <c r="BC57" s="50">
        <f t="shared" si="12"/>
        <v>0</v>
      </c>
    </row>
    <row r="58" spans="1:55" x14ac:dyDescent="0.25">
      <c r="A58" s="48">
        <f t="shared" si="13"/>
        <v>53</v>
      </c>
      <c r="B58" s="221"/>
      <c r="C58" s="222"/>
      <c r="D58" s="220"/>
      <c r="E58" s="180"/>
      <c r="F58" s="223"/>
      <c r="G58" s="223"/>
      <c r="H58" s="223"/>
      <c r="I58" s="223"/>
      <c r="J58" s="49"/>
      <c r="K58" s="49">
        <f t="shared" si="15"/>
        <v>0</v>
      </c>
      <c r="L58" s="49">
        <f t="shared" si="15"/>
        <v>0</v>
      </c>
      <c r="M58" s="49">
        <f t="shared" si="5"/>
        <v>0</v>
      </c>
      <c r="N58" s="48">
        <f t="shared" si="6"/>
        <v>53</v>
      </c>
      <c r="O58" s="49">
        <f t="shared" si="19"/>
        <v>0</v>
      </c>
      <c r="P58" s="49">
        <f t="shared" si="19"/>
        <v>0</v>
      </c>
      <c r="Q58" s="49">
        <f t="shared" si="19"/>
        <v>0</v>
      </c>
      <c r="R58" s="49">
        <f t="shared" si="19"/>
        <v>0</v>
      </c>
      <c r="S58" s="49">
        <f t="shared" si="20"/>
        <v>0</v>
      </c>
      <c r="T58" s="49">
        <f t="shared" si="20"/>
        <v>0</v>
      </c>
      <c r="U58" s="49">
        <f t="shared" si="20"/>
        <v>0</v>
      </c>
      <c r="V58" s="49">
        <f t="shared" si="20"/>
        <v>0</v>
      </c>
      <c r="W58" s="49">
        <f t="shared" si="20"/>
        <v>0</v>
      </c>
      <c r="X58" s="49">
        <f t="shared" si="20"/>
        <v>0</v>
      </c>
      <c r="Y58" s="49">
        <f t="shared" si="20"/>
        <v>0</v>
      </c>
      <c r="Z58" s="49">
        <f t="shared" si="20"/>
        <v>0</v>
      </c>
      <c r="AA58" s="49">
        <f t="shared" si="20"/>
        <v>0</v>
      </c>
      <c r="AB58" s="49">
        <f t="shared" si="20"/>
        <v>0</v>
      </c>
      <c r="AC58" s="49"/>
      <c r="AD58" s="49">
        <f t="shared" si="16"/>
        <v>0</v>
      </c>
      <c r="AE58" s="49">
        <f t="shared" si="16"/>
        <v>0</v>
      </c>
      <c r="AF58" s="49">
        <f t="shared" si="16"/>
        <v>0</v>
      </c>
      <c r="AG58" s="49">
        <f t="shared" si="16"/>
        <v>0</v>
      </c>
      <c r="AH58" s="49">
        <f t="shared" si="16"/>
        <v>0</v>
      </c>
      <c r="AI58" s="49">
        <f t="shared" si="16"/>
        <v>0</v>
      </c>
      <c r="AJ58" s="49">
        <f t="shared" si="16"/>
        <v>0</v>
      </c>
      <c r="AK58" s="49">
        <f t="shared" si="18"/>
        <v>0</v>
      </c>
      <c r="AL58" s="49">
        <f t="shared" si="18"/>
        <v>0</v>
      </c>
      <c r="AM58" s="49">
        <f t="shared" si="18"/>
        <v>0</v>
      </c>
      <c r="AN58" s="49">
        <f t="shared" si="10"/>
        <v>0</v>
      </c>
      <c r="AO58" s="49">
        <f t="shared" si="18"/>
        <v>0</v>
      </c>
      <c r="AP58" s="49">
        <f t="shared" si="18"/>
        <v>0</v>
      </c>
      <c r="AQ58" s="49">
        <f t="shared" si="18"/>
        <v>0</v>
      </c>
      <c r="AR58" s="49">
        <f t="shared" si="18"/>
        <v>0</v>
      </c>
      <c r="AS58" s="49">
        <f t="shared" si="18"/>
        <v>0</v>
      </c>
      <c r="AT58" s="49">
        <f t="shared" si="18"/>
        <v>0</v>
      </c>
      <c r="AU58" s="49">
        <f t="shared" si="18"/>
        <v>0</v>
      </c>
      <c r="AV58" s="49">
        <f t="shared" si="18"/>
        <v>0</v>
      </c>
      <c r="AW58" s="49">
        <f t="shared" si="18"/>
        <v>0</v>
      </c>
      <c r="AX58" s="49">
        <f t="shared" si="18"/>
        <v>0</v>
      </c>
      <c r="AY58" s="49">
        <f t="shared" si="18"/>
        <v>0</v>
      </c>
      <c r="AZ58" s="49">
        <f t="shared" si="21"/>
        <v>0</v>
      </c>
      <c r="BA58" s="49">
        <f t="shared" si="21"/>
        <v>0</v>
      </c>
      <c r="BB58" s="48">
        <f t="shared" si="11"/>
        <v>53</v>
      </c>
      <c r="BC58" s="50">
        <f t="shared" si="12"/>
        <v>0</v>
      </c>
    </row>
    <row r="59" spans="1:55" x14ac:dyDescent="0.25">
      <c r="A59" s="48">
        <f t="shared" si="13"/>
        <v>54</v>
      </c>
      <c r="B59" s="221"/>
      <c r="C59" s="222"/>
      <c r="D59" s="220"/>
      <c r="E59" s="180"/>
      <c r="F59" s="223"/>
      <c r="G59" s="223"/>
      <c r="H59" s="223"/>
      <c r="I59" s="223"/>
      <c r="J59" s="49"/>
      <c r="K59" s="49">
        <f t="shared" si="15"/>
        <v>0</v>
      </c>
      <c r="L59" s="49">
        <f t="shared" si="15"/>
        <v>0</v>
      </c>
      <c r="M59" s="49">
        <f t="shared" si="5"/>
        <v>0</v>
      </c>
      <c r="N59" s="48">
        <f t="shared" si="6"/>
        <v>54</v>
      </c>
      <c r="O59" s="49">
        <f t="shared" si="19"/>
        <v>0</v>
      </c>
      <c r="P59" s="49">
        <f t="shared" si="19"/>
        <v>0</v>
      </c>
      <c r="Q59" s="49">
        <f t="shared" si="19"/>
        <v>0</v>
      </c>
      <c r="R59" s="49">
        <f t="shared" si="19"/>
        <v>0</v>
      </c>
      <c r="S59" s="49">
        <f t="shared" si="20"/>
        <v>0</v>
      </c>
      <c r="T59" s="49">
        <f t="shared" si="20"/>
        <v>0</v>
      </c>
      <c r="U59" s="49">
        <f t="shared" si="20"/>
        <v>0</v>
      </c>
      <c r="V59" s="49">
        <f t="shared" si="20"/>
        <v>0</v>
      </c>
      <c r="W59" s="49">
        <f t="shared" si="20"/>
        <v>0</v>
      </c>
      <c r="X59" s="49">
        <f t="shared" si="20"/>
        <v>0</v>
      </c>
      <c r="Y59" s="49">
        <f t="shared" si="20"/>
        <v>0</v>
      </c>
      <c r="Z59" s="49">
        <f t="shared" si="20"/>
        <v>0</v>
      </c>
      <c r="AA59" s="49">
        <f t="shared" si="20"/>
        <v>0</v>
      </c>
      <c r="AB59" s="49">
        <f t="shared" si="20"/>
        <v>0</v>
      </c>
      <c r="AC59" s="49"/>
      <c r="AD59" s="49">
        <f t="shared" si="16"/>
        <v>0</v>
      </c>
      <c r="AE59" s="49">
        <f t="shared" si="16"/>
        <v>0</v>
      </c>
      <c r="AF59" s="49">
        <f t="shared" si="16"/>
        <v>0</v>
      </c>
      <c r="AG59" s="49">
        <f t="shared" ref="AD59:AJ95" si="22">IF($E59=AG$4,$F59+$H59,0)</f>
        <v>0</v>
      </c>
      <c r="AH59" s="49">
        <f t="shared" si="22"/>
        <v>0</v>
      </c>
      <c r="AI59" s="49">
        <f t="shared" si="22"/>
        <v>0</v>
      </c>
      <c r="AJ59" s="49">
        <f t="shared" si="22"/>
        <v>0</v>
      </c>
      <c r="AK59" s="49">
        <f t="shared" si="18"/>
        <v>0</v>
      </c>
      <c r="AL59" s="49">
        <f t="shared" si="18"/>
        <v>0</v>
      </c>
      <c r="AM59" s="49">
        <f t="shared" si="18"/>
        <v>0</v>
      </c>
      <c r="AN59" s="49">
        <f t="shared" si="10"/>
        <v>0</v>
      </c>
      <c r="AO59" s="49">
        <f t="shared" si="18"/>
        <v>0</v>
      </c>
      <c r="AP59" s="49">
        <f t="shared" si="18"/>
        <v>0</v>
      </c>
      <c r="AQ59" s="49">
        <f t="shared" si="18"/>
        <v>0</v>
      </c>
      <c r="AR59" s="49">
        <f t="shared" si="18"/>
        <v>0</v>
      </c>
      <c r="AS59" s="49">
        <f t="shared" si="18"/>
        <v>0</v>
      </c>
      <c r="AT59" s="49">
        <f t="shared" si="18"/>
        <v>0</v>
      </c>
      <c r="AU59" s="49">
        <f t="shared" si="18"/>
        <v>0</v>
      </c>
      <c r="AV59" s="49">
        <f t="shared" si="18"/>
        <v>0</v>
      </c>
      <c r="AW59" s="49">
        <f t="shared" si="18"/>
        <v>0</v>
      </c>
      <c r="AX59" s="49">
        <f t="shared" si="18"/>
        <v>0</v>
      </c>
      <c r="AY59" s="49">
        <f t="shared" si="18"/>
        <v>0</v>
      </c>
      <c r="AZ59" s="49">
        <f t="shared" si="21"/>
        <v>0</v>
      </c>
      <c r="BA59" s="49">
        <f t="shared" si="21"/>
        <v>0</v>
      </c>
      <c r="BB59" s="48">
        <f t="shared" si="11"/>
        <v>54</v>
      </c>
      <c r="BC59" s="50">
        <f t="shared" si="12"/>
        <v>0</v>
      </c>
    </row>
    <row r="60" spans="1:55" x14ac:dyDescent="0.25">
      <c r="A60" s="48">
        <f t="shared" si="13"/>
        <v>55</v>
      </c>
      <c r="B60" s="221"/>
      <c r="C60" s="222"/>
      <c r="D60" s="220"/>
      <c r="E60" s="180"/>
      <c r="F60" s="223"/>
      <c r="G60" s="223"/>
      <c r="H60" s="223"/>
      <c r="I60" s="223"/>
      <c r="J60" s="49"/>
      <c r="K60" s="49">
        <f t="shared" si="15"/>
        <v>0</v>
      </c>
      <c r="L60" s="49">
        <f t="shared" si="15"/>
        <v>0</v>
      </c>
      <c r="M60" s="49">
        <f t="shared" si="5"/>
        <v>0</v>
      </c>
      <c r="N60" s="48">
        <f t="shared" si="6"/>
        <v>55</v>
      </c>
      <c r="O60" s="49">
        <f t="shared" si="19"/>
        <v>0</v>
      </c>
      <c r="P60" s="49">
        <f t="shared" si="19"/>
        <v>0</v>
      </c>
      <c r="Q60" s="49">
        <f t="shared" si="19"/>
        <v>0</v>
      </c>
      <c r="R60" s="49">
        <f t="shared" si="19"/>
        <v>0</v>
      </c>
      <c r="S60" s="49">
        <f t="shared" si="20"/>
        <v>0</v>
      </c>
      <c r="T60" s="49">
        <f t="shared" si="20"/>
        <v>0</v>
      </c>
      <c r="U60" s="49">
        <f t="shared" si="20"/>
        <v>0</v>
      </c>
      <c r="V60" s="49">
        <f t="shared" si="20"/>
        <v>0</v>
      </c>
      <c r="W60" s="49">
        <f t="shared" si="20"/>
        <v>0</v>
      </c>
      <c r="X60" s="49">
        <f t="shared" si="20"/>
        <v>0</v>
      </c>
      <c r="Y60" s="49">
        <f t="shared" si="20"/>
        <v>0</v>
      </c>
      <c r="Z60" s="49">
        <f t="shared" si="20"/>
        <v>0</v>
      </c>
      <c r="AA60" s="49">
        <f t="shared" si="20"/>
        <v>0</v>
      </c>
      <c r="AB60" s="49">
        <f t="shared" si="20"/>
        <v>0</v>
      </c>
      <c r="AC60" s="49"/>
      <c r="AD60" s="49">
        <f t="shared" si="22"/>
        <v>0</v>
      </c>
      <c r="AE60" s="49">
        <f t="shared" si="22"/>
        <v>0</v>
      </c>
      <c r="AF60" s="49">
        <f t="shared" si="22"/>
        <v>0</v>
      </c>
      <c r="AG60" s="49">
        <f t="shared" si="22"/>
        <v>0</v>
      </c>
      <c r="AH60" s="49">
        <f t="shared" si="22"/>
        <v>0</v>
      </c>
      <c r="AI60" s="49">
        <f t="shared" si="22"/>
        <v>0</v>
      </c>
      <c r="AJ60" s="49">
        <f t="shared" si="22"/>
        <v>0</v>
      </c>
      <c r="AK60" s="49">
        <f t="shared" si="18"/>
        <v>0</v>
      </c>
      <c r="AL60" s="49">
        <f t="shared" si="18"/>
        <v>0</v>
      </c>
      <c r="AM60" s="49">
        <f t="shared" si="18"/>
        <v>0</v>
      </c>
      <c r="AN60" s="49">
        <f t="shared" si="10"/>
        <v>0</v>
      </c>
      <c r="AO60" s="49">
        <f t="shared" si="18"/>
        <v>0</v>
      </c>
      <c r="AP60" s="49">
        <f t="shared" si="18"/>
        <v>0</v>
      </c>
      <c r="AQ60" s="49">
        <f t="shared" si="18"/>
        <v>0</v>
      </c>
      <c r="AR60" s="49">
        <f t="shared" si="18"/>
        <v>0</v>
      </c>
      <c r="AS60" s="49">
        <f t="shared" si="18"/>
        <v>0</v>
      </c>
      <c r="AT60" s="49">
        <f t="shared" si="18"/>
        <v>0</v>
      </c>
      <c r="AU60" s="49">
        <f t="shared" si="18"/>
        <v>0</v>
      </c>
      <c r="AV60" s="49">
        <f t="shared" si="18"/>
        <v>0</v>
      </c>
      <c r="AW60" s="49">
        <f t="shared" si="18"/>
        <v>0</v>
      </c>
      <c r="AX60" s="49">
        <f t="shared" si="18"/>
        <v>0</v>
      </c>
      <c r="AY60" s="49">
        <f t="shared" si="18"/>
        <v>0</v>
      </c>
      <c r="AZ60" s="49">
        <f t="shared" si="21"/>
        <v>0</v>
      </c>
      <c r="BA60" s="49">
        <f t="shared" si="21"/>
        <v>0</v>
      </c>
      <c r="BB60" s="48">
        <f t="shared" si="11"/>
        <v>55</v>
      </c>
      <c r="BC60" s="50">
        <f t="shared" si="12"/>
        <v>0</v>
      </c>
    </row>
    <row r="61" spans="1:55" x14ac:dyDescent="0.25">
      <c r="A61" s="48">
        <f t="shared" si="13"/>
        <v>56</v>
      </c>
      <c r="B61" s="221"/>
      <c r="C61" s="222"/>
      <c r="D61" s="220"/>
      <c r="E61" s="180"/>
      <c r="F61" s="223"/>
      <c r="G61" s="223"/>
      <c r="H61" s="223"/>
      <c r="I61" s="223"/>
      <c r="J61" s="49"/>
      <c r="K61" s="49">
        <f t="shared" si="15"/>
        <v>0</v>
      </c>
      <c r="L61" s="49">
        <f t="shared" si="15"/>
        <v>0</v>
      </c>
      <c r="M61" s="49">
        <f t="shared" si="5"/>
        <v>0</v>
      </c>
      <c r="N61" s="48">
        <f t="shared" si="6"/>
        <v>56</v>
      </c>
      <c r="O61" s="49">
        <f t="shared" si="19"/>
        <v>0</v>
      </c>
      <c r="P61" s="49">
        <f t="shared" si="19"/>
        <v>0</v>
      </c>
      <c r="Q61" s="49">
        <f t="shared" si="19"/>
        <v>0</v>
      </c>
      <c r="R61" s="49">
        <f t="shared" si="19"/>
        <v>0</v>
      </c>
      <c r="S61" s="49">
        <f t="shared" si="20"/>
        <v>0</v>
      </c>
      <c r="T61" s="49">
        <f t="shared" si="20"/>
        <v>0</v>
      </c>
      <c r="U61" s="49">
        <f t="shared" si="20"/>
        <v>0</v>
      </c>
      <c r="V61" s="49">
        <f t="shared" si="20"/>
        <v>0</v>
      </c>
      <c r="W61" s="49">
        <f t="shared" si="20"/>
        <v>0</v>
      </c>
      <c r="X61" s="49">
        <f t="shared" si="20"/>
        <v>0</v>
      </c>
      <c r="Y61" s="49">
        <f t="shared" si="20"/>
        <v>0</v>
      </c>
      <c r="Z61" s="49">
        <f t="shared" si="20"/>
        <v>0</v>
      </c>
      <c r="AA61" s="49">
        <f t="shared" si="20"/>
        <v>0</v>
      </c>
      <c r="AB61" s="49">
        <f t="shared" si="20"/>
        <v>0</v>
      </c>
      <c r="AC61" s="49"/>
      <c r="AD61" s="49">
        <f t="shared" si="22"/>
        <v>0</v>
      </c>
      <c r="AE61" s="49">
        <f t="shared" si="22"/>
        <v>0</v>
      </c>
      <c r="AF61" s="49">
        <f t="shared" si="22"/>
        <v>0</v>
      </c>
      <c r="AG61" s="49">
        <f t="shared" si="22"/>
        <v>0</v>
      </c>
      <c r="AH61" s="49">
        <f t="shared" si="22"/>
        <v>0</v>
      </c>
      <c r="AI61" s="49">
        <f t="shared" si="22"/>
        <v>0</v>
      </c>
      <c r="AJ61" s="49">
        <f t="shared" si="22"/>
        <v>0</v>
      </c>
      <c r="AK61" s="49">
        <f t="shared" si="18"/>
        <v>0</v>
      </c>
      <c r="AL61" s="49">
        <f t="shared" si="18"/>
        <v>0</v>
      </c>
      <c r="AM61" s="49">
        <f t="shared" si="18"/>
        <v>0</v>
      </c>
      <c r="AN61" s="49">
        <f t="shared" si="10"/>
        <v>0</v>
      </c>
      <c r="AO61" s="49">
        <f t="shared" si="18"/>
        <v>0</v>
      </c>
      <c r="AP61" s="49">
        <f t="shared" si="18"/>
        <v>0</v>
      </c>
      <c r="AQ61" s="49">
        <f t="shared" si="18"/>
        <v>0</v>
      </c>
      <c r="AR61" s="49">
        <f t="shared" si="18"/>
        <v>0</v>
      </c>
      <c r="AS61" s="49">
        <f t="shared" si="18"/>
        <v>0</v>
      </c>
      <c r="AT61" s="49">
        <f t="shared" si="18"/>
        <v>0</v>
      </c>
      <c r="AU61" s="49">
        <f t="shared" si="18"/>
        <v>0</v>
      </c>
      <c r="AV61" s="49">
        <f t="shared" si="18"/>
        <v>0</v>
      </c>
      <c r="AW61" s="49">
        <f t="shared" si="18"/>
        <v>0</v>
      </c>
      <c r="AX61" s="49">
        <f t="shared" si="18"/>
        <v>0</v>
      </c>
      <c r="AY61" s="49">
        <f t="shared" si="18"/>
        <v>0</v>
      </c>
      <c r="AZ61" s="49">
        <f t="shared" si="21"/>
        <v>0</v>
      </c>
      <c r="BA61" s="49">
        <f t="shared" si="21"/>
        <v>0</v>
      </c>
      <c r="BB61" s="48">
        <f t="shared" si="11"/>
        <v>56</v>
      </c>
      <c r="BC61" s="50">
        <f t="shared" si="12"/>
        <v>0</v>
      </c>
    </row>
    <row r="62" spans="1:55" x14ac:dyDescent="0.25">
      <c r="A62" s="48">
        <f t="shared" si="13"/>
        <v>57</v>
      </c>
      <c r="B62" s="221"/>
      <c r="C62" s="222"/>
      <c r="D62" s="220"/>
      <c r="E62" s="180"/>
      <c r="F62" s="223"/>
      <c r="G62" s="223"/>
      <c r="H62" s="223"/>
      <c r="I62" s="223"/>
      <c r="J62" s="49"/>
      <c r="K62" s="49">
        <f t="shared" si="15"/>
        <v>0</v>
      </c>
      <c r="L62" s="49">
        <f t="shared" si="15"/>
        <v>0</v>
      </c>
      <c r="M62" s="49">
        <f t="shared" si="5"/>
        <v>0</v>
      </c>
      <c r="N62" s="48">
        <f t="shared" si="6"/>
        <v>57</v>
      </c>
      <c r="O62" s="49">
        <f t="shared" si="19"/>
        <v>0</v>
      </c>
      <c r="P62" s="49">
        <f t="shared" si="19"/>
        <v>0</v>
      </c>
      <c r="Q62" s="49">
        <f t="shared" si="19"/>
        <v>0</v>
      </c>
      <c r="R62" s="49">
        <f t="shared" si="19"/>
        <v>0</v>
      </c>
      <c r="S62" s="49">
        <f t="shared" si="20"/>
        <v>0</v>
      </c>
      <c r="T62" s="49">
        <f t="shared" si="20"/>
        <v>0</v>
      </c>
      <c r="U62" s="49">
        <f t="shared" ref="T62:AB87" si="23">IF($E62=U$4,$G62+$I62,0)</f>
        <v>0</v>
      </c>
      <c r="V62" s="49">
        <f t="shared" si="23"/>
        <v>0</v>
      </c>
      <c r="W62" s="49">
        <f t="shared" si="23"/>
        <v>0</v>
      </c>
      <c r="X62" s="49">
        <f t="shared" si="23"/>
        <v>0</v>
      </c>
      <c r="Y62" s="49">
        <f t="shared" si="23"/>
        <v>0</v>
      </c>
      <c r="Z62" s="49">
        <f t="shared" si="23"/>
        <v>0</v>
      </c>
      <c r="AA62" s="49">
        <f t="shared" si="23"/>
        <v>0</v>
      </c>
      <c r="AB62" s="49">
        <f t="shared" si="23"/>
        <v>0</v>
      </c>
      <c r="AC62" s="49"/>
      <c r="AD62" s="49">
        <f t="shared" si="22"/>
        <v>0</v>
      </c>
      <c r="AE62" s="49">
        <f t="shared" si="22"/>
        <v>0</v>
      </c>
      <c r="AF62" s="49">
        <f t="shared" si="22"/>
        <v>0</v>
      </c>
      <c r="AG62" s="49">
        <f t="shared" si="22"/>
        <v>0</v>
      </c>
      <c r="AH62" s="49">
        <f t="shared" si="22"/>
        <v>0</v>
      </c>
      <c r="AI62" s="49">
        <f t="shared" si="22"/>
        <v>0</v>
      </c>
      <c r="AJ62" s="49">
        <f t="shared" si="22"/>
        <v>0</v>
      </c>
      <c r="AK62" s="49">
        <f t="shared" si="18"/>
        <v>0</v>
      </c>
      <c r="AL62" s="49">
        <f t="shared" si="18"/>
        <v>0</v>
      </c>
      <c r="AM62" s="49">
        <f t="shared" si="18"/>
        <v>0</v>
      </c>
      <c r="AN62" s="49">
        <f t="shared" si="10"/>
        <v>0</v>
      </c>
      <c r="AO62" s="49">
        <f t="shared" si="18"/>
        <v>0</v>
      </c>
      <c r="AP62" s="49">
        <f t="shared" si="18"/>
        <v>0</v>
      </c>
      <c r="AQ62" s="49">
        <f t="shared" si="18"/>
        <v>0</v>
      </c>
      <c r="AR62" s="49">
        <f t="shared" si="18"/>
        <v>0</v>
      </c>
      <c r="AS62" s="49">
        <f t="shared" si="18"/>
        <v>0</v>
      </c>
      <c r="AT62" s="49">
        <f t="shared" si="18"/>
        <v>0</v>
      </c>
      <c r="AU62" s="49">
        <f t="shared" si="18"/>
        <v>0</v>
      </c>
      <c r="AV62" s="49">
        <f t="shared" si="18"/>
        <v>0</v>
      </c>
      <c r="AW62" s="49">
        <f t="shared" si="18"/>
        <v>0</v>
      </c>
      <c r="AX62" s="49">
        <f t="shared" si="18"/>
        <v>0</v>
      </c>
      <c r="AY62" s="49">
        <f t="shared" si="18"/>
        <v>0</v>
      </c>
      <c r="AZ62" s="49">
        <f t="shared" si="21"/>
        <v>0</v>
      </c>
      <c r="BA62" s="49">
        <f t="shared" si="21"/>
        <v>0</v>
      </c>
      <c r="BB62" s="48">
        <f t="shared" si="11"/>
        <v>57</v>
      </c>
      <c r="BC62" s="50">
        <f t="shared" si="12"/>
        <v>0</v>
      </c>
    </row>
    <row r="63" spans="1:55" x14ac:dyDescent="0.25">
      <c r="A63" s="48">
        <f t="shared" si="13"/>
        <v>58</v>
      </c>
      <c r="B63" s="221"/>
      <c r="C63" s="222"/>
      <c r="D63" s="220"/>
      <c r="E63" s="180"/>
      <c r="F63" s="223"/>
      <c r="G63" s="223"/>
      <c r="H63" s="223"/>
      <c r="I63" s="223"/>
      <c r="J63" s="49"/>
      <c r="K63" s="49">
        <f t="shared" si="15"/>
        <v>0</v>
      </c>
      <c r="L63" s="49">
        <f t="shared" si="15"/>
        <v>0</v>
      </c>
      <c r="M63" s="49">
        <f t="shared" si="5"/>
        <v>0</v>
      </c>
      <c r="N63" s="48">
        <f t="shared" si="6"/>
        <v>58</v>
      </c>
      <c r="O63" s="49">
        <f t="shared" si="19"/>
        <v>0</v>
      </c>
      <c r="P63" s="49">
        <f t="shared" si="19"/>
        <v>0</v>
      </c>
      <c r="Q63" s="49">
        <f t="shared" si="19"/>
        <v>0</v>
      </c>
      <c r="R63" s="49">
        <f t="shared" si="19"/>
        <v>0</v>
      </c>
      <c r="S63" s="49">
        <f t="shared" ref="S63:S94" si="24">IF($E63=S$4,$G63+$I63,0)</f>
        <v>0</v>
      </c>
      <c r="T63" s="49">
        <f t="shared" si="23"/>
        <v>0</v>
      </c>
      <c r="U63" s="49">
        <f t="shared" si="23"/>
        <v>0</v>
      </c>
      <c r="V63" s="49">
        <f t="shared" si="23"/>
        <v>0</v>
      </c>
      <c r="W63" s="49">
        <f t="shared" si="23"/>
        <v>0</v>
      </c>
      <c r="X63" s="49">
        <f t="shared" si="23"/>
        <v>0</v>
      </c>
      <c r="Y63" s="49">
        <f t="shared" si="23"/>
        <v>0</v>
      </c>
      <c r="Z63" s="49">
        <f t="shared" si="23"/>
        <v>0</v>
      </c>
      <c r="AA63" s="49">
        <f t="shared" si="23"/>
        <v>0</v>
      </c>
      <c r="AB63" s="49">
        <f t="shared" si="23"/>
        <v>0</v>
      </c>
      <c r="AC63" s="49"/>
      <c r="AD63" s="49">
        <f t="shared" si="22"/>
        <v>0</v>
      </c>
      <c r="AE63" s="49">
        <f t="shared" si="22"/>
        <v>0</v>
      </c>
      <c r="AF63" s="49">
        <f t="shared" si="22"/>
        <v>0</v>
      </c>
      <c r="AG63" s="49">
        <f t="shared" si="22"/>
        <v>0</v>
      </c>
      <c r="AH63" s="49">
        <f t="shared" si="22"/>
        <v>0</v>
      </c>
      <c r="AI63" s="49">
        <f t="shared" si="22"/>
        <v>0</v>
      </c>
      <c r="AJ63" s="49">
        <f t="shared" si="22"/>
        <v>0</v>
      </c>
      <c r="AK63" s="49">
        <f t="shared" si="18"/>
        <v>0</v>
      </c>
      <c r="AL63" s="49">
        <f t="shared" si="18"/>
        <v>0</v>
      </c>
      <c r="AM63" s="49">
        <f t="shared" si="18"/>
        <v>0</v>
      </c>
      <c r="AN63" s="49">
        <f t="shared" si="10"/>
        <v>0</v>
      </c>
      <c r="AO63" s="49">
        <f t="shared" si="18"/>
        <v>0</v>
      </c>
      <c r="AP63" s="49">
        <f t="shared" si="18"/>
        <v>0</v>
      </c>
      <c r="AQ63" s="49">
        <f t="shared" si="18"/>
        <v>0</v>
      </c>
      <c r="AR63" s="49">
        <f t="shared" si="18"/>
        <v>0</v>
      </c>
      <c r="AS63" s="49">
        <f t="shared" si="18"/>
        <v>0</v>
      </c>
      <c r="AT63" s="49">
        <f t="shared" si="18"/>
        <v>0</v>
      </c>
      <c r="AU63" s="49">
        <f t="shared" si="18"/>
        <v>0</v>
      </c>
      <c r="AV63" s="49">
        <f t="shared" si="18"/>
        <v>0</v>
      </c>
      <c r="AW63" s="49">
        <f t="shared" si="18"/>
        <v>0</v>
      </c>
      <c r="AX63" s="49">
        <f t="shared" si="18"/>
        <v>0</v>
      </c>
      <c r="AY63" s="49">
        <f t="shared" si="18"/>
        <v>0</v>
      </c>
      <c r="AZ63" s="49">
        <f t="shared" si="21"/>
        <v>0</v>
      </c>
      <c r="BA63" s="49">
        <f t="shared" si="21"/>
        <v>0</v>
      </c>
      <c r="BB63" s="48">
        <f t="shared" si="11"/>
        <v>58</v>
      </c>
      <c r="BC63" s="50">
        <f t="shared" si="12"/>
        <v>0</v>
      </c>
    </row>
    <row r="64" spans="1:55" x14ac:dyDescent="0.25">
      <c r="A64" s="48">
        <f t="shared" si="13"/>
        <v>59</v>
      </c>
      <c r="B64" s="221"/>
      <c r="C64" s="222"/>
      <c r="D64" s="220"/>
      <c r="E64" s="180"/>
      <c r="F64" s="223"/>
      <c r="G64" s="223"/>
      <c r="H64" s="223"/>
      <c r="I64" s="223"/>
      <c r="J64" s="49"/>
      <c r="K64" s="49">
        <f t="shared" si="15"/>
        <v>0</v>
      </c>
      <c r="L64" s="49">
        <f t="shared" si="15"/>
        <v>0</v>
      </c>
      <c r="M64" s="49">
        <f t="shared" si="5"/>
        <v>0</v>
      </c>
      <c r="N64" s="48">
        <f t="shared" si="6"/>
        <v>59</v>
      </c>
      <c r="O64" s="49">
        <f t="shared" si="19"/>
        <v>0</v>
      </c>
      <c r="P64" s="49">
        <f t="shared" si="19"/>
        <v>0</v>
      </c>
      <c r="Q64" s="49">
        <f t="shared" si="19"/>
        <v>0</v>
      </c>
      <c r="R64" s="49">
        <f t="shared" si="19"/>
        <v>0</v>
      </c>
      <c r="S64" s="49">
        <f t="shared" si="24"/>
        <v>0</v>
      </c>
      <c r="T64" s="49">
        <f t="shared" si="23"/>
        <v>0</v>
      </c>
      <c r="U64" s="49">
        <f t="shared" si="23"/>
        <v>0</v>
      </c>
      <c r="V64" s="49">
        <f t="shared" si="23"/>
        <v>0</v>
      </c>
      <c r="W64" s="49">
        <f t="shared" si="23"/>
        <v>0</v>
      </c>
      <c r="X64" s="49">
        <f t="shared" si="23"/>
        <v>0</v>
      </c>
      <c r="Y64" s="49">
        <f t="shared" si="23"/>
        <v>0</v>
      </c>
      <c r="Z64" s="49">
        <f t="shared" si="23"/>
        <v>0</v>
      </c>
      <c r="AA64" s="49">
        <f t="shared" si="23"/>
        <v>0</v>
      </c>
      <c r="AB64" s="49">
        <f t="shared" si="23"/>
        <v>0</v>
      </c>
      <c r="AC64" s="49"/>
      <c r="AD64" s="49">
        <f t="shared" si="22"/>
        <v>0</v>
      </c>
      <c r="AE64" s="49">
        <f t="shared" si="22"/>
        <v>0</v>
      </c>
      <c r="AF64" s="49">
        <f t="shared" si="22"/>
        <v>0</v>
      </c>
      <c r="AG64" s="49">
        <f t="shared" si="22"/>
        <v>0</v>
      </c>
      <c r="AH64" s="49">
        <f t="shared" si="22"/>
        <v>0</v>
      </c>
      <c r="AI64" s="49">
        <f t="shared" si="22"/>
        <v>0</v>
      </c>
      <c r="AJ64" s="49">
        <f t="shared" si="22"/>
        <v>0</v>
      </c>
      <c r="AK64" s="49">
        <f t="shared" si="18"/>
        <v>0</v>
      </c>
      <c r="AL64" s="49">
        <f t="shared" si="18"/>
        <v>0</v>
      </c>
      <c r="AM64" s="49">
        <f t="shared" si="18"/>
        <v>0</v>
      </c>
      <c r="AN64" s="49">
        <f t="shared" si="10"/>
        <v>0</v>
      </c>
      <c r="AO64" s="49">
        <f t="shared" si="18"/>
        <v>0</v>
      </c>
      <c r="AP64" s="49">
        <f t="shared" si="18"/>
        <v>0</v>
      </c>
      <c r="AQ64" s="49">
        <f t="shared" si="18"/>
        <v>0</v>
      </c>
      <c r="AR64" s="49">
        <f t="shared" si="18"/>
        <v>0</v>
      </c>
      <c r="AS64" s="49">
        <f t="shared" si="18"/>
        <v>0</v>
      </c>
      <c r="AT64" s="49">
        <f t="shared" si="18"/>
        <v>0</v>
      </c>
      <c r="AU64" s="49">
        <f t="shared" si="18"/>
        <v>0</v>
      </c>
      <c r="AV64" s="49">
        <f t="shared" si="18"/>
        <v>0</v>
      </c>
      <c r="AW64" s="49">
        <f t="shared" si="18"/>
        <v>0</v>
      </c>
      <c r="AX64" s="49">
        <f t="shared" si="18"/>
        <v>0</v>
      </c>
      <c r="AY64" s="49">
        <f t="shared" si="18"/>
        <v>0</v>
      </c>
      <c r="AZ64" s="49">
        <f t="shared" si="21"/>
        <v>0</v>
      </c>
      <c r="BA64" s="49">
        <f t="shared" si="21"/>
        <v>0</v>
      </c>
      <c r="BB64" s="48">
        <f t="shared" si="11"/>
        <v>59</v>
      </c>
      <c r="BC64" s="50">
        <f t="shared" si="12"/>
        <v>0</v>
      </c>
    </row>
    <row r="65" spans="1:55" x14ac:dyDescent="0.25">
      <c r="A65" s="48">
        <f t="shared" si="13"/>
        <v>60</v>
      </c>
      <c r="B65" s="221"/>
      <c r="C65" s="222"/>
      <c r="D65" s="220"/>
      <c r="E65" s="180"/>
      <c r="F65" s="223"/>
      <c r="G65" s="223"/>
      <c r="H65" s="223"/>
      <c r="I65" s="223"/>
      <c r="J65" s="49"/>
      <c r="K65" s="49">
        <f t="shared" si="15"/>
        <v>0</v>
      </c>
      <c r="L65" s="49">
        <f t="shared" si="15"/>
        <v>0</v>
      </c>
      <c r="M65" s="49">
        <f t="shared" si="5"/>
        <v>0</v>
      </c>
      <c r="N65" s="48">
        <f t="shared" si="6"/>
        <v>60</v>
      </c>
      <c r="O65" s="49">
        <f t="shared" si="19"/>
        <v>0</v>
      </c>
      <c r="P65" s="49">
        <f t="shared" si="19"/>
        <v>0</v>
      </c>
      <c r="Q65" s="49">
        <f t="shared" si="19"/>
        <v>0</v>
      </c>
      <c r="R65" s="49">
        <f t="shared" si="19"/>
        <v>0</v>
      </c>
      <c r="S65" s="49">
        <f t="shared" si="24"/>
        <v>0</v>
      </c>
      <c r="T65" s="49">
        <f t="shared" si="23"/>
        <v>0</v>
      </c>
      <c r="U65" s="49">
        <f t="shared" si="23"/>
        <v>0</v>
      </c>
      <c r="V65" s="49">
        <f t="shared" si="23"/>
        <v>0</v>
      </c>
      <c r="W65" s="49">
        <f t="shared" si="23"/>
        <v>0</v>
      </c>
      <c r="X65" s="49">
        <f t="shared" si="23"/>
        <v>0</v>
      </c>
      <c r="Y65" s="49">
        <f t="shared" si="23"/>
        <v>0</v>
      </c>
      <c r="Z65" s="49">
        <f t="shared" si="23"/>
        <v>0</v>
      </c>
      <c r="AA65" s="49">
        <f t="shared" si="23"/>
        <v>0</v>
      </c>
      <c r="AB65" s="49">
        <f t="shared" si="23"/>
        <v>0</v>
      </c>
      <c r="AC65" s="49"/>
      <c r="AD65" s="49">
        <f t="shared" si="22"/>
        <v>0</v>
      </c>
      <c r="AE65" s="49">
        <f t="shared" si="22"/>
        <v>0</v>
      </c>
      <c r="AF65" s="49">
        <f t="shared" si="22"/>
        <v>0</v>
      </c>
      <c r="AG65" s="49">
        <f t="shared" si="22"/>
        <v>0</v>
      </c>
      <c r="AH65" s="49">
        <f t="shared" si="22"/>
        <v>0</v>
      </c>
      <c r="AI65" s="49">
        <f t="shared" si="22"/>
        <v>0</v>
      </c>
      <c r="AJ65" s="49">
        <f t="shared" si="22"/>
        <v>0</v>
      </c>
      <c r="AK65" s="49">
        <f t="shared" si="18"/>
        <v>0</v>
      </c>
      <c r="AL65" s="49">
        <f t="shared" si="18"/>
        <v>0</v>
      </c>
      <c r="AM65" s="49">
        <f t="shared" si="18"/>
        <v>0</v>
      </c>
      <c r="AN65" s="49">
        <f t="shared" si="10"/>
        <v>0</v>
      </c>
      <c r="AO65" s="49">
        <f t="shared" si="18"/>
        <v>0</v>
      </c>
      <c r="AP65" s="49">
        <f t="shared" si="18"/>
        <v>0</v>
      </c>
      <c r="AQ65" s="49">
        <f t="shared" si="18"/>
        <v>0</v>
      </c>
      <c r="AR65" s="49">
        <f t="shared" si="18"/>
        <v>0</v>
      </c>
      <c r="AS65" s="49">
        <f t="shared" si="18"/>
        <v>0</v>
      </c>
      <c r="AT65" s="49">
        <f t="shared" si="18"/>
        <v>0</v>
      </c>
      <c r="AU65" s="49">
        <f t="shared" si="18"/>
        <v>0</v>
      </c>
      <c r="AV65" s="49">
        <f t="shared" si="18"/>
        <v>0</v>
      </c>
      <c r="AW65" s="49">
        <f t="shared" si="18"/>
        <v>0</v>
      </c>
      <c r="AX65" s="49">
        <f t="shared" si="18"/>
        <v>0</v>
      </c>
      <c r="AY65" s="49">
        <f t="shared" si="18"/>
        <v>0</v>
      </c>
      <c r="AZ65" s="49">
        <f t="shared" si="21"/>
        <v>0</v>
      </c>
      <c r="BA65" s="49">
        <f t="shared" si="21"/>
        <v>0</v>
      </c>
      <c r="BB65" s="48">
        <f t="shared" si="11"/>
        <v>60</v>
      </c>
      <c r="BC65" s="50">
        <f t="shared" si="12"/>
        <v>0</v>
      </c>
    </row>
    <row r="66" spans="1:55" x14ac:dyDescent="0.25">
      <c r="A66" s="48">
        <f t="shared" si="13"/>
        <v>61</v>
      </c>
      <c r="B66" s="221"/>
      <c r="C66" s="222"/>
      <c r="D66" s="220"/>
      <c r="E66" s="180"/>
      <c r="F66" s="223"/>
      <c r="G66" s="223"/>
      <c r="H66" s="223"/>
      <c r="I66" s="223"/>
      <c r="J66" s="49"/>
      <c r="K66" s="49">
        <f t="shared" si="15"/>
        <v>0</v>
      </c>
      <c r="L66" s="49">
        <f t="shared" si="15"/>
        <v>0</v>
      </c>
      <c r="M66" s="49">
        <f t="shared" si="5"/>
        <v>0</v>
      </c>
      <c r="N66" s="48">
        <f t="shared" si="6"/>
        <v>61</v>
      </c>
      <c r="O66" s="49">
        <f t="shared" si="19"/>
        <v>0</v>
      </c>
      <c r="P66" s="49">
        <f t="shared" si="19"/>
        <v>0</v>
      </c>
      <c r="Q66" s="49">
        <f t="shared" si="19"/>
        <v>0</v>
      </c>
      <c r="R66" s="49">
        <f t="shared" si="19"/>
        <v>0</v>
      </c>
      <c r="S66" s="49">
        <f t="shared" si="24"/>
        <v>0</v>
      </c>
      <c r="T66" s="49">
        <f t="shared" si="23"/>
        <v>0</v>
      </c>
      <c r="U66" s="49">
        <f t="shared" si="23"/>
        <v>0</v>
      </c>
      <c r="V66" s="49">
        <f t="shared" si="23"/>
        <v>0</v>
      </c>
      <c r="W66" s="49">
        <f t="shared" si="23"/>
        <v>0</v>
      </c>
      <c r="X66" s="49">
        <f t="shared" si="23"/>
        <v>0</v>
      </c>
      <c r="Y66" s="49">
        <f t="shared" si="23"/>
        <v>0</v>
      </c>
      <c r="Z66" s="49">
        <f t="shared" si="23"/>
        <v>0</v>
      </c>
      <c r="AA66" s="49">
        <f t="shared" si="23"/>
        <v>0</v>
      </c>
      <c r="AB66" s="49">
        <f t="shared" si="23"/>
        <v>0</v>
      </c>
      <c r="AC66" s="49"/>
      <c r="AD66" s="49">
        <f t="shared" si="22"/>
        <v>0</v>
      </c>
      <c r="AE66" s="49">
        <f t="shared" si="22"/>
        <v>0</v>
      </c>
      <c r="AF66" s="49">
        <f t="shared" si="22"/>
        <v>0</v>
      </c>
      <c r="AG66" s="49">
        <f t="shared" si="22"/>
        <v>0</v>
      </c>
      <c r="AH66" s="49">
        <f t="shared" si="22"/>
        <v>0</v>
      </c>
      <c r="AI66" s="49">
        <f t="shared" si="22"/>
        <v>0</v>
      </c>
      <c r="AJ66" s="49">
        <f t="shared" si="22"/>
        <v>0</v>
      </c>
      <c r="AK66" s="49">
        <f t="shared" si="18"/>
        <v>0</v>
      </c>
      <c r="AL66" s="49">
        <f t="shared" si="18"/>
        <v>0</v>
      </c>
      <c r="AM66" s="49">
        <f t="shared" si="18"/>
        <v>0</v>
      </c>
      <c r="AN66" s="49">
        <f t="shared" si="10"/>
        <v>0</v>
      </c>
      <c r="AO66" s="49">
        <f t="shared" si="18"/>
        <v>0</v>
      </c>
      <c r="AP66" s="49">
        <f t="shared" si="18"/>
        <v>0</v>
      </c>
      <c r="AQ66" s="49">
        <f t="shared" si="18"/>
        <v>0</v>
      </c>
      <c r="AR66" s="49">
        <f t="shared" si="18"/>
        <v>0</v>
      </c>
      <c r="AS66" s="49">
        <f t="shared" si="18"/>
        <v>0</v>
      </c>
      <c r="AT66" s="49">
        <f t="shared" si="18"/>
        <v>0</v>
      </c>
      <c r="AU66" s="49">
        <f t="shared" si="18"/>
        <v>0</v>
      </c>
      <c r="AV66" s="49">
        <f t="shared" si="18"/>
        <v>0</v>
      </c>
      <c r="AW66" s="49">
        <f t="shared" si="18"/>
        <v>0</v>
      </c>
      <c r="AX66" s="49">
        <f t="shared" si="18"/>
        <v>0</v>
      </c>
      <c r="AY66" s="49">
        <f t="shared" si="18"/>
        <v>0</v>
      </c>
      <c r="AZ66" s="49">
        <f t="shared" si="21"/>
        <v>0</v>
      </c>
      <c r="BA66" s="49">
        <f t="shared" si="21"/>
        <v>0</v>
      </c>
      <c r="BB66" s="48">
        <f t="shared" si="11"/>
        <v>61</v>
      </c>
      <c r="BC66" s="50">
        <f t="shared" si="12"/>
        <v>0</v>
      </c>
    </row>
    <row r="67" spans="1:55" x14ac:dyDescent="0.25">
      <c r="A67" s="48">
        <f t="shared" si="13"/>
        <v>62</v>
      </c>
      <c r="B67" s="221"/>
      <c r="C67" s="222"/>
      <c r="D67" s="220"/>
      <c r="E67" s="180"/>
      <c r="F67" s="223"/>
      <c r="G67" s="223"/>
      <c r="H67" s="223"/>
      <c r="I67" s="223"/>
      <c r="J67" s="49"/>
      <c r="K67" s="49">
        <f t="shared" si="15"/>
        <v>0</v>
      </c>
      <c r="L67" s="49">
        <f t="shared" si="15"/>
        <v>0</v>
      </c>
      <c r="M67" s="49">
        <f t="shared" si="5"/>
        <v>0</v>
      </c>
      <c r="N67" s="48">
        <f t="shared" si="6"/>
        <v>62</v>
      </c>
      <c r="O67" s="49">
        <f t="shared" si="19"/>
        <v>0</v>
      </c>
      <c r="P67" s="49">
        <f t="shared" si="19"/>
        <v>0</v>
      </c>
      <c r="Q67" s="49">
        <f t="shared" si="19"/>
        <v>0</v>
      </c>
      <c r="R67" s="49">
        <f t="shared" si="19"/>
        <v>0</v>
      </c>
      <c r="S67" s="49">
        <f t="shared" si="24"/>
        <v>0</v>
      </c>
      <c r="T67" s="49">
        <f t="shared" si="23"/>
        <v>0</v>
      </c>
      <c r="U67" s="49">
        <f t="shared" si="23"/>
        <v>0</v>
      </c>
      <c r="V67" s="49">
        <f t="shared" si="23"/>
        <v>0</v>
      </c>
      <c r="W67" s="49">
        <f t="shared" si="23"/>
        <v>0</v>
      </c>
      <c r="X67" s="49">
        <f t="shared" si="23"/>
        <v>0</v>
      </c>
      <c r="Y67" s="49">
        <f t="shared" si="23"/>
        <v>0</v>
      </c>
      <c r="Z67" s="49">
        <f t="shared" si="23"/>
        <v>0</v>
      </c>
      <c r="AA67" s="49">
        <f t="shared" si="23"/>
        <v>0</v>
      </c>
      <c r="AB67" s="49">
        <f t="shared" si="23"/>
        <v>0</v>
      </c>
      <c r="AC67" s="49"/>
      <c r="AD67" s="49">
        <f t="shared" si="22"/>
        <v>0</v>
      </c>
      <c r="AE67" s="49">
        <f t="shared" si="22"/>
        <v>0</v>
      </c>
      <c r="AF67" s="49">
        <f t="shared" si="22"/>
        <v>0</v>
      </c>
      <c r="AG67" s="49">
        <f t="shared" si="22"/>
        <v>0</v>
      </c>
      <c r="AH67" s="49">
        <f t="shared" si="22"/>
        <v>0</v>
      </c>
      <c r="AI67" s="49">
        <f t="shared" si="22"/>
        <v>0</v>
      </c>
      <c r="AJ67" s="49">
        <f t="shared" si="22"/>
        <v>0</v>
      </c>
      <c r="AK67" s="49">
        <f t="shared" ref="AK67:AY82" si="25">IF($E67=AK$4,$G67+$I67,0)</f>
        <v>0</v>
      </c>
      <c r="AL67" s="49">
        <f t="shared" si="25"/>
        <v>0</v>
      </c>
      <c r="AM67" s="49">
        <f t="shared" si="25"/>
        <v>0</v>
      </c>
      <c r="AN67" s="49">
        <f t="shared" si="10"/>
        <v>0</v>
      </c>
      <c r="AO67" s="49">
        <f t="shared" si="25"/>
        <v>0</v>
      </c>
      <c r="AP67" s="49">
        <f t="shared" si="25"/>
        <v>0</v>
      </c>
      <c r="AQ67" s="49">
        <f t="shared" si="25"/>
        <v>0</v>
      </c>
      <c r="AR67" s="49">
        <f t="shared" si="25"/>
        <v>0</v>
      </c>
      <c r="AS67" s="49">
        <f t="shared" si="25"/>
        <v>0</v>
      </c>
      <c r="AT67" s="49">
        <f t="shared" si="25"/>
        <v>0</v>
      </c>
      <c r="AU67" s="49">
        <f t="shared" si="25"/>
        <v>0</v>
      </c>
      <c r="AV67" s="49">
        <f t="shared" si="25"/>
        <v>0</v>
      </c>
      <c r="AW67" s="49">
        <f t="shared" si="25"/>
        <v>0</v>
      </c>
      <c r="AX67" s="49">
        <f t="shared" si="25"/>
        <v>0</v>
      </c>
      <c r="AY67" s="49">
        <f t="shared" si="25"/>
        <v>0</v>
      </c>
      <c r="AZ67" s="49">
        <f t="shared" si="21"/>
        <v>0</v>
      </c>
      <c r="BA67" s="49">
        <f t="shared" si="21"/>
        <v>0</v>
      </c>
      <c r="BB67" s="48">
        <f t="shared" si="11"/>
        <v>62</v>
      </c>
      <c r="BC67" s="50">
        <f t="shared" si="12"/>
        <v>0</v>
      </c>
    </row>
    <row r="68" spans="1:55" x14ac:dyDescent="0.25">
      <c r="A68" s="48">
        <f t="shared" si="13"/>
        <v>63</v>
      </c>
      <c r="B68" s="221"/>
      <c r="C68" s="222"/>
      <c r="D68" s="220"/>
      <c r="E68" s="180"/>
      <c r="F68" s="223"/>
      <c r="G68" s="223"/>
      <c r="H68" s="223"/>
      <c r="I68" s="223"/>
      <c r="J68" s="49"/>
      <c r="K68" s="49">
        <f t="shared" si="15"/>
        <v>0</v>
      </c>
      <c r="L68" s="49">
        <f t="shared" si="15"/>
        <v>0</v>
      </c>
      <c r="M68" s="49">
        <f t="shared" si="5"/>
        <v>0</v>
      </c>
      <c r="N68" s="48">
        <f t="shared" si="6"/>
        <v>63</v>
      </c>
      <c r="O68" s="49">
        <f t="shared" si="19"/>
        <v>0</v>
      </c>
      <c r="P68" s="49">
        <f t="shared" si="19"/>
        <v>0</v>
      </c>
      <c r="Q68" s="49">
        <f t="shared" si="19"/>
        <v>0</v>
      </c>
      <c r="R68" s="49">
        <f t="shared" si="19"/>
        <v>0</v>
      </c>
      <c r="S68" s="49">
        <f t="shared" si="24"/>
        <v>0</v>
      </c>
      <c r="T68" s="49">
        <f t="shared" si="23"/>
        <v>0</v>
      </c>
      <c r="U68" s="49">
        <f t="shared" si="23"/>
        <v>0</v>
      </c>
      <c r="V68" s="49">
        <f t="shared" si="23"/>
        <v>0</v>
      </c>
      <c r="W68" s="49">
        <f t="shared" si="23"/>
        <v>0</v>
      </c>
      <c r="X68" s="49">
        <f t="shared" si="23"/>
        <v>0</v>
      </c>
      <c r="Y68" s="49">
        <f t="shared" si="23"/>
        <v>0</v>
      </c>
      <c r="Z68" s="49">
        <f t="shared" si="23"/>
        <v>0</v>
      </c>
      <c r="AA68" s="49">
        <f t="shared" si="23"/>
        <v>0</v>
      </c>
      <c r="AB68" s="49">
        <f t="shared" si="23"/>
        <v>0</v>
      </c>
      <c r="AC68" s="49"/>
      <c r="AD68" s="49">
        <f t="shared" si="22"/>
        <v>0</v>
      </c>
      <c r="AE68" s="49">
        <f t="shared" si="22"/>
        <v>0</v>
      </c>
      <c r="AF68" s="49">
        <f t="shared" si="22"/>
        <v>0</v>
      </c>
      <c r="AG68" s="49">
        <f t="shared" si="22"/>
        <v>0</v>
      </c>
      <c r="AH68" s="49">
        <f t="shared" si="22"/>
        <v>0</v>
      </c>
      <c r="AI68" s="49">
        <f t="shared" si="22"/>
        <v>0</v>
      </c>
      <c r="AJ68" s="49">
        <f t="shared" si="22"/>
        <v>0</v>
      </c>
      <c r="AK68" s="49">
        <f t="shared" si="25"/>
        <v>0</v>
      </c>
      <c r="AL68" s="49">
        <f t="shared" si="25"/>
        <v>0</v>
      </c>
      <c r="AM68" s="49">
        <f t="shared" si="25"/>
        <v>0</v>
      </c>
      <c r="AN68" s="49">
        <f t="shared" si="10"/>
        <v>0</v>
      </c>
      <c r="AO68" s="49">
        <f t="shared" si="25"/>
        <v>0</v>
      </c>
      <c r="AP68" s="49">
        <f t="shared" si="25"/>
        <v>0</v>
      </c>
      <c r="AQ68" s="49">
        <f t="shared" si="25"/>
        <v>0</v>
      </c>
      <c r="AR68" s="49">
        <f t="shared" si="25"/>
        <v>0</v>
      </c>
      <c r="AS68" s="49">
        <f t="shared" si="25"/>
        <v>0</v>
      </c>
      <c r="AT68" s="49">
        <f t="shared" si="25"/>
        <v>0</v>
      </c>
      <c r="AU68" s="49">
        <f t="shared" si="25"/>
        <v>0</v>
      </c>
      <c r="AV68" s="49">
        <f t="shared" si="25"/>
        <v>0</v>
      </c>
      <c r="AW68" s="49">
        <f t="shared" si="25"/>
        <v>0</v>
      </c>
      <c r="AX68" s="49">
        <f t="shared" si="25"/>
        <v>0</v>
      </c>
      <c r="AY68" s="49">
        <f t="shared" si="25"/>
        <v>0</v>
      </c>
      <c r="AZ68" s="49">
        <f t="shared" si="21"/>
        <v>0</v>
      </c>
      <c r="BA68" s="49">
        <f t="shared" si="21"/>
        <v>0</v>
      </c>
      <c r="BB68" s="48">
        <f t="shared" si="11"/>
        <v>63</v>
      </c>
      <c r="BC68" s="50">
        <f t="shared" si="12"/>
        <v>0</v>
      </c>
    </row>
    <row r="69" spans="1:55" x14ac:dyDescent="0.25">
      <c r="A69" s="48">
        <f t="shared" si="13"/>
        <v>64</v>
      </c>
      <c r="B69" s="221"/>
      <c r="C69" s="222"/>
      <c r="D69" s="220"/>
      <c r="E69" s="180"/>
      <c r="F69" s="223"/>
      <c r="G69" s="223"/>
      <c r="H69" s="223"/>
      <c r="I69" s="223"/>
      <c r="J69" s="49"/>
      <c r="K69" s="49">
        <f t="shared" si="15"/>
        <v>0</v>
      </c>
      <c r="L69" s="49">
        <f t="shared" si="15"/>
        <v>0</v>
      </c>
      <c r="M69" s="49">
        <f t="shared" si="5"/>
        <v>0</v>
      </c>
      <c r="N69" s="48">
        <f t="shared" si="6"/>
        <v>64</v>
      </c>
      <c r="O69" s="49">
        <f t="shared" si="19"/>
        <v>0</v>
      </c>
      <c r="P69" s="49">
        <f t="shared" si="19"/>
        <v>0</v>
      </c>
      <c r="Q69" s="49">
        <f t="shared" si="19"/>
        <v>0</v>
      </c>
      <c r="R69" s="49">
        <f t="shared" si="19"/>
        <v>0</v>
      </c>
      <c r="S69" s="49">
        <f t="shared" si="24"/>
        <v>0</v>
      </c>
      <c r="T69" s="49">
        <f t="shared" si="23"/>
        <v>0</v>
      </c>
      <c r="U69" s="49">
        <f t="shared" si="23"/>
        <v>0</v>
      </c>
      <c r="V69" s="49">
        <f t="shared" si="23"/>
        <v>0</v>
      </c>
      <c r="W69" s="49">
        <f t="shared" si="23"/>
        <v>0</v>
      </c>
      <c r="X69" s="49">
        <f t="shared" si="23"/>
        <v>0</v>
      </c>
      <c r="Y69" s="49">
        <f t="shared" si="23"/>
        <v>0</v>
      </c>
      <c r="Z69" s="49">
        <f t="shared" si="23"/>
        <v>0</v>
      </c>
      <c r="AA69" s="49">
        <f t="shared" si="23"/>
        <v>0</v>
      </c>
      <c r="AB69" s="49">
        <f t="shared" si="23"/>
        <v>0</v>
      </c>
      <c r="AC69" s="49"/>
      <c r="AD69" s="49">
        <f t="shared" si="22"/>
        <v>0</v>
      </c>
      <c r="AE69" s="49">
        <f t="shared" si="22"/>
        <v>0</v>
      </c>
      <c r="AF69" s="49">
        <f t="shared" si="22"/>
        <v>0</v>
      </c>
      <c r="AG69" s="49">
        <f t="shared" si="22"/>
        <v>0</v>
      </c>
      <c r="AH69" s="49">
        <f t="shared" si="22"/>
        <v>0</v>
      </c>
      <c r="AI69" s="49">
        <f t="shared" si="22"/>
        <v>0</v>
      </c>
      <c r="AJ69" s="49">
        <f t="shared" si="22"/>
        <v>0</v>
      </c>
      <c r="AK69" s="49">
        <f t="shared" si="25"/>
        <v>0</v>
      </c>
      <c r="AL69" s="49">
        <f t="shared" si="25"/>
        <v>0</v>
      </c>
      <c r="AM69" s="49">
        <f t="shared" si="25"/>
        <v>0</v>
      </c>
      <c r="AN69" s="49">
        <f t="shared" si="10"/>
        <v>0</v>
      </c>
      <c r="AO69" s="49">
        <f t="shared" si="25"/>
        <v>0</v>
      </c>
      <c r="AP69" s="49">
        <f t="shared" si="25"/>
        <v>0</v>
      </c>
      <c r="AQ69" s="49">
        <f t="shared" si="25"/>
        <v>0</v>
      </c>
      <c r="AR69" s="49">
        <f t="shared" si="25"/>
        <v>0</v>
      </c>
      <c r="AS69" s="49">
        <f t="shared" si="25"/>
        <v>0</v>
      </c>
      <c r="AT69" s="49">
        <f t="shared" si="25"/>
        <v>0</v>
      </c>
      <c r="AU69" s="49">
        <f t="shared" si="25"/>
        <v>0</v>
      </c>
      <c r="AV69" s="49">
        <f t="shared" si="25"/>
        <v>0</v>
      </c>
      <c r="AW69" s="49">
        <f t="shared" si="25"/>
        <v>0</v>
      </c>
      <c r="AX69" s="49">
        <f t="shared" si="25"/>
        <v>0</v>
      </c>
      <c r="AY69" s="49">
        <f t="shared" si="25"/>
        <v>0</v>
      </c>
      <c r="AZ69" s="49">
        <f t="shared" si="21"/>
        <v>0</v>
      </c>
      <c r="BA69" s="49">
        <f t="shared" si="21"/>
        <v>0</v>
      </c>
      <c r="BB69" s="48">
        <f t="shared" si="11"/>
        <v>64</v>
      </c>
      <c r="BC69" s="50">
        <f t="shared" si="12"/>
        <v>0</v>
      </c>
    </row>
    <row r="70" spans="1:55" x14ac:dyDescent="0.25">
      <c r="A70" s="48">
        <f t="shared" si="13"/>
        <v>65</v>
      </c>
      <c r="B70" s="221"/>
      <c r="C70" s="222"/>
      <c r="D70" s="220"/>
      <c r="E70" s="180"/>
      <c r="F70" s="223"/>
      <c r="G70" s="223"/>
      <c r="H70" s="223"/>
      <c r="I70" s="223"/>
      <c r="J70" s="49"/>
      <c r="K70" s="49">
        <f t="shared" si="15"/>
        <v>0</v>
      </c>
      <c r="L70" s="49">
        <f t="shared" si="15"/>
        <v>0</v>
      </c>
      <c r="M70" s="49">
        <f t="shared" si="5"/>
        <v>0</v>
      </c>
      <c r="N70" s="48">
        <f t="shared" si="6"/>
        <v>65</v>
      </c>
      <c r="O70" s="49">
        <f t="shared" si="19"/>
        <v>0</v>
      </c>
      <c r="P70" s="49">
        <f t="shared" si="19"/>
        <v>0</v>
      </c>
      <c r="Q70" s="49">
        <f t="shared" si="19"/>
        <v>0</v>
      </c>
      <c r="R70" s="49">
        <f t="shared" si="19"/>
        <v>0</v>
      </c>
      <c r="S70" s="49">
        <f t="shared" si="24"/>
        <v>0</v>
      </c>
      <c r="T70" s="49">
        <f t="shared" si="23"/>
        <v>0</v>
      </c>
      <c r="U70" s="49">
        <f t="shared" si="23"/>
        <v>0</v>
      </c>
      <c r="V70" s="49">
        <f t="shared" si="23"/>
        <v>0</v>
      </c>
      <c r="W70" s="49">
        <f t="shared" si="23"/>
        <v>0</v>
      </c>
      <c r="X70" s="49">
        <f t="shared" si="23"/>
        <v>0</v>
      </c>
      <c r="Y70" s="49">
        <f t="shared" si="23"/>
        <v>0</v>
      </c>
      <c r="Z70" s="49">
        <f t="shared" si="23"/>
        <v>0</v>
      </c>
      <c r="AA70" s="49">
        <f t="shared" si="23"/>
        <v>0</v>
      </c>
      <c r="AB70" s="49">
        <f t="shared" si="23"/>
        <v>0</v>
      </c>
      <c r="AC70" s="49"/>
      <c r="AD70" s="49">
        <f t="shared" si="22"/>
        <v>0</v>
      </c>
      <c r="AE70" s="49">
        <f t="shared" si="22"/>
        <v>0</v>
      </c>
      <c r="AF70" s="49">
        <f t="shared" si="22"/>
        <v>0</v>
      </c>
      <c r="AG70" s="49">
        <f t="shared" si="22"/>
        <v>0</v>
      </c>
      <c r="AH70" s="49">
        <f t="shared" si="22"/>
        <v>0</v>
      </c>
      <c r="AI70" s="49">
        <f t="shared" si="22"/>
        <v>0</v>
      </c>
      <c r="AJ70" s="49">
        <f t="shared" si="22"/>
        <v>0</v>
      </c>
      <c r="AK70" s="49">
        <f t="shared" si="25"/>
        <v>0</v>
      </c>
      <c r="AL70" s="49">
        <f t="shared" si="25"/>
        <v>0</v>
      </c>
      <c r="AM70" s="49">
        <f t="shared" si="25"/>
        <v>0</v>
      </c>
      <c r="AN70" s="49">
        <f t="shared" si="10"/>
        <v>0</v>
      </c>
      <c r="AO70" s="49">
        <f t="shared" si="25"/>
        <v>0</v>
      </c>
      <c r="AP70" s="49">
        <f t="shared" si="25"/>
        <v>0</v>
      </c>
      <c r="AQ70" s="49">
        <f t="shared" si="25"/>
        <v>0</v>
      </c>
      <c r="AR70" s="49">
        <f t="shared" si="25"/>
        <v>0</v>
      </c>
      <c r="AS70" s="49">
        <f t="shared" si="25"/>
        <v>0</v>
      </c>
      <c r="AT70" s="49">
        <f t="shared" si="25"/>
        <v>0</v>
      </c>
      <c r="AU70" s="49">
        <f t="shared" si="25"/>
        <v>0</v>
      </c>
      <c r="AV70" s="49">
        <f t="shared" si="25"/>
        <v>0</v>
      </c>
      <c r="AW70" s="49">
        <f t="shared" si="25"/>
        <v>0</v>
      </c>
      <c r="AX70" s="49">
        <f t="shared" si="25"/>
        <v>0</v>
      </c>
      <c r="AY70" s="49">
        <f t="shared" si="25"/>
        <v>0</v>
      </c>
      <c r="AZ70" s="49">
        <f t="shared" si="21"/>
        <v>0</v>
      </c>
      <c r="BA70" s="49">
        <f t="shared" si="21"/>
        <v>0</v>
      </c>
      <c r="BB70" s="48">
        <f t="shared" si="11"/>
        <v>65</v>
      </c>
      <c r="BC70" s="50">
        <f t="shared" ref="BC70:BC133" si="26">F70-G70+H70-I70-K70-L70+M70-SUM(O70:R70)+SUM(S70:AB70)-SUM(AD70:AJ70)+SUM(AK70:BA70)</f>
        <v>0</v>
      </c>
    </row>
    <row r="71" spans="1:55" x14ac:dyDescent="0.25">
      <c r="A71" s="48">
        <f t="shared" si="13"/>
        <v>66</v>
      </c>
      <c r="B71" s="221"/>
      <c r="C71" s="222"/>
      <c r="D71" s="220"/>
      <c r="E71" s="180"/>
      <c r="F71" s="223"/>
      <c r="G71" s="223"/>
      <c r="H71" s="223"/>
      <c r="I71" s="223"/>
      <c r="J71" s="49"/>
      <c r="K71" s="49">
        <f t="shared" si="15"/>
        <v>0</v>
      </c>
      <c r="L71" s="49">
        <f t="shared" si="15"/>
        <v>0</v>
      </c>
      <c r="M71" s="49">
        <f t="shared" ref="M71:M506" si="27">IF($E71=M$4,-$F71+$G71-$H71+$I71,0)</f>
        <v>0</v>
      </c>
      <c r="N71" s="48">
        <f t="shared" ref="N71:N105" si="28">A71</f>
        <v>66</v>
      </c>
      <c r="O71" s="49">
        <f t="shared" ref="O71:R90" si="29">IF($E71=O$4,$F71+$H71,0)</f>
        <v>0</v>
      </c>
      <c r="P71" s="49">
        <f t="shared" si="29"/>
        <v>0</v>
      </c>
      <c r="Q71" s="49">
        <f t="shared" si="29"/>
        <v>0</v>
      </c>
      <c r="R71" s="49">
        <f t="shared" si="29"/>
        <v>0</v>
      </c>
      <c r="S71" s="49">
        <f t="shared" si="24"/>
        <v>0</v>
      </c>
      <c r="T71" s="49">
        <f t="shared" si="23"/>
        <v>0</v>
      </c>
      <c r="U71" s="49">
        <f t="shared" si="23"/>
        <v>0</v>
      </c>
      <c r="V71" s="49">
        <f t="shared" si="23"/>
        <v>0</v>
      </c>
      <c r="W71" s="49">
        <f t="shared" si="23"/>
        <v>0</v>
      </c>
      <c r="X71" s="49">
        <f t="shared" si="23"/>
        <v>0</v>
      </c>
      <c r="Y71" s="49">
        <f t="shared" si="23"/>
        <v>0</v>
      </c>
      <c r="Z71" s="49">
        <f t="shared" si="23"/>
        <v>0</v>
      </c>
      <c r="AA71" s="49">
        <f t="shared" si="23"/>
        <v>0</v>
      </c>
      <c r="AB71" s="49">
        <f t="shared" si="23"/>
        <v>0</v>
      </c>
      <c r="AC71" s="49"/>
      <c r="AD71" s="49">
        <f t="shared" si="22"/>
        <v>0</v>
      </c>
      <c r="AE71" s="49">
        <f t="shared" si="22"/>
        <v>0</v>
      </c>
      <c r="AF71" s="49">
        <f t="shared" si="22"/>
        <v>0</v>
      </c>
      <c r="AG71" s="49">
        <f t="shared" si="22"/>
        <v>0</v>
      </c>
      <c r="AH71" s="49">
        <f t="shared" si="22"/>
        <v>0</v>
      </c>
      <c r="AI71" s="49">
        <f t="shared" si="22"/>
        <v>0</v>
      </c>
      <c r="AJ71" s="49">
        <f t="shared" si="22"/>
        <v>0</v>
      </c>
      <c r="AK71" s="49">
        <f t="shared" si="25"/>
        <v>0</v>
      </c>
      <c r="AL71" s="49">
        <f t="shared" si="25"/>
        <v>0</v>
      </c>
      <c r="AM71" s="49">
        <f t="shared" si="25"/>
        <v>0</v>
      </c>
      <c r="AN71" s="49">
        <f t="shared" ref="AN71:AN134" si="30">IF($E71=AN$4,$G71+$I71,IF(E71=42,-(F71+H71),IF(E71=43,-(F71+H71),IF(E71=44,G71+I71,0))))</f>
        <v>0</v>
      </c>
      <c r="AO71" s="49">
        <f t="shared" si="25"/>
        <v>0</v>
      </c>
      <c r="AP71" s="49">
        <f t="shared" si="25"/>
        <v>0</v>
      </c>
      <c r="AQ71" s="49">
        <f t="shared" si="25"/>
        <v>0</v>
      </c>
      <c r="AR71" s="49">
        <f t="shared" si="25"/>
        <v>0</v>
      </c>
      <c r="AS71" s="49">
        <f t="shared" si="25"/>
        <v>0</v>
      </c>
      <c r="AT71" s="49">
        <f t="shared" si="25"/>
        <v>0</v>
      </c>
      <c r="AU71" s="49">
        <f t="shared" si="25"/>
        <v>0</v>
      </c>
      <c r="AV71" s="49">
        <f t="shared" si="25"/>
        <v>0</v>
      </c>
      <c r="AW71" s="49">
        <f t="shared" si="25"/>
        <v>0</v>
      </c>
      <c r="AX71" s="49">
        <f t="shared" si="25"/>
        <v>0</v>
      </c>
      <c r="AY71" s="49">
        <f t="shared" si="25"/>
        <v>0</v>
      </c>
      <c r="AZ71" s="49">
        <f t="shared" si="21"/>
        <v>0</v>
      </c>
      <c r="BA71" s="49">
        <f t="shared" si="21"/>
        <v>0</v>
      </c>
      <c r="BB71" s="48">
        <f t="shared" ref="BB71:BB105" si="31">A71</f>
        <v>66</v>
      </c>
      <c r="BC71" s="50">
        <f t="shared" si="26"/>
        <v>0</v>
      </c>
    </row>
    <row r="72" spans="1:55" x14ac:dyDescent="0.25">
      <c r="A72" s="48">
        <f t="shared" ref="A72:A105" si="32">A71+1</f>
        <v>67</v>
      </c>
      <c r="B72" s="221"/>
      <c r="C72" s="222"/>
      <c r="D72" s="220"/>
      <c r="E72" s="180"/>
      <c r="F72" s="223"/>
      <c r="G72" s="223"/>
      <c r="H72" s="223"/>
      <c r="I72" s="223"/>
      <c r="J72" s="49"/>
      <c r="K72" s="49">
        <f t="shared" si="15"/>
        <v>0</v>
      </c>
      <c r="L72" s="49">
        <f t="shared" si="15"/>
        <v>0</v>
      </c>
      <c r="M72" s="49">
        <f t="shared" si="27"/>
        <v>0</v>
      </c>
      <c r="N72" s="48">
        <f t="shared" si="28"/>
        <v>67</v>
      </c>
      <c r="O72" s="49">
        <f t="shared" si="29"/>
        <v>0</v>
      </c>
      <c r="P72" s="49">
        <f t="shared" si="29"/>
        <v>0</v>
      </c>
      <c r="Q72" s="49">
        <f t="shared" si="29"/>
        <v>0</v>
      </c>
      <c r="R72" s="49">
        <f t="shared" si="29"/>
        <v>0</v>
      </c>
      <c r="S72" s="49">
        <f t="shared" si="24"/>
        <v>0</v>
      </c>
      <c r="T72" s="49">
        <f t="shared" si="23"/>
        <v>0</v>
      </c>
      <c r="U72" s="49">
        <f t="shared" si="23"/>
        <v>0</v>
      </c>
      <c r="V72" s="49">
        <f t="shared" si="23"/>
        <v>0</v>
      </c>
      <c r="W72" s="49">
        <f t="shared" si="23"/>
        <v>0</v>
      </c>
      <c r="X72" s="49">
        <f t="shared" si="23"/>
        <v>0</v>
      </c>
      <c r="Y72" s="49">
        <f t="shared" si="23"/>
        <v>0</v>
      </c>
      <c r="Z72" s="49">
        <f t="shared" si="23"/>
        <v>0</v>
      </c>
      <c r="AA72" s="49">
        <f t="shared" si="23"/>
        <v>0</v>
      </c>
      <c r="AB72" s="49">
        <f t="shared" si="23"/>
        <v>0</v>
      </c>
      <c r="AC72" s="49"/>
      <c r="AD72" s="49">
        <f t="shared" si="22"/>
        <v>0</v>
      </c>
      <c r="AE72" s="49">
        <f t="shared" si="22"/>
        <v>0</v>
      </c>
      <c r="AF72" s="49">
        <f t="shared" si="22"/>
        <v>0</v>
      </c>
      <c r="AG72" s="49">
        <f t="shared" si="22"/>
        <v>0</v>
      </c>
      <c r="AH72" s="49">
        <f t="shared" si="22"/>
        <v>0</v>
      </c>
      <c r="AI72" s="49">
        <f t="shared" si="22"/>
        <v>0</v>
      </c>
      <c r="AJ72" s="49">
        <f t="shared" si="22"/>
        <v>0</v>
      </c>
      <c r="AK72" s="49">
        <f t="shared" si="25"/>
        <v>0</v>
      </c>
      <c r="AL72" s="49">
        <f t="shared" si="25"/>
        <v>0</v>
      </c>
      <c r="AM72" s="49">
        <f t="shared" si="25"/>
        <v>0</v>
      </c>
      <c r="AN72" s="49">
        <f t="shared" si="30"/>
        <v>0</v>
      </c>
      <c r="AO72" s="49">
        <f t="shared" si="25"/>
        <v>0</v>
      </c>
      <c r="AP72" s="49">
        <f t="shared" si="25"/>
        <v>0</v>
      </c>
      <c r="AQ72" s="49">
        <f t="shared" si="25"/>
        <v>0</v>
      </c>
      <c r="AR72" s="49">
        <f t="shared" si="25"/>
        <v>0</v>
      </c>
      <c r="AS72" s="49">
        <f t="shared" si="25"/>
        <v>0</v>
      </c>
      <c r="AT72" s="49">
        <f t="shared" si="25"/>
        <v>0</v>
      </c>
      <c r="AU72" s="49">
        <f t="shared" si="25"/>
        <v>0</v>
      </c>
      <c r="AV72" s="49">
        <f t="shared" si="25"/>
        <v>0</v>
      </c>
      <c r="AW72" s="49">
        <f t="shared" si="25"/>
        <v>0</v>
      </c>
      <c r="AX72" s="49">
        <f t="shared" si="25"/>
        <v>0</v>
      </c>
      <c r="AY72" s="49">
        <f t="shared" si="25"/>
        <v>0</v>
      </c>
      <c r="AZ72" s="49">
        <f t="shared" si="21"/>
        <v>0</v>
      </c>
      <c r="BA72" s="49">
        <f t="shared" si="21"/>
        <v>0</v>
      </c>
      <c r="BB72" s="48">
        <f t="shared" si="31"/>
        <v>67</v>
      </c>
      <c r="BC72" s="50">
        <f t="shared" si="26"/>
        <v>0</v>
      </c>
    </row>
    <row r="73" spans="1:55" x14ac:dyDescent="0.25">
      <c r="A73" s="48">
        <f t="shared" si="32"/>
        <v>68</v>
      </c>
      <c r="B73" s="221"/>
      <c r="C73" s="222"/>
      <c r="D73" s="220"/>
      <c r="E73" s="180"/>
      <c r="F73" s="223"/>
      <c r="G73" s="223"/>
      <c r="H73" s="223"/>
      <c r="I73" s="223"/>
      <c r="J73" s="49"/>
      <c r="K73" s="49">
        <f t="shared" si="15"/>
        <v>0</v>
      </c>
      <c r="L73" s="49">
        <f t="shared" si="15"/>
        <v>0</v>
      </c>
      <c r="M73" s="49">
        <f t="shared" si="27"/>
        <v>0</v>
      </c>
      <c r="N73" s="48">
        <f t="shared" si="28"/>
        <v>68</v>
      </c>
      <c r="O73" s="49">
        <f t="shared" si="29"/>
        <v>0</v>
      </c>
      <c r="P73" s="49">
        <f t="shared" si="29"/>
        <v>0</v>
      </c>
      <c r="Q73" s="49">
        <f t="shared" si="29"/>
        <v>0</v>
      </c>
      <c r="R73" s="49">
        <f t="shared" si="29"/>
        <v>0</v>
      </c>
      <c r="S73" s="49">
        <f t="shared" si="24"/>
        <v>0</v>
      </c>
      <c r="T73" s="49">
        <f t="shared" si="23"/>
        <v>0</v>
      </c>
      <c r="U73" s="49">
        <f t="shared" si="23"/>
        <v>0</v>
      </c>
      <c r="V73" s="49">
        <f t="shared" si="23"/>
        <v>0</v>
      </c>
      <c r="W73" s="49">
        <f t="shared" si="23"/>
        <v>0</v>
      </c>
      <c r="X73" s="49">
        <f t="shared" si="23"/>
        <v>0</v>
      </c>
      <c r="Y73" s="49">
        <f t="shared" si="23"/>
        <v>0</v>
      </c>
      <c r="Z73" s="49">
        <f t="shared" si="23"/>
        <v>0</v>
      </c>
      <c r="AA73" s="49">
        <f t="shared" si="23"/>
        <v>0</v>
      </c>
      <c r="AB73" s="49">
        <f t="shared" si="23"/>
        <v>0</v>
      </c>
      <c r="AC73" s="49"/>
      <c r="AD73" s="49">
        <f t="shared" si="22"/>
        <v>0</v>
      </c>
      <c r="AE73" s="49">
        <f t="shared" si="22"/>
        <v>0</v>
      </c>
      <c r="AF73" s="49">
        <f t="shared" si="22"/>
        <v>0</v>
      </c>
      <c r="AG73" s="49">
        <f t="shared" si="22"/>
        <v>0</v>
      </c>
      <c r="AH73" s="49">
        <f t="shared" si="22"/>
        <v>0</v>
      </c>
      <c r="AI73" s="49">
        <f t="shared" si="22"/>
        <v>0</v>
      </c>
      <c r="AJ73" s="49">
        <f t="shared" si="22"/>
        <v>0</v>
      </c>
      <c r="AK73" s="49">
        <f t="shared" si="25"/>
        <v>0</v>
      </c>
      <c r="AL73" s="49">
        <f t="shared" si="25"/>
        <v>0</v>
      </c>
      <c r="AM73" s="49">
        <f t="shared" si="25"/>
        <v>0</v>
      </c>
      <c r="AN73" s="49">
        <f t="shared" si="30"/>
        <v>0</v>
      </c>
      <c r="AO73" s="49">
        <f t="shared" si="25"/>
        <v>0</v>
      </c>
      <c r="AP73" s="49">
        <f t="shared" si="25"/>
        <v>0</v>
      </c>
      <c r="AQ73" s="49">
        <f t="shared" si="25"/>
        <v>0</v>
      </c>
      <c r="AR73" s="49">
        <f t="shared" si="25"/>
        <v>0</v>
      </c>
      <c r="AS73" s="49">
        <f t="shared" si="25"/>
        <v>0</v>
      </c>
      <c r="AT73" s="49">
        <f t="shared" si="25"/>
        <v>0</v>
      </c>
      <c r="AU73" s="49">
        <f t="shared" si="25"/>
        <v>0</v>
      </c>
      <c r="AV73" s="49">
        <f t="shared" si="25"/>
        <v>0</v>
      </c>
      <c r="AW73" s="49">
        <f t="shared" si="25"/>
        <v>0</v>
      </c>
      <c r="AX73" s="49">
        <f t="shared" si="25"/>
        <v>0</v>
      </c>
      <c r="AY73" s="49">
        <f t="shared" si="25"/>
        <v>0</v>
      </c>
      <c r="AZ73" s="49">
        <f t="shared" si="21"/>
        <v>0</v>
      </c>
      <c r="BA73" s="49">
        <f t="shared" si="21"/>
        <v>0</v>
      </c>
      <c r="BB73" s="48">
        <f t="shared" si="31"/>
        <v>68</v>
      </c>
      <c r="BC73" s="50">
        <f t="shared" si="26"/>
        <v>0</v>
      </c>
    </row>
    <row r="74" spans="1:55" x14ac:dyDescent="0.25">
      <c r="A74" s="48">
        <f t="shared" si="32"/>
        <v>69</v>
      </c>
      <c r="B74" s="221"/>
      <c r="C74" s="222"/>
      <c r="D74" s="220"/>
      <c r="E74" s="180"/>
      <c r="F74" s="223"/>
      <c r="G74" s="223"/>
      <c r="H74" s="223"/>
      <c r="I74" s="223"/>
      <c r="J74" s="49"/>
      <c r="K74" s="49">
        <f t="shared" si="15"/>
        <v>0</v>
      </c>
      <c r="L74" s="49">
        <f t="shared" si="15"/>
        <v>0</v>
      </c>
      <c r="M74" s="49">
        <f t="shared" si="27"/>
        <v>0</v>
      </c>
      <c r="N74" s="48">
        <f t="shared" si="28"/>
        <v>69</v>
      </c>
      <c r="O74" s="49">
        <f t="shared" si="29"/>
        <v>0</v>
      </c>
      <c r="P74" s="49">
        <f t="shared" si="29"/>
        <v>0</v>
      </c>
      <c r="Q74" s="49">
        <f t="shared" si="29"/>
        <v>0</v>
      </c>
      <c r="R74" s="49">
        <f t="shared" si="29"/>
        <v>0</v>
      </c>
      <c r="S74" s="49">
        <f t="shared" si="24"/>
        <v>0</v>
      </c>
      <c r="T74" s="49">
        <f t="shared" si="23"/>
        <v>0</v>
      </c>
      <c r="U74" s="49">
        <f t="shared" si="23"/>
        <v>0</v>
      </c>
      <c r="V74" s="49">
        <f t="shared" si="23"/>
        <v>0</v>
      </c>
      <c r="W74" s="49">
        <f t="shared" si="23"/>
        <v>0</v>
      </c>
      <c r="X74" s="49">
        <f t="shared" si="23"/>
        <v>0</v>
      </c>
      <c r="Y74" s="49">
        <f t="shared" si="23"/>
        <v>0</v>
      </c>
      <c r="Z74" s="49">
        <f t="shared" si="23"/>
        <v>0</v>
      </c>
      <c r="AA74" s="49">
        <f t="shared" si="23"/>
        <v>0</v>
      </c>
      <c r="AB74" s="49">
        <f t="shared" si="23"/>
        <v>0</v>
      </c>
      <c r="AC74" s="49"/>
      <c r="AD74" s="49">
        <f t="shared" si="22"/>
        <v>0</v>
      </c>
      <c r="AE74" s="49">
        <f t="shared" si="22"/>
        <v>0</v>
      </c>
      <c r="AF74" s="49">
        <f t="shared" si="22"/>
        <v>0</v>
      </c>
      <c r="AG74" s="49">
        <f t="shared" si="22"/>
        <v>0</v>
      </c>
      <c r="AH74" s="49">
        <f t="shared" si="22"/>
        <v>0</v>
      </c>
      <c r="AI74" s="49">
        <f t="shared" si="22"/>
        <v>0</v>
      </c>
      <c r="AJ74" s="49">
        <f t="shared" si="22"/>
        <v>0</v>
      </c>
      <c r="AK74" s="49">
        <f t="shared" si="25"/>
        <v>0</v>
      </c>
      <c r="AL74" s="49">
        <f t="shared" si="25"/>
        <v>0</v>
      </c>
      <c r="AM74" s="49">
        <f t="shared" si="25"/>
        <v>0</v>
      </c>
      <c r="AN74" s="49">
        <f t="shared" si="30"/>
        <v>0</v>
      </c>
      <c r="AO74" s="49">
        <f t="shared" si="25"/>
        <v>0</v>
      </c>
      <c r="AP74" s="49">
        <f t="shared" si="25"/>
        <v>0</v>
      </c>
      <c r="AQ74" s="49">
        <f t="shared" si="25"/>
        <v>0</v>
      </c>
      <c r="AR74" s="49">
        <f t="shared" si="25"/>
        <v>0</v>
      </c>
      <c r="AS74" s="49">
        <f t="shared" si="25"/>
        <v>0</v>
      </c>
      <c r="AT74" s="49">
        <f t="shared" si="25"/>
        <v>0</v>
      </c>
      <c r="AU74" s="49">
        <f t="shared" si="25"/>
        <v>0</v>
      </c>
      <c r="AV74" s="49">
        <f t="shared" si="25"/>
        <v>0</v>
      </c>
      <c r="AW74" s="49">
        <f t="shared" si="25"/>
        <v>0</v>
      </c>
      <c r="AX74" s="49">
        <f t="shared" si="25"/>
        <v>0</v>
      </c>
      <c r="AY74" s="49">
        <f t="shared" si="25"/>
        <v>0</v>
      </c>
      <c r="AZ74" s="49">
        <f t="shared" si="21"/>
        <v>0</v>
      </c>
      <c r="BA74" s="49">
        <f t="shared" si="21"/>
        <v>0</v>
      </c>
      <c r="BB74" s="48">
        <f t="shared" si="31"/>
        <v>69</v>
      </c>
      <c r="BC74" s="50">
        <f t="shared" si="26"/>
        <v>0</v>
      </c>
    </row>
    <row r="75" spans="1:55" x14ac:dyDescent="0.25">
      <c r="A75" s="48">
        <f t="shared" si="32"/>
        <v>70</v>
      </c>
      <c r="B75" s="221"/>
      <c r="C75" s="222"/>
      <c r="D75" s="220"/>
      <c r="E75" s="180"/>
      <c r="F75" s="223"/>
      <c r="G75" s="223"/>
      <c r="H75" s="223"/>
      <c r="I75" s="223"/>
      <c r="J75" s="49"/>
      <c r="K75" s="49">
        <f t="shared" si="15"/>
        <v>0</v>
      </c>
      <c r="L75" s="49">
        <f t="shared" si="15"/>
        <v>0</v>
      </c>
      <c r="M75" s="49">
        <f t="shared" si="27"/>
        <v>0</v>
      </c>
      <c r="N75" s="48">
        <f t="shared" si="28"/>
        <v>70</v>
      </c>
      <c r="O75" s="49">
        <f t="shared" si="29"/>
        <v>0</v>
      </c>
      <c r="P75" s="49">
        <f t="shared" si="29"/>
        <v>0</v>
      </c>
      <c r="Q75" s="49">
        <f t="shared" si="29"/>
        <v>0</v>
      </c>
      <c r="R75" s="49">
        <f t="shared" si="29"/>
        <v>0</v>
      </c>
      <c r="S75" s="49">
        <f t="shared" si="24"/>
        <v>0</v>
      </c>
      <c r="T75" s="49">
        <f t="shared" si="23"/>
        <v>0</v>
      </c>
      <c r="U75" s="49">
        <f t="shared" si="23"/>
        <v>0</v>
      </c>
      <c r="V75" s="49">
        <f t="shared" si="23"/>
        <v>0</v>
      </c>
      <c r="W75" s="49">
        <f t="shared" si="23"/>
        <v>0</v>
      </c>
      <c r="X75" s="49">
        <f t="shared" si="23"/>
        <v>0</v>
      </c>
      <c r="Y75" s="49">
        <f t="shared" si="23"/>
        <v>0</v>
      </c>
      <c r="Z75" s="49">
        <f t="shared" si="23"/>
        <v>0</v>
      </c>
      <c r="AA75" s="49">
        <f t="shared" si="23"/>
        <v>0</v>
      </c>
      <c r="AB75" s="49">
        <f t="shared" si="23"/>
        <v>0</v>
      </c>
      <c r="AC75" s="49"/>
      <c r="AD75" s="49">
        <f t="shared" si="22"/>
        <v>0</v>
      </c>
      <c r="AE75" s="49">
        <f t="shared" si="22"/>
        <v>0</v>
      </c>
      <c r="AF75" s="49">
        <f t="shared" si="22"/>
        <v>0</v>
      </c>
      <c r="AG75" s="49">
        <f t="shared" si="22"/>
        <v>0</v>
      </c>
      <c r="AH75" s="49">
        <f t="shared" si="22"/>
        <v>0</v>
      </c>
      <c r="AI75" s="49">
        <f t="shared" si="22"/>
        <v>0</v>
      </c>
      <c r="AJ75" s="49">
        <f t="shared" si="22"/>
        <v>0</v>
      </c>
      <c r="AK75" s="49">
        <f t="shared" si="25"/>
        <v>0</v>
      </c>
      <c r="AL75" s="49">
        <f t="shared" si="25"/>
        <v>0</v>
      </c>
      <c r="AM75" s="49">
        <f t="shared" si="25"/>
        <v>0</v>
      </c>
      <c r="AN75" s="49">
        <f t="shared" si="30"/>
        <v>0</v>
      </c>
      <c r="AO75" s="49">
        <f t="shared" si="25"/>
        <v>0</v>
      </c>
      <c r="AP75" s="49">
        <f t="shared" si="25"/>
        <v>0</v>
      </c>
      <c r="AQ75" s="49">
        <f t="shared" si="25"/>
        <v>0</v>
      </c>
      <c r="AR75" s="49">
        <f t="shared" si="25"/>
        <v>0</v>
      </c>
      <c r="AS75" s="49">
        <f t="shared" si="25"/>
        <v>0</v>
      </c>
      <c r="AT75" s="49">
        <f t="shared" si="25"/>
        <v>0</v>
      </c>
      <c r="AU75" s="49">
        <f t="shared" si="25"/>
        <v>0</v>
      </c>
      <c r="AV75" s="49">
        <f t="shared" si="25"/>
        <v>0</v>
      </c>
      <c r="AW75" s="49">
        <f t="shared" si="25"/>
        <v>0</v>
      </c>
      <c r="AX75" s="49">
        <f t="shared" si="25"/>
        <v>0</v>
      </c>
      <c r="AY75" s="49">
        <f t="shared" si="25"/>
        <v>0</v>
      </c>
      <c r="AZ75" s="49">
        <f t="shared" si="21"/>
        <v>0</v>
      </c>
      <c r="BA75" s="49">
        <f t="shared" si="21"/>
        <v>0</v>
      </c>
      <c r="BB75" s="48">
        <f t="shared" si="31"/>
        <v>70</v>
      </c>
      <c r="BC75" s="50">
        <f t="shared" si="26"/>
        <v>0</v>
      </c>
    </row>
    <row r="76" spans="1:55" x14ac:dyDescent="0.25">
      <c r="A76" s="48">
        <f t="shared" si="32"/>
        <v>71</v>
      </c>
      <c r="B76" s="221"/>
      <c r="C76" s="222"/>
      <c r="D76" s="220"/>
      <c r="E76" s="180"/>
      <c r="F76" s="223"/>
      <c r="G76" s="223"/>
      <c r="H76" s="223"/>
      <c r="I76" s="223"/>
      <c r="J76" s="49"/>
      <c r="K76" s="49">
        <f t="shared" si="15"/>
        <v>0</v>
      </c>
      <c r="L76" s="49">
        <f t="shared" si="15"/>
        <v>0</v>
      </c>
      <c r="M76" s="49">
        <f t="shared" si="27"/>
        <v>0</v>
      </c>
      <c r="N76" s="48">
        <f t="shared" si="28"/>
        <v>71</v>
      </c>
      <c r="O76" s="49">
        <f t="shared" si="29"/>
        <v>0</v>
      </c>
      <c r="P76" s="49">
        <f t="shared" si="29"/>
        <v>0</v>
      </c>
      <c r="Q76" s="49">
        <f t="shared" si="29"/>
        <v>0</v>
      </c>
      <c r="R76" s="49">
        <f t="shared" si="29"/>
        <v>0</v>
      </c>
      <c r="S76" s="49">
        <f t="shared" si="24"/>
        <v>0</v>
      </c>
      <c r="T76" s="49">
        <f t="shared" si="23"/>
        <v>0</v>
      </c>
      <c r="U76" s="49">
        <f t="shared" si="23"/>
        <v>0</v>
      </c>
      <c r="V76" s="49">
        <f t="shared" si="23"/>
        <v>0</v>
      </c>
      <c r="W76" s="49">
        <f t="shared" si="23"/>
        <v>0</v>
      </c>
      <c r="X76" s="49">
        <f t="shared" si="23"/>
        <v>0</v>
      </c>
      <c r="Y76" s="49">
        <f t="shared" si="23"/>
        <v>0</v>
      </c>
      <c r="Z76" s="49">
        <f t="shared" si="23"/>
        <v>0</v>
      </c>
      <c r="AA76" s="49">
        <f t="shared" si="23"/>
        <v>0</v>
      </c>
      <c r="AB76" s="49">
        <f t="shared" si="23"/>
        <v>0</v>
      </c>
      <c r="AC76" s="49"/>
      <c r="AD76" s="49">
        <f t="shared" si="22"/>
        <v>0</v>
      </c>
      <c r="AE76" s="49">
        <f t="shared" si="22"/>
        <v>0</v>
      </c>
      <c r="AF76" s="49">
        <f t="shared" si="22"/>
        <v>0</v>
      </c>
      <c r="AG76" s="49">
        <f t="shared" si="22"/>
        <v>0</v>
      </c>
      <c r="AH76" s="49">
        <f t="shared" si="22"/>
        <v>0</v>
      </c>
      <c r="AI76" s="49">
        <f t="shared" si="22"/>
        <v>0</v>
      </c>
      <c r="AJ76" s="49">
        <f t="shared" si="22"/>
        <v>0</v>
      </c>
      <c r="AK76" s="49">
        <f t="shared" si="25"/>
        <v>0</v>
      </c>
      <c r="AL76" s="49">
        <f t="shared" si="25"/>
        <v>0</v>
      </c>
      <c r="AM76" s="49">
        <f t="shared" si="25"/>
        <v>0</v>
      </c>
      <c r="AN76" s="49">
        <f t="shared" si="30"/>
        <v>0</v>
      </c>
      <c r="AO76" s="49">
        <f t="shared" si="25"/>
        <v>0</v>
      </c>
      <c r="AP76" s="49">
        <f t="shared" si="25"/>
        <v>0</v>
      </c>
      <c r="AQ76" s="49">
        <f t="shared" si="25"/>
        <v>0</v>
      </c>
      <c r="AR76" s="49">
        <f t="shared" si="25"/>
        <v>0</v>
      </c>
      <c r="AS76" s="49">
        <f t="shared" si="25"/>
        <v>0</v>
      </c>
      <c r="AT76" s="49">
        <f t="shared" si="25"/>
        <v>0</v>
      </c>
      <c r="AU76" s="49">
        <f t="shared" si="25"/>
        <v>0</v>
      </c>
      <c r="AV76" s="49">
        <f t="shared" si="25"/>
        <v>0</v>
      </c>
      <c r="AW76" s="49">
        <f t="shared" si="25"/>
        <v>0</v>
      </c>
      <c r="AX76" s="49">
        <f t="shared" si="25"/>
        <v>0</v>
      </c>
      <c r="AY76" s="49">
        <f t="shared" si="25"/>
        <v>0</v>
      </c>
      <c r="AZ76" s="49">
        <f t="shared" si="21"/>
        <v>0</v>
      </c>
      <c r="BA76" s="49">
        <f t="shared" si="21"/>
        <v>0</v>
      </c>
      <c r="BB76" s="48">
        <f t="shared" si="31"/>
        <v>71</v>
      </c>
      <c r="BC76" s="50">
        <f t="shared" si="26"/>
        <v>0</v>
      </c>
    </row>
    <row r="77" spans="1:55" x14ac:dyDescent="0.25">
      <c r="A77" s="48">
        <f t="shared" si="32"/>
        <v>72</v>
      </c>
      <c r="B77" s="221"/>
      <c r="C77" s="222"/>
      <c r="D77" s="220"/>
      <c r="E77" s="180"/>
      <c r="F77" s="223"/>
      <c r="G77" s="223"/>
      <c r="H77" s="223"/>
      <c r="I77" s="223"/>
      <c r="J77" s="49"/>
      <c r="K77" s="49">
        <f t="shared" si="15"/>
        <v>0</v>
      </c>
      <c r="L77" s="49">
        <f t="shared" si="15"/>
        <v>0</v>
      </c>
      <c r="M77" s="49">
        <f t="shared" si="27"/>
        <v>0</v>
      </c>
      <c r="N77" s="48">
        <f t="shared" si="28"/>
        <v>72</v>
      </c>
      <c r="O77" s="49">
        <f t="shared" si="29"/>
        <v>0</v>
      </c>
      <c r="P77" s="49">
        <f t="shared" si="29"/>
        <v>0</v>
      </c>
      <c r="Q77" s="49">
        <f t="shared" si="29"/>
        <v>0</v>
      </c>
      <c r="R77" s="49">
        <f t="shared" si="29"/>
        <v>0</v>
      </c>
      <c r="S77" s="49">
        <f t="shared" si="24"/>
        <v>0</v>
      </c>
      <c r="T77" s="49">
        <f t="shared" si="23"/>
        <v>0</v>
      </c>
      <c r="U77" s="49">
        <f t="shared" si="23"/>
        <v>0</v>
      </c>
      <c r="V77" s="49">
        <f t="shared" si="23"/>
        <v>0</v>
      </c>
      <c r="W77" s="49">
        <f t="shared" si="23"/>
        <v>0</v>
      </c>
      <c r="X77" s="49">
        <f t="shared" si="23"/>
        <v>0</v>
      </c>
      <c r="Y77" s="49">
        <f t="shared" si="23"/>
        <v>0</v>
      </c>
      <c r="Z77" s="49">
        <f t="shared" si="23"/>
        <v>0</v>
      </c>
      <c r="AA77" s="49">
        <f t="shared" si="23"/>
        <v>0</v>
      </c>
      <c r="AB77" s="49">
        <f t="shared" si="23"/>
        <v>0</v>
      </c>
      <c r="AC77" s="49"/>
      <c r="AD77" s="49">
        <f t="shared" si="22"/>
        <v>0</v>
      </c>
      <c r="AE77" s="49">
        <f t="shared" si="22"/>
        <v>0</v>
      </c>
      <c r="AF77" s="49">
        <f t="shared" si="22"/>
        <v>0</v>
      </c>
      <c r="AG77" s="49">
        <f t="shared" si="22"/>
        <v>0</v>
      </c>
      <c r="AH77" s="49">
        <f t="shared" si="22"/>
        <v>0</v>
      </c>
      <c r="AI77" s="49">
        <f t="shared" si="22"/>
        <v>0</v>
      </c>
      <c r="AJ77" s="49">
        <f t="shared" si="22"/>
        <v>0</v>
      </c>
      <c r="AK77" s="49">
        <f t="shared" si="25"/>
        <v>0</v>
      </c>
      <c r="AL77" s="49">
        <f t="shared" si="25"/>
        <v>0</v>
      </c>
      <c r="AM77" s="49">
        <f t="shared" si="25"/>
        <v>0</v>
      </c>
      <c r="AN77" s="49">
        <f t="shared" si="30"/>
        <v>0</v>
      </c>
      <c r="AO77" s="49">
        <f t="shared" si="25"/>
        <v>0</v>
      </c>
      <c r="AP77" s="49">
        <f t="shared" si="25"/>
        <v>0</v>
      </c>
      <c r="AQ77" s="49">
        <f t="shared" si="25"/>
        <v>0</v>
      </c>
      <c r="AR77" s="49">
        <f t="shared" si="25"/>
        <v>0</v>
      </c>
      <c r="AS77" s="49">
        <f t="shared" si="25"/>
        <v>0</v>
      </c>
      <c r="AT77" s="49">
        <f t="shared" si="25"/>
        <v>0</v>
      </c>
      <c r="AU77" s="49">
        <f t="shared" si="25"/>
        <v>0</v>
      </c>
      <c r="AV77" s="49">
        <f t="shared" si="25"/>
        <v>0</v>
      </c>
      <c r="AW77" s="49">
        <f t="shared" si="25"/>
        <v>0</v>
      </c>
      <c r="AX77" s="49">
        <f t="shared" si="25"/>
        <v>0</v>
      </c>
      <c r="AY77" s="49">
        <f t="shared" si="25"/>
        <v>0</v>
      </c>
      <c r="AZ77" s="49">
        <f t="shared" si="21"/>
        <v>0</v>
      </c>
      <c r="BA77" s="49">
        <f t="shared" si="21"/>
        <v>0</v>
      </c>
      <c r="BB77" s="48">
        <f t="shared" si="31"/>
        <v>72</v>
      </c>
      <c r="BC77" s="50">
        <f t="shared" si="26"/>
        <v>0</v>
      </c>
    </row>
    <row r="78" spans="1:55" x14ac:dyDescent="0.25">
      <c r="A78" s="48">
        <f t="shared" si="32"/>
        <v>73</v>
      </c>
      <c r="B78" s="221"/>
      <c r="C78" s="222"/>
      <c r="D78" s="220"/>
      <c r="E78" s="180"/>
      <c r="F78" s="223"/>
      <c r="G78" s="223"/>
      <c r="H78" s="223"/>
      <c r="I78" s="223"/>
      <c r="J78" s="49"/>
      <c r="K78" s="49">
        <f t="shared" si="15"/>
        <v>0</v>
      </c>
      <c r="L78" s="49">
        <f t="shared" si="15"/>
        <v>0</v>
      </c>
      <c r="M78" s="49">
        <f t="shared" si="27"/>
        <v>0</v>
      </c>
      <c r="N78" s="48">
        <f t="shared" si="28"/>
        <v>73</v>
      </c>
      <c r="O78" s="49">
        <f t="shared" si="29"/>
        <v>0</v>
      </c>
      <c r="P78" s="49">
        <f t="shared" si="29"/>
        <v>0</v>
      </c>
      <c r="Q78" s="49">
        <f t="shared" si="29"/>
        <v>0</v>
      </c>
      <c r="R78" s="49">
        <f t="shared" si="29"/>
        <v>0</v>
      </c>
      <c r="S78" s="49">
        <f t="shared" si="24"/>
        <v>0</v>
      </c>
      <c r="T78" s="49">
        <f t="shared" si="23"/>
        <v>0</v>
      </c>
      <c r="U78" s="49">
        <f t="shared" si="23"/>
        <v>0</v>
      </c>
      <c r="V78" s="49">
        <f t="shared" si="23"/>
        <v>0</v>
      </c>
      <c r="W78" s="49">
        <f t="shared" si="23"/>
        <v>0</v>
      </c>
      <c r="X78" s="49">
        <f t="shared" si="23"/>
        <v>0</v>
      </c>
      <c r="Y78" s="49">
        <f t="shared" si="23"/>
        <v>0</v>
      </c>
      <c r="Z78" s="49">
        <f t="shared" si="23"/>
        <v>0</v>
      </c>
      <c r="AA78" s="49">
        <f t="shared" si="23"/>
        <v>0</v>
      </c>
      <c r="AB78" s="49">
        <f t="shared" si="23"/>
        <v>0</v>
      </c>
      <c r="AC78" s="49"/>
      <c r="AD78" s="49">
        <f t="shared" si="22"/>
        <v>0</v>
      </c>
      <c r="AE78" s="49">
        <f t="shared" si="22"/>
        <v>0</v>
      </c>
      <c r="AF78" s="49">
        <f t="shared" si="22"/>
        <v>0</v>
      </c>
      <c r="AG78" s="49">
        <f t="shared" si="22"/>
        <v>0</v>
      </c>
      <c r="AH78" s="49">
        <f t="shared" si="22"/>
        <v>0</v>
      </c>
      <c r="AI78" s="49">
        <f t="shared" si="22"/>
        <v>0</v>
      </c>
      <c r="AJ78" s="49">
        <f t="shared" si="22"/>
        <v>0</v>
      </c>
      <c r="AK78" s="49">
        <f t="shared" si="25"/>
        <v>0</v>
      </c>
      <c r="AL78" s="49">
        <f t="shared" si="25"/>
        <v>0</v>
      </c>
      <c r="AM78" s="49">
        <f t="shared" si="25"/>
        <v>0</v>
      </c>
      <c r="AN78" s="49">
        <f t="shared" si="30"/>
        <v>0</v>
      </c>
      <c r="AO78" s="49">
        <f t="shared" si="25"/>
        <v>0</v>
      </c>
      <c r="AP78" s="49">
        <f t="shared" si="25"/>
        <v>0</v>
      </c>
      <c r="AQ78" s="49">
        <f t="shared" si="25"/>
        <v>0</v>
      </c>
      <c r="AR78" s="49">
        <f t="shared" si="25"/>
        <v>0</v>
      </c>
      <c r="AS78" s="49">
        <f t="shared" si="25"/>
        <v>0</v>
      </c>
      <c r="AT78" s="49">
        <f t="shared" si="25"/>
        <v>0</v>
      </c>
      <c r="AU78" s="49">
        <f t="shared" si="25"/>
        <v>0</v>
      </c>
      <c r="AV78" s="49">
        <f t="shared" si="25"/>
        <v>0</v>
      </c>
      <c r="AW78" s="49">
        <f t="shared" si="25"/>
        <v>0</v>
      </c>
      <c r="AX78" s="49">
        <f t="shared" si="25"/>
        <v>0</v>
      </c>
      <c r="AY78" s="49">
        <f t="shared" si="25"/>
        <v>0</v>
      </c>
      <c r="AZ78" s="49">
        <f t="shared" si="21"/>
        <v>0</v>
      </c>
      <c r="BA78" s="49">
        <f t="shared" si="21"/>
        <v>0</v>
      </c>
      <c r="BB78" s="48">
        <f t="shared" si="31"/>
        <v>73</v>
      </c>
      <c r="BC78" s="50">
        <f t="shared" si="26"/>
        <v>0</v>
      </c>
    </row>
    <row r="79" spans="1:55" x14ac:dyDescent="0.25">
      <c r="A79" s="48">
        <f t="shared" si="32"/>
        <v>74</v>
      </c>
      <c r="B79" s="221"/>
      <c r="C79" s="222"/>
      <c r="D79" s="220"/>
      <c r="E79" s="180"/>
      <c r="F79" s="223"/>
      <c r="G79" s="223"/>
      <c r="H79" s="223"/>
      <c r="I79" s="223"/>
      <c r="J79" s="49"/>
      <c r="K79" s="49">
        <f t="shared" si="15"/>
        <v>0</v>
      </c>
      <c r="L79" s="49">
        <f t="shared" si="15"/>
        <v>0</v>
      </c>
      <c r="M79" s="49">
        <f t="shared" si="27"/>
        <v>0</v>
      </c>
      <c r="N79" s="48">
        <f t="shared" si="28"/>
        <v>74</v>
      </c>
      <c r="O79" s="49">
        <f t="shared" si="29"/>
        <v>0</v>
      </c>
      <c r="P79" s="49">
        <f t="shared" si="29"/>
        <v>0</v>
      </c>
      <c r="Q79" s="49">
        <f t="shared" si="29"/>
        <v>0</v>
      </c>
      <c r="R79" s="49">
        <f t="shared" si="29"/>
        <v>0</v>
      </c>
      <c r="S79" s="49">
        <f t="shared" si="24"/>
        <v>0</v>
      </c>
      <c r="T79" s="49">
        <f t="shared" si="23"/>
        <v>0</v>
      </c>
      <c r="U79" s="49">
        <f t="shared" si="23"/>
        <v>0</v>
      </c>
      <c r="V79" s="49">
        <f t="shared" si="23"/>
        <v>0</v>
      </c>
      <c r="W79" s="49">
        <f t="shared" si="23"/>
        <v>0</v>
      </c>
      <c r="X79" s="49">
        <f t="shared" si="23"/>
        <v>0</v>
      </c>
      <c r="Y79" s="49">
        <f t="shared" si="23"/>
        <v>0</v>
      </c>
      <c r="Z79" s="49">
        <f t="shared" si="23"/>
        <v>0</v>
      </c>
      <c r="AA79" s="49">
        <f t="shared" si="23"/>
        <v>0</v>
      </c>
      <c r="AB79" s="49">
        <f t="shared" si="23"/>
        <v>0</v>
      </c>
      <c r="AC79" s="49"/>
      <c r="AD79" s="49">
        <f t="shared" si="22"/>
        <v>0</v>
      </c>
      <c r="AE79" s="49">
        <f t="shared" si="22"/>
        <v>0</v>
      </c>
      <c r="AF79" s="49">
        <f t="shared" si="22"/>
        <v>0</v>
      </c>
      <c r="AG79" s="49">
        <f t="shared" si="22"/>
        <v>0</v>
      </c>
      <c r="AH79" s="49">
        <f t="shared" si="22"/>
        <v>0</v>
      </c>
      <c r="AI79" s="49">
        <f t="shared" si="22"/>
        <v>0</v>
      </c>
      <c r="AJ79" s="49">
        <f t="shared" si="22"/>
        <v>0</v>
      </c>
      <c r="AK79" s="49">
        <f t="shared" si="25"/>
        <v>0</v>
      </c>
      <c r="AL79" s="49">
        <f t="shared" si="25"/>
        <v>0</v>
      </c>
      <c r="AM79" s="49">
        <f t="shared" si="25"/>
        <v>0</v>
      </c>
      <c r="AN79" s="49">
        <f t="shared" si="30"/>
        <v>0</v>
      </c>
      <c r="AO79" s="49">
        <f t="shared" si="25"/>
        <v>0</v>
      </c>
      <c r="AP79" s="49">
        <f t="shared" si="25"/>
        <v>0</v>
      </c>
      <c r="AQ79" s="49">
        <f t="shared" si="25"/>
        <v>0</v>
      </c>
      <c r="AR79" s="49">
        <f t="shared" si="25"/>
        <v>0</v>
      </c>
      <c r="AS79" s="49">
        <f t="shared" si="25"/>
        <v>0</v>
      </c>
      <c r="AT79" s="49">
        <f t="shared" si="25"/>
        <v>0</v>
      </c>
      <c r="AU79" s="49">
        <f t="shared" si="25"/>
        <v>0</v>
      </c>
      <c r="AV79" s="49">
        <f t="shared" si="25"/>
        <v>0</v>
      </c>
      <c r="AW79" s="49">
        <f t="shared" si="25"/>
        <v>0</v>
      </c>
      <c r="AX79" s="49">
        <f t="shared" si="25"/>
        <v>0</v>
      </c>
      <c r="AY79" s="49">
        <f t="shared" si="25"/>
        <v>0</v>
      </c>
      <c r="AZ79" s="49">
        <f t="shared" si="21"/>
        <v>0</v>
      </c>
      <c r="BA79" s="49">
        <f t="shared" si="21"/>
        <v>0</v>
      </c>
      <c r="BB79" s="48">
        <f t="shared" si="31"/>
        <v>74</v>
      </c>
      <c r="BC79" s="50">
        <f t="shared" si="26"/>
        <v>0</v>
      </c>
    </row>
    <row r="80" spans="1:55" x14ac:dyDescent="0.25">
      <c r="A80" s="48">
        <f t="shared" si="32"/>
        <v>75</v>
      </c>
      <c r="B80" s="221"/>
      <c r="C80" s="222"/>
      <c r="D80" s="220"/>
      <c r="E80" s="180"/>
      <c r="F80" s="223"/>
      <c r="G80" s="223"/>
      <c r="H80" s="223"/>
      <c r="I80" s="223"/>
      <c r="J80" s="49"/>
      <c r="K80" s="49">
        <f t="shared" si="15"/>
        <v>0</v>
      </c>
      <c r="L80" s="49">
        <f t="shared" si="15"/>
        <v>0</v>
      </c>
      <c r="M80" s="49">
        <f t="shared" si="27"/>
        <v>0</v>
      </c>
      <c r="N80" s="48">
        <f t="shared" si="28"/>
        <v>75</v>
      </c>
      <c r="O80" s="49">
        <f t="shared" si="29"/>
        <v>0</v>
      </c>
      <c r="P80" s="49">
        <f t="shared" si="29"/>
        <v>0</v>
      </c>
      <c r="Q80" s="49">
        <f t="shared" si="29"/>
        <v>0</v>
      </c>
      <c r="R80" s="49">
        <f t="shared" si="29"/>
        <v>0</v>
      </c>
      <c r="S80" s="49">
        <f t="shared" si="24"/>
        <v>0</v>
      </c>
      <c r="T80" s="49">
        <f t="shared" si="23"/>
        <v>0</v>
      </c>
      <c r="U80" s="49">
        <f t="shared" si="23"/>
        <v>0</v>
      </c>
      <c r="V80" s="49">
        <f t="shared" si="23"/>
        <v>0</v>
      </c>
      <c r="W80" s="49">
        <f t="shared" si="23"/>
        <v>0</v>
      </c>
      <c r="X80" s="49">
        <f t="shared" si="23"/>
        <v>0</v>
      </c>
      <c r="Y80" s="49">
        <f t="shared" si="23"/>
        <v>0</v>
      </c>
      <c r="Z80" s="49">
        <f t="shared" si="23"/>
        <v>0</v>
      </c>
      <c r="AA80" s="49">
        <f t="shared" si="23"/>
        <v>0</v>
      </c>
      <c r="AB80" s="49">
        <f t="shared" si="23"/>
        <v>0</v>
      </c>
      <c r="AC80" s="49"/>
      <c r="AD80" s="49">
        <f t="shared" si="22"/>
        <v>0</v>
      </c>
      <c r="AE80" s="49">
        <f t="shared" si="22"/>
        <v>0</v>
      </c>
      <c r="AF80" s="49">
        <f t="shared" si="22"/>
        <v>0</v>
      </c>
      <c r="AG80" s="49">
        <f t="shared" si="22"/>
        <v>0</v>
      </c>
      <c r="AH80" s="49">
        <f t="shared" si="22"/>
        <v>0</v>
      </c>
      <c r="AI80" s="49">
        <f t="shared" si="22"/>
        <v>0</v>
      </c>
      <c r="AJ80" s="49">
        <f t="shared" si="22"/>
        <v>0</v>
      </c>
      <c r="AK80" s="49">
        <f t="shared" si="25"/>
        <v>0</v>
      </c>
      <c r="AL80" s="49">
        <f t="shared" si="25"/>
        <v>0</v>
      </c>
      <c r="AM80" s="49">
        <f t="shared" si="25"/>
        <v>0</v>
      </c>
      <c r="AN80" s="49">
        <f t="shared" si="30"/>
        <v>0</v>
      </c>
      <c r="AO80" s="49">
        <f t="shared" si="25"/>
        <v>0</v>
      </c>
      <c r="AP80" s="49">
        <f t="shared" si="25"/>
        <v>0</v>
      </c>
      <c r="AQ80" s="49">
        <f t="shared" si="25"/>
        <v>0</v>
      </c>
      <c r="AR80" s="49">
        <f t="shared" si="25"/>
        <v>0</v>
      </c>
      <c r="AS80" s="49">
        <f t="shared" si="25"/>
        <v>0</v>
      </c>
      <c r="AT80" s="49">
        <f t="shared" si="25"/>
        <v>0</v>
      </c>
      <c r="AU80" s="49">
        <f t="shared" si="25"/>
        <v>0</v>
      </c>
      <c r="AV80" s="49">
        <f t="shared" si="25"/>
        <v>0</v>
      </c>
      <c r="AW80" s="49">
        <f t="shared" si="25"/>
        <v>0</v>
      </c>
      <c r="AX80" s="49">
        <f t="shared" si="25"/>
        <v>0</v>
      </c>
      <c r="AY80" s="49">
        <f t="shared" si="25"/>
        <v>0</v>
      </c>
      <c r="AZ80" s="49">
        <f t="shared" si="21"/>
        <v>0</v>
      </c>
      <c r="BA80" s="49">
        <f t="shared" si="21"/>
        <v>0</v>
      </c>
      <c r="BB80" s="48">
        <f t="shared" si="31"/>
        <v>75</v>
      </c>
      <c r="BC80" s="50">
        <f t="shared" si="26"/>
        <v>0</v>
      </c>
    </row>
    <row r="81" spans="1:55" x14ac:dyDescent="0.25">
      <c r="A81" s="48">
        <f t="shared" si="32"/>
        <v>76</v>
      </c>
      <c r="B81" s="221"/>
      <c r="C81" s="222"/>
      <c r="D81" s="220"/>
      <c r="E81" s="180"/>
      <c r="F81" s="223"/>
      <c r="G81" s="223"/>
      <c r="H81" s="223"/>
      <c r="I81" s="223"/>
      <c r="J81" s="49"/>
      <c r="K81" s="49">
        <f t="shared" si="15"/>
        <v>0</v>
      </c>
      <c r="L81" s="49">
        <f t="shared" si="15"/>
        <v>0</v>
      </c>
      <c r="M81" s="49">
        <f t="shared" si="27"/>
        <v>0</v>
      </c>
      <c r="N81" s="48">
        <f t="shared" si="28"/>
        <v>76</v>
      </c>
      <c r="O81" s="49">
        <f t="shared" si="29"/>
        <v>0</v>
      </c>
      <c r="P81" s="49">
        <f t="shared" si="29"/>
        <v>0</v>
      </c>
      <c r="Q81" s="49">
        <f t="shared" si="29"/>
        <v>0</v>
      </c>
      <c r="R81" s="49">
        <f t="shared" si="29"/>
        <v>0</v>
      </c>
      <c r="S81" s="49">
        <f t="shared" si="24"/>
        <v>0</v>
      </c>
      <c r="T81" s="49">
        <f t="shared" si="23"/>
        <v>0</v>
      </c>
      <c r="U81" s="49">
        <f t="shared" si="23"/>
        <v>0</v>
      </c>
      <c r="V81" s="49">
        <f t="shared" si="23"/>
        <v>0</v>
      </c>
      <c r="W81" s="49">
        <f t="shared" si="23"/>
        <v>0</v>
      </c>
      <c r="X81" s="49">
        <f t="shared" si="23"/>
        <v>0</v>
      </c>
      <c r="Y81" s="49">
        <f t="shared" si="23"/>
        <v>0</v>
      </c>
      <c r="Z81" s="49">
        <f t="shared" si="23"/>
        <v>0</v>
      </c>
      <c r="AA81" s="49">
        <f t="shared" si="23"/>
        <v>0</v>
      </c>
      <c r="AB81" s="49">
        <f t="shared" si="23"/>
        <v>0</v>
      </c>
      <c r="AC81" s="49"/>
      <c r="AD81" s="49">
        <f t="shared" si="22"/>
        <v>0</v>
      </c>
      <c r="AE81" s="49">
        <f t="shared" si="22"/>
        <v>0</v>
      </c>
      <c r="AF81" s="49">
        <f t="shared" si="22"/>
        <v>0</v>
      </c>
      <c r="AG81" s="49">
        <f t="shared" si="22"/>
        <v>0</v>
      </c>
      <c r="AH81" s="49">
        <f t="shared" si="22"/>
        <v>0</v>
      </c>
      <c r="AI81" s="49">
        <f t="shared" si="22"/>
        <v>0</v>
      </c>
      <c r="AJ81" s="49">
        <f t="shared" si="22"/>
        <v>0</v>
      </c>
      <c r="AK81" s="49">
        <f t="shared" si="25"/>
        <v>0</v>
      </c>
      <c r="AL81" s="49">
        <f t="shared" si="25"/>
        <v>0</v>
      </c>
      <c r="AM81" s="49">
        <f t="shared" si="25"/>
        <v>0</v>
      </c>
      <c r="AN81" s="49">
        <f t="shared" si="30"/>
        <v>0</v>
      </c>
      <c r="AO81" s="49">
        <f t="shared" si="25"/>
        <v>0</v>
      </c>
      <c r="AP81" s="49">
        <f t="shared" si="25"/>
        <v>0</v>
      </c>
      <c r="AQ81" s="49">
        <f t="shared" si="25"/>
        <v>0</v>
      </c>
      <c r="AR81" s="49">
        <f t="shared" si="25"/>
        <v>0</v>
      </c>
      <c r="AS81" s="49">
        <f t="shared" si="25"/>
        <v>0</v>
      </c>
      <c r="AT81" s="49">
        <f t="shared" si="25"/>
        <v>0</v>
      </c>
      <c r="AU81" s="49">
        <f t="shared" si="25"/>
        <v>0</v>
      </c>
      <c r="AV81" s="49">
        <f t="shared" si="25"/>
        <v>0</v>
      </c>
      <c r="AW81" s="49">
        <f t="shared" si="25"/>
        <v>0</v>
      </c>
      <c r="AX81" s="49">
        <f t="shared" si="25"/>
        <v>0</v>
      </c>
      <c r="AY81" s="49">
        <f t="shared" si="25"/>
        <v>0</v>
      </c>
      <c r="AZ81" s="49">
        <f t="shared" si="21"/>
        <v>0</v>
      </c>
      <c r="BA81" s="49">
        <f t="shared" si="21"/>
        <v>0</v>
      </c>
      <c r="BB81" s="48">
        <f t="shared" si="31"/>
        <v>76</v>
      </c>
      <c r="BC81" s="50">
        <f t="shared" si="26"/>
        <v>0</v>
      </c>
    </row>
    <row r="82" spans="1:55" x14ac:dyDescent="0.25">
      <c r="A82" s="48">
        <f t="shared" si="32"/>
        <v>77</v>
      </c>
      <c r="B82" s="221"/>
      <c r="C82" s="222"/>
      <c r="D82" s="220"/>
      <c r="E82" s="180"/>
      <c r="F82" s="223"/>
      <c r="G82" s="223"/>
      <c r="H82" s="223"/>
      <c r="I82" s="223"/>
      <c r="J82" s="49"/>
      <c r="K82" s="49">
        <f t="shared" si="15"/>
        <v>0</v>
      </c>
      <c r="L82" s="49">
        <f t="shared" si="15"/>
        <v>0</v>
      </c>
      <c r="M82" s="49">
        <f t="shared" si="27"/>
        <v>0</v>
      </c>
      <c r="N82" s="48">
        <f t="shared" si="28"/>
        <v>77</v>
      </c>
      <c r="O82" s="49">
        <f t="shared" si="29"/>
        <v>0</v>
      </c>
      <c r="P82" s="49">
        <f t="shared" si="29"/>
        <v>0</v>
      </c>
      <c r="Q82" s="49">
        <f t="shared" si="29"/>
        <v>0</v>
      </c>
      <c r="R82" s="49">
        <f t="shared" si="29"/>
        <v>0</v>
      </c>
      <c r="S82" s="49">
        <f t="shared" si="24"/>
        <v>0</v>
      </c>
      <c r="T82" s="49">
        <f t="shared" si="23"/>
        <v>0</v>
      </c>
      <c r="U82" s="49">
        <f t="shared" si="23"/>
        <v>0</v>
      </c>
      <c r="V82" s="49">
        <f t="shared" si="23"/>
        <v>0</v>
      </c>
      <c r="W82" s="49">
        <f t="shared" si="23"/>
        <v>0</v>
      </c>
      <c r="X82" s="49">
        <f t="shared" si="23"/>
        <v>0</v>
      </c>
      <c r="Y82" s="49">
        <f t="shared" si="23"/>
        <v>0</v>
      </c>
      <c r="Z82" s="49">
        <f t="shared" si="23"/>
        <v>0</v>
      </c>
      <c r="AA82" s="49">
        <f t="shared" si="23"/>
        <v>0</v>
      </c>
      <c r="AB82" s="49">
        <f t="shared" si="23"/>
        <v>0</v>
      </c>
      <c r="AC82" s="49"/>
      <c r="AD82" s="49">
        <f t="shared" si="22"/>
        <v>0</v>
      </c>
      <c r="AE82" s="49">
        <f t="shared" si="22"/>
        <v>0</v>
      </c>
      <c r="AF82" s="49">
        <f t="shared" si="22"/>
        <v>0</v>
      </c>
      <c r="AG82" s="49">
        <f t="shared" si="22"/>
        <v>0</v>
      </c>
      <c r="AH82" s="49">
        <f t="shared" si="22"/>
        <v>0</v>
      </c>
      <c r="AI82" s="49">
        <f t="shared" si="22"/>
        <v>0</v>
      </c>
      <c r="AJ82" s="49">
        <f t="shared" si="22"/>
        <v>0</v>
      </c>
      <c r="AK82" s="49">
        <f t="shared" si="25"/>
        <v>0</v>
      </c>
      <c r="AL82" s="49">
        <f t="shared" si="25"/>
        <v>0</v>
      </c>
      <c r="AM82" s="49">
        <f t="shared" si="25"/>
        <v>0</v>
      </c>
      <c r="AN82" s="49">
        <f t="shared" si="30"/>
        <v>0</v>
      </c>
      <c r="AO82" s="49">
        <f t="shared" si="25"/>
        <v>0</v>
      </c>
      <c r="AP82" s="49">
        <f t="shared" si="25"/>
        <v>0</v>
      </c>
      <c r="AQ82" s="49">
        <f t="shared" si="25"/>
        <v>0</v>
      </c>
      <c r="AR82" s="49">
        <f t="shared" si="25"/>
        <v>0</v>
      </c>
      <c r="AS82" s="49">
        <f t="shared" si="25"/>
        <v>0</v>
      </c>
      <c r="AT82" s="49">
        <f t="shared" si="25"/>
        <v>0</v>
      </c>
      <c r="AU82" s="49">
        <f t="shared" si="25"/>
        <v>0</v>
      </c>
      <c r="AV82" s="49">
        <f t="shared" si="25"/>
        <v>0</v>
      </c>
      <c r="AW82" s="49">
        <f t="shared" si="25"/>
        <v>0</v>
      </c>
      <c r="AX82" s="49">
        <f t="shared" si="25"/>
        <v>0</v>
      </c>
      <c r="AY82" s="49">
        <f t="shared" ref="AY82:BA97" si="33">IF($E82=AY$4,$G82+$I82,0)</f>
        <v>0</v>
      </c>
      <c r="AZ82" s="49">
        <f t="shared" si="33"/>
        <v>0</v>
      </c>
      <c r="BA82" s="49">
        <f t="shared" si="33"/>
        <v>0</v>
      </c>
      <c r="BB82" s="48">
        <f t="shared" si="31"/>
        <v>77</v>
      </c>
      <c r="BC82" s="50">
        <f t="shared" si="26"/>
        <v>0</v>
      </c>
    </row>
    <row r="83" spans="1:55" x14ac:dyDescent="0.25">
      <c r="A83" s="48">
        <f t="shared" si="32"/>
        <v>78</v>
      </c>
      <c r="B83" s="221"/>
      <c r="C83" s="222"/>
      <c r="D83" s="220"/>
      <c r="E83" s="180"/>
      <c r="F83" s="223"/>
      <c r="G83" s="223"/>
      <c r="H83" s="223"/>
      <c r="I83" s="223"/>
      <c r="J83" s="49"/>
      <c r="K83" s="49">
        <f t="shared" si="15"/>
        <v>0</v>
      </c>
      <c r="L83" s="49">
        <f t="shared" si="15"/>
        <v>0</v>
      </c>
      <c r="M83" s="49">
        <f t="shared" si="27"/>
        <v>0</v>
      </c>
      <c r="N83" s="48">
        <f t="shared" si="28"/>
        <v>78</v>
      </c>
      <c r="O83" s="49">
        <f t="shared" si="29"/>
        <v>0</v>
      </c>
      <c r="P83" s="49">
        <f t="shared" si="29"/>
        <v>0</v>
      </c>
      <c r="Q83" s="49">
        <f t="shared" si="29"/>
        <v>0</v>
      </c>
      <c r="R83" s="49">
        <f t="shared" si="29"/>
        <v>0</v>
      </c>
      <c r="S83" s="49">
        <f t="shared" si="24"/>
        <v>0</v>
      </c>
      <c r="T83" s="49">
        <f t="shared" si="23"/>
        <v>0</v>
      </c>
      <c r="U83" s="49">
        <f t="shared" si="23"/>
        <v>0</v>
      </c>
      <c r="V83" s="49">
        <f t="shared" si="23"/>
        <v>0</v>
      </c>
      <c r="W83" s="49">
        <f t="shared" si="23"/>
        <v>0</v>
      </c>
      <c r="X83" s="49">
        <f t="shared" si="23"/>
        <v>0</v>
      </c>
      <c r="Y83" s="49">
        <f t="shared" si="23"/>
        <v>0</v>
      </c>
      <c r="Z83" s="49">
        <f t="shared" si="23"/>
        <v>0</v>
      </c>
      <c r="AA83" s="49">
        <f t="shared" si="23"/>
        <v>0</v>
      </c>
      <c r="AB83" s="49">
        <f t="shared" si="23"/>
        <v>0</v>
      </c>
      <c r="AC83" s="49"/>
      <c r="AD83" s="49">
        <f t="shared" si="22"/>
        <v>0</v>
      </c>
      <c r="AE83" s="49">
        <f t="shared" si="22"/>
        <v>0</v>
      </c>
      <c r="AF83" s="49">
        <f t="shared" si="22"/>
        <v>0</v>
      </c>
      <c r="AG83" s="49">
        <f t="shared" si="22"/>
        <v>0</v>
      </c>
      <c r="AH83" s="49">
        <f t="shared" si="22"/>
        <v>0</v>
      </c>
      <c r="AI83" s="49">
        <f t="shared" si="22"/>
        <v>0</v>
      </c>
      <c r="AJ83" s="49">
        <f t="shared" si="22"/>
        <v>0</v>
      </c>
      <c r="AK83" s="49">
        <f t="shared" ref="AK83:AY98" si="34">IF($E83=AK$4,$G83+$I83,0)</f>
        <v>0</v>
      </c>
      <c r="AL83" s="49">
        <f t="shared" si="34"/>
        <v>0</v>
      </c>
      <c r="AM83" s="49">
        <f t="shared" si="34"/>
        <v>0</v>
      </c>
      <c r="AN83" s="49">
        <f t="shared" si="30"/>
        <v>0</v>
      </c>
      <c r="AO83" s="49">
        <f t="shared" si="34"/>
        <v>0</v>
      </c>
      <c r="AP83" s="49">
        <f t="shared" si="34"/>
        <v>0</v>
      </c>
      <c r="AQ83" s="49">
        <f t="shared" si="34"/>
        <v>0</v>
      </c>
      <c r="AR83" s="49">
        <f t="shared" si="34"/>
        <v>0</v>
      </c>
      <c r="AS83" s="49">
        <f t="shared" si="34"/>
        <v>0</v>
      </c>
      <c r="AT83" s="49">
        <f t="shared" si="34"/>
        <v>0</v>
      </c>
      <c r="AU83" s="49">
        <f t="shared" si="34"/>
        <v>0</v>
      </c>
      <c r="AV83" s="49">
        <f t="shared" si="34"/>
        <v>0</v>
      </c>
      <c r="AW83" s="49">
        <f t="shared" si="34"/>
        <v>0</v>
      </c>
      <c r="AX83" s="49">
        <f t="shared" si="34"/>
        <v>0</v>
      </c>
      <c r="AY83" s="49">
        <f t="shared" si="34"/>
        <v>0</v>
      </c>
      <c r="AZ83" s="49">
        <f t="shared" si="33"/>
        <v>0</v>
      </c>
      <c r="BA83" s="49">
        <f t="shared" si="33"/>
        <v>0</v>
      </c>
      <c r="BB83" s="48">
        <f t="shared" si="31"/>
        <v>78</v>
      </c>
      <c r="BC83" s="50">
        <f t="shared" si="26"/>
        <v>0</v>
      </c>
    </row>
    <row r="84" spans="1:55" x14ac:dyDescent="0.25">
      <c r="A84" s="48">
        <f t="shared" si="32"/>
        <v>79</v>
      </c>
      <c r="B84" s="221"/>
      <c r="C84" s="222"/>
      <c r="D84" s="220"/>
      <c r="E84" s="180"/>
      <c r="F84" s="223"/>
      <c r="G84" s="223"/>
      <c r="H84" s="223"/>
      <c r="I84" s="223"/>
      <c r="J84" s="49"/>
      <c r="K84" s="49">
        <f t="shared" si="15"/>
        <v>0</v>
      </c>
      <c r="L84" s="49">
        <f t="shared" si="15"/>
        <v>0</v>
      </c>
      <c r="M84" s="49">
        <f t="shared" si="27"/>
        <v>0</v>
      </c>
      <c r="N84" s="48">
        <f t="shared" si="28"/>
        <v>79</v>
      </c>
      <c r="O84" s="49">
        <f t="shared" si="29"/>
        <v>0</v>
      </c>
      <c r="P84" s="49">
        <f t="shared" si="29"/>
        <v>0</v>
      </c>
      <c r="Q84" s="49">
        <f t="shared" si="29"/>
        <v>0</v>
      </c>
      <c r="R84" s="49">
        <f t="shared" si="29"/>
        <v>0</v>
      </c>
      <c r="S84" s="49">
        <f t="shared" si="24"/>
        <v>0</v>
      </c>
      <c r="T84" s="49">
        <f t="shared" si="23"/>
        <v>0</v>
      </c>
      <c r="U84" s="49">
        <f t="shared" si="23"/>
        <v>0</v>
      </c>
      <c r="V84" s="49">
        <f t="shared" si="23"/>
        <v>0</v>
      </c>
      <c r="W84" s="49">
        <f t="shared" si="23"/>
        <v>0</v>
      </c>
      <c r="X84" s="49">
        <f t="shared" si="23"/>
        <v>0</v>
      </c>
      <c r="Y84" s="49">
        <f t="shared" si="23"/>
        <v>0</v>
      </c>
      <c r="Z84" s="49">
        <f t="shared" si="23"/>
        <v>0</v>
      </c>
      <c r="AA84" s="49">
        <f t="shared" si="23"/>
        <v>0</v>
      </c>
      <c r="AB84" s="49">
        <f t="shared" si="23"/>
        <v>0</v>
      </c>
      <c r="AC84" s="49"/>
      <c r="AD84" s="49">
        <f t="shared" si="22"/>
        <v>0</v>
      </c>
      <c r="AE84" s="49">
        <f t="shared" si="22"/>
        <v>0</v>
      </c>
      <c r="AF84" s="49">
        <f t="shared" si="22"/>
        <v>0</v>
      </c>
      <c r="AG84" s="49">
        <f t="shared" si="22"/>
        <v>0</v>
      </c>
      <c r="AH84" s="49">
        <f t="shared" si="22"/>
        <v>0</v>
      </c>
      <c r="AI84" s="49">
        <f t="shared" si="22"/>
        <v>0</v>
      </c>
      <c r="AJ84" s="49">
        <f t="shared" si="22"/>
        <v>0</v>
      </c>
      <c r="AK84" s="49">
        <f t="shared" si="34"/>
        <v>0</v>
      </c>
      <c r="AL84" s="49">
        <f t="shared" si="34"/>
        <v>0</v>
      </c>
      <c r="AM84" s="49">
        <f t="shared" si="34"/>
        <v>0</v>
      </c>
      <c r="AN84" s="49">
        <f t="shared" si="30"/>
        <v>0</v>
      </c>
      <c r="AO84" s="49">
        <f t="shared" si="34"/>
        <v>0</v>
      </c>
      <c r="AP84" s="49">
        <f t="shared" si="34"/>
        <v>0</v>
      </c>
      <c r="AQ84" s="49">
        <f t="shared" si="34"/>
        <v>0</v>
      </c>
      <c r="AR84" s="49">
        <f t="shared" si="34"/>
        <v>0</v>
      </c>
      <c r="AS84" s="49">
        <f t="shared" si="34"/>
        <v>0</v>
      </c>
      <c r="AT84" s="49">
        <f t="shared" si="34"/>
        <v>0</v>
      </c>
      <c r="AU84" s="49">
        <f t="shared" si="34"/>
        <v>0</v>
      </c>
      <c r="AV84" s="49">
        <f t="shared" si="34"/>
        <v>0</v>
      </c>
      <c r="AW84" s="49">
        <f t="shared" si="34"/>
        <v>0</v>
      </c>
      <c r="AX84" s="49">
        <f t="shared" si="34"/>
        <v>0</v>
      </c>
      <c r="AY84" s="49">
        <f t="shared" si="34"/>
        <v>0</v>
      </c>
      <c r="AZ84" s="49">
        <f t="shared" si="33"/>
        <v>0</v>
      </c>
      <c r="BA84" s="49">
        <f t="shared" si="33"/>
        <v>0</v>
      </c>
      <c r="BB84" s="48">
        <f t="shared" si="31"/>
        <v>79</v>
      </c>
      <c r="BC84" s="50">
        <f t="shared" si="26"/>
        <v>0</v>
      </c>
    </row>
    <row r="85" spans="1:55" x14ac:dyDescent="0.25">
      <c r="A85" s="48">
        <f t="shared" si="32"/>
        <v>80</v>
      </c>
      <c r="B85" s="221"/>
      <c r="C85" s="222"/>
      <c r="D85" s="220"/>
      <c r="E85" s="180"/>
      <c r="F85" s="223"/>
      <c r="G85" s="223"/>
      <c r="H85" s="223"/>
      <c r="I85" s="223"/>
      <c r="J85" s="49"/>
      <c r="K85" s="49">
        <f t="shared" si="15"/>
        <v>0</v>
      </c>
      <c r="L85" s="49">
        <f t="shared" si="15"/>
        <v>0</v>
      </c>
      <c r="M85" s="49">
        <f t="shared" si="27"/>
        <v>0</v>
      </c>
      <c r="N85" s="48">
        <f t="shared" si="28"/>
        <v>80</v>
      </c>
      <c r="O85" s="49">
        <f t="shared" si="29"/>
        <v>0</v>
      </c>
      <c r="P85" s="49">
        <f t="shared" si="29"/>
        <v>0</v>
      </c>
      <c r="Q85" s="49">
        <f t="shared" si="29"/>
        <v>0</v>
      </c>
      <c r="R85" s="49">
        <f t="shared" si="29"/>
        <v>0</v>
      </c>
      <c r="S85" s="49">
        <f t="shared" si="24"/>
        <v>0</v>
      </c>
      <c r="T85" s="49">
        <f t="shared" si="23"/>
        <v>0</v>
      </c>
      <c r="U85" s="49">
        <f t="shared" si="23"/>
        <v>0</v>
      </c>
      <c r="V85" s="49">
        <f t="shared" si="23"/>
        <v>0</v>
      </c>
      <c r="W85" s="49">
        <f t="shared" si="23"/>
        <v>0</v>
      </c>
      <c r="X85" s="49">
        <f t="shared" si="23"/>
        <v>0</v>
      </c>
      <c r="Y85" s="49">
        <f t="shared" si="23"/>
        <v>0</v>
      </c>
      <c r="Z85" s="49">
        <f t="shared" si="23"/>
        <v>0</v>
      </c>
      <c r="AA85" s="49">
        <f t="shared" si="23"/>
        <v>0</v>
      </c>
      <c r="AB85" s="49">
        <f t="shared" si="23"/>
        <v>0</v>
      </c>
      <c r="AC85" s="49"/>
      <c r="AD85" s="49">
        <f t="shared" si="22"/>
        <v>0</v>
      </c>
      <c r="AE85" s="49">
        <f t="shared" si="22"/>
        <v>0</v>
      </c>
      <c r="AF85" s="49">
        <f t="shared" si="22"/>
        <v>0</v>
      </c>
      <c r="AG85" s="49">
        <f t="shared" si="22"/>
        <v>0</v>
      </c>
      <c r="AH85" s="49">
        <f t="shared" si="22"/>
        <v>0</v>
      </c>
      <c r="AI85" s="49">
        <f t="shared" si="22"/>
        <v>0</v>
      </c>
      <c r="AJ85" s="49">
        <f t="shared" si="22"/>
        <v>0</v>
      </c>
      <c r="AK85" s="49">
        <f t="shared" si="34"/>
        <v>0</v>
      </c>
      <c r="AL85" s="49">
        <f t="shared" si="34"/>
        <v>0</v>
      </c>
      <c r="AM85" s="49">
        <f t="shared" si="34"/>
        <v>0</v>
      </c>
      <c r="AN85" s="49">
        <f t="shared" si="30"/>
        <v>0</v>
      </c>
      <c r="AO85" s="49">
        <f t="shared" si="34"/>
        <v>0</v>
      </c>
      <c r="AP85" s="49">
        <f t="shared" si="34"/>
        <v>0</v>
      </c>
      <c r="AQ85" s="49">
        <f t="shared" si="34"/>
        <v>0</v>
      </c>
      <c r="AR85" s="49">
        <f t="shared" si="34"/>
        <v>0</v>
      </c>
      <c r="AS85" s="49">
        <f t="shared" si="34"/>
        <v>0</v>
      </c>
      <c r="AT85" s="49">
        <f t="shared" si="34"/>
        <v>0</v>
      </c>
      <c r="AU85" s="49">
        <f t="shared" si="34"/>
        <v>0</v>
      </c>
      <c r="AV85" s="49">
        <f t="shared" si="34"/>
        <v>0</v>
      </c>
      <c r="AW85" s="49">
        <f t="shared" si="34"/>
        <v>0</v>
      </c>
      <c r="AX85" s="49">
        <f t="shared" si="34"/>
        <v>0</v>
      </c>
      <c r="AY85" s="49">
        <f t="shared" si="34"/>
        <v>0</v>
      </c>
      <c r="AZ85" s="49">
        <f t="shared" si="33"/>
        <v>0</v>
      </c>
      <c r="BA85" s="49">
        <f t="shared" si="33"/>
        <v>0</v>
      </c>
      <c r="BB85" s="48">
        <f t="shared" si="31"/>
        <v>80</v>
      </c>
      <c r="BC85" s="50">
        <f t="shared" si="26"/>
        <v>0</v>
      </c>
    </row>
    <row r="86" spans="1:55" x14ac:dyDescent="0.25">
      <c r="A86" s="48">
        <f t="shared" si="32"/>
        <v>81</v>
      </c>
      <c r="B86" s="221"/>
      <c r="C86" s="222"/>
      <c r="D86" s="220"/>
      <c r="E86" s="180"/>
      <c r="F86" s="223"/>
      <c r="G86" s="223"/>
      <c r="H86" s="223"/>
      <c r="I86" s="223"/>
      <c r="J86" s="49"/>
      <c r="K86" s="49">
        <f t="shared" si="15"/>
        <v>0</v>
      </c>
      <c r="L86" s="49">
        <f t="shared" si="15"/>
        <v>0</v>
      </c>
      <c r="M86" s="49">
        <f t="shared" si="27"/>
        <v>0</v>
      </c>
      <c r="N86" s="48">
        <f t="shared" si="28"/>
        <v>81</v>
      </c>
      <c r="O86" s="49">
        <f t="shared" si="29"/>
        <v>0</v>
      </c>
      <c r="P86" s="49">
        <f t="shared" si="29"/>
        <v>0</v>
      </c>
      <c r="Q86" s="49">
        <f t="shared" si="29"/>
        <v>0</v>
      </c>
      <c r="R86" s="49">
        <f t="shared" si="29"/>
        <v>0</v>
      </c>
      <c r="S86" s="49">
        <f t="shared" si="24"/>
        <v>0</v>
      </c>
      <c r="T86" s="49">
        <f t="shared" si="23"/>
        <v>0</v>
      </c>
      <c r="U86" s="49">
        <f t="shared" si="23"/>
        <v>0</v>
      </c>
      <c r="V86" s="49">
        <f t="shared" si="23"/>
        <v>0</v>
      </c>
      <c r="W86" s="49">
        <f t="shared" si="23"/>
        <v>0</v>
      </c>
      <c r="X86" s="49">
        <f t="shared" si="23"/>
        <v>0</v>
      </c>
      <c r="Y86" s="49">
        <f t="shared" si="23"/>
        <v>0</v>
      </c>
      <c r="Z86" s="49">
        <f t="shared" si="23"/>
        <v>0</v>
      </c>
      <c r="AA86" s="49">
        <f t="shared" si="23"/>
        <v>0</v>
      </c>
      <c r="AB86" s="49">
        <f t="shared" si="23"/>
        <v>0</v>
      </c>
      <c r="AC86" s="49"/>
      <c r="AD86" s="49">
        <f t="shared" si="22"/>
        <v>0</v>
      </c>
      <c r="AE86" s="49">
        <f t="shared" si="22"/>
        <v>0</v>
      </c>
      <c r="AF86" s="49">
        <f t="shared" si="22"/>
        <v>0</v>
      </c>
      <c r="AG86" s="49">
        <f t="shared" si="22"/>
        <v>0</v>
      </c>
      <c r="AH86" s="49">
        <f t="shared" si="22"/>
        <v>0</v>
      </c>
      <c r="AI86" s="49">
        <f t="shared" si="22"/>
        <v>0</v>
      </c>
      <c r="AJ86" s="49">
        <f t="shared" si="22"/>
        <v>0</v>
      </c>
      <c r="AK86" s="49">
        <f t="shared" si="34"/>
        <v>0</v>
      </c>
      <c r="AL86" s="49">
        <f t="shared" si="34"/>
        <v>0</v>
      </c>
      <c r="AM86" s="49">
        <f t="shared" si="34"/>
        <v>0</v>
      </c>
      <c r="AN86" s="49">
        <f t="shared" si="30"/>
        <v>0</v>
      </c>
      <c r="AO86" s="49">
        <f t="shared" si="34"/>
        <v>0</v>
      </c>
      <c r="AP86" s="49">
        <f t="shared" si="34"/>
        <v>0</v>
      </c>
      <c r="AQ86" s="49">
        <f t="shared" si="34"/>
        <v>0</v>
      </c>
      <c r="AR86" s="49">
        <f t="shared" si="34"/>
        <v>0</v>
      </c>
      <c r="AS86" s="49">
        <f t="shared" si="34"/>
        <v>0</v>
      </c>
      <c r="AT86" s="49">
        <f t="shared" si="34"/>
        <v>0</v>
      </c>
      <c r="AU86" s="49">
        <f t="shared" si="34"/>
        <v>0</v>
      </c>
      <c r="AV86" s="49">
        <f t="shared" si="34"/>
        <v>0</v>
      </c>
      <c r="AW86" s="49">
        <f t="shared" si="34"/>
        <v>0</v>
      </c>
      <c r="AX86" s="49">
        <f t="shared" si="34"/>
        <v>0</v>
      </c>
      <c r="AY86" s="49">
        <f t="shared" si="34"/>
        <v>0</v>
      </c>
      <c r="AZ86" s="49">
        <f t="shared" si="33"/>
        <v>0</v>
      </c>
      <c r="BA86" s="49">
        <f t="shared" si="33"/>
        <v>0</v>
      </c>
      <c r="BB86" s="48">
        <f t="shared" si="31"/>
        <v>81</v>
      </c>
      <c r="BC86" s="50">
        <f t="shared" si="26"/>
        <v>0</v>
      </c>
    </row>
    <row r="87" spans="1:55" x14ac:dyDescent="0.25">
      <c r="A87" s="48">
        <f t="shared" si="32"/>
        <v>82</v>
      </c>
      <c r="B87" s="221"/>
      <c r="C87" s="222"/>
      <c r="D87" s="220"/>
      <c r="E87" s="180"/>
      <c r="F87" s="223"/>
      <c r="G87" s="223"/>
      <c r="H87" s="223"/>
      <c r="I87" s="223"/>
      <c r="J87" s="49"/>
      <c r="K87" s="49">
        <f t="shared" ref="K87:L106" si="35">IF($E87=K$4,$F87-$G87+$H87-$I87,0)</f>
        <v>0</v>
      </c>
      <c r="L87" s="49">
        <f t="shared" si="35"/>
        <v>0</v>
      </c>
      <c r="M87" s="49">
        <f t="shared" si="27"/>
        <v>0</v>
      </c>
      <c r="N87" s="48">
        <f t="shared" si="28"/>
        <v>82</v>
      </c>
      <c r="O87" s="49">
        <f t="shared" si="29"/>
        <v>0</v>
      </c>
      <c r="P87" s="49">
        <f t="shared" si="29"/>
        <v>0</v>
      </c>
      <c r="Q87" s="49">
        <f t="shared" si="29"/>
        <v>0</v>
      </c>
      <c r="R87" s="49">
        <f t="shared" si="29"/>
        <v>0</v>
      </c>
      <c r="S87" s="49">
        <f t="shared" si="24"/>
        <v>0</v>
      </c>
      <c r="T87" s="49">
        <f t="shared" si="23"/>
        <v>0</v>
      </c>
      <c r="U87" s="49">
        <f t="shared" si="23"/>
        <v>0</v>
      </c>
      <c r="V87" s="49">
        <f t="shared" si="23"/>
        <v>0</v>
      </c>
      <c r="W87" s="49">
        <f t="shared" si="23"/>
        <v>0</v>
      </c>
      <c r="X87" s="49">
        <f t="shared" si="23"/>
        <v>0</v>
      </c>
      <c r="Y87" s="49">
        <f t="shared" si="23"/>
        <v>0</v>
      </c>
      <c r="Z87" s="49">
        <f t="shared" ref="Z87:AB111" si="36">IF($E87=Z$4,$G87+$I87,0)</f>
        <v>0</v>
      </c>
      <c r="AA87" s="49">
        <f t="shared" si="36"/>
        <v>0</v>
      </c>
      <c r="AB87" s="49">
        <f t="shared" si="36"/>
        <v>0</v>
      </c>
      <c r="AC87" s="49"/>
      <c r="AD87" s="49">
        <f t="shared" si="22"/>
        <v>0</v>
      </c>
      <c r="AE87" s="49">
        <f t="shared" si="22"/>
        <v>0</v>
      </c>
      <c r="AF87" s="49">
        <f t="shared" si="22"/>
        <v>0</v>
      </c>
      <c r="AG87" s="49">
        <f t="shared" si="22"/>
        <v>0</v>
      </c>
      <c r="AH87" s="49">
        <f t="shared" si="22"/>
        <v>0</v>
      </c>
      <c r="AI87" s="49">
        <f t="shared" si="22"/>
        <v>0</v>
      </c>
      <c r="AJ87" s="49">
        <f t="shared" si="22"/>
        <v>0</v>
      </c>
      <c r="AK87" s="49">
        <f t="shared" si="34"/>
        <v>0</v>
      </c>
      <c r="AL87" s="49">
        <f t="shared" si="34"/>
        <v>0</v>
      </c>
      <c r="AM87" s="49">
        <f t="shared" si="34"/>
        <v>0</v>
      </c>
      <c r="AN87" s="49">
        <f t="shared" si="30"/>
        <v>0</v>
      </c>
      <c r="AO87" s="49">
        <f t="shared" si="34"/>
        <v>0</v>
      </c>
      <c r="AP87" s="49">
        <f t="shared" si="34"/>
        <v>0</v>
      </c>
      <c r="AQ87" s="49">
        <f t="shared" si="34"/>
        <v>0</v>
      </c>
      <c r="AR87" s="49">
        <f t="shared" si="34"/>
        <v>0</v>
      </c>
      <c r="AS87" s="49">
        <f t="shared" si="34"/>
        <v>0</v>
      </c>
      <c r="AT87" s="49">
        <f t="shared" si="34"/>
        <v>0</v>
      </c>
      <c r="AU87" s="49">
        <f t="shared" si="34"/>
        <v>0</v>
      </c>
      <c r="AV87" s="49">
        <f t="shared" si="34"/>
        <v>0</v>
      </c>
      <c r="AW87" s="49">
        <f t="shared" si="34"/>
        <v>0</v>
      </c>
      <c r="AX87" s="49">
        <f t="shared" si="34"/>
        <v>0</v>
      </c>
      <c r="AY87" s="49">
        <f t="shared" si="34"/>
        <v>0</v>
      </c>
      <c r="AZ87" s="49">
        <f t="shared" si="33"/>
        <v>0</v>
      </c>
      <c r="BA87" s="49">
        <f t="shared" si="33"/>
        <v>0</v>
      </c>
      <c r="BB87" s="48">
        <f t="shared" si="31"/>
        <v>82</v>
      </c>
      <c r="BC87" s="50">
        <f t="shared" si="26"/>
        <v>0</v>
      </c>
    </row>
    <row r="88" spans="1:55" x14ac:dyDescent="0.25">
      <c r="A88" s="48">
        <f t="shared" si="32"/>
        <v>83</v>
      </c>
      <c r="B88" s="221"/>
      <c r="C88" s="222"/>
      <c r="D88" s="220"/>
      <c r="E88" s="180"/>
      <c r="F88" s="223"/>
      <c r="G88" s="223"/>
      <c r="H88" s="223"/>
      <c r="I88" s="223"/>
      <c r="J88" s="49"/>
      <c r="K88" s="49">
        <f t="shared" si="35"/>
        <v>0</v>
      </c>
      <c r="L88" s="49">
        <f t="shared" si="35"/>
        <v>0</v>
      </c>
      <c r="M88" s="49">
        <f t="shared" si="27"/>
        <v>0</v>
      </c>
      <c r="N88" s="48">
        <f t="shared" si="28"/>
        <v>83</v>
      </c>
      <c r="O88" s="49">
        <f t="shared" si="29"/>
        <v>0</v>
      </c>
      <c r="P88" s="49">
        <f t="shared" si="29"/>
        <v>0</v>
      </c>
      <c r="Q88" s="49">
        <f t="shared" si="29"/>
        <v>0</v>
      </c>
      <c r="R88" s="49">
        <f t="shared" si="29"/>
        <v>0</v>
      </c>
      <c r="S88" s="49">
        <f t="shared" si="24"/>
        <v>0</v>
      </c>
      <c r="T88" s="49">
        <f t="shared" ref="T88:Y97" si="37">IF($E88=T$4,$G88+$I88,0)</f>
        <v>0</v>
      </c>
      <c r="U88" s="49">
        <f t="shared" si="37"/>
        <v>0</v>
      </c>
      <c r="V88" s="49">
        <f t="shared" si="37"/>
        <v>0</v>
      </c>
      <c r="W88" s="49">
        <f t="shared" si="37"/>
        <v>0</v>
      </c>
      <c r="X88" s="49">
        <f t="shared" si="37"/>
        <v>0</v>
      </c>
      <c r="Y88" s="49">
        <f t="shared" si="37"/>
        <v>0</v>
      </c>
      <c r="Z88" s="49">
        <f t="shared" si="36"/>
        <v>0</v>
      </c>
      <c r="AA88" s="49">
        <f t="shared" si="36"/>
        <v>0</v>
      </c>
      <c r="AB88" s="49">
        <f t="shared" si="36"/>
        <v>0</v>
      </c>
      <c r="AC88" s="49"/>
      <c r="AD88" s="49">
        <f t="shared" si="22"/>
        <v>0</v>
      </c>
      <c r="AE88" s="49">
        <f t="shared" si="22"/>
        <v>0</v>
      </c>
      <c r="AF88" s="49">
        <f t="shared" si="22"/>
        <v>0</v>
      </c>
      <c r="AG88" s="49">
        <f t="shared" si="22"/>
        <v>0</v>
      </c>
      <c r="AH88" s="49">
        <f t="shared" si="22"/>
        <v>0</v>
      </c>
      <c r="AI88" s="49">
        <f t="shared" si="22"/>
        <v>0</v>
      </c>
      <c r="AJ88" s="49">
        <f t="shared" si="22"/>
        <v>0</v>
      </c>
      <c r="AK88" s="49">
        <f t="shared" si="34"/>
        <v>0</v>
      </c>
      <c r="AL88" s="49">
        <f t="shared" si="34"/>
        <v>0</v>
      </c>
      <c r="AM88" s="49">
        <f t="shared" si="34"/>
        <v>0</v>
      </c>
      <c r="AN88" s="49">
        <f t="shared" si="30"/>
        <v>0</v>
      </c>
      <c r="AO88" s="49">
        <f t="shared" si="34"/>
        <v>0</v>
      </c>
      <c r="AP88" s="49">
        <f t="shared" si="34"/>
        <v>0</v>
      </c>
      <c r="AQ88" s="49">
        <f t="shared" si="34"/>
        <v>0</v>
      </c>
      <c r="AR88" s="49">
        <f t="shared" si="34"/>
        <v>0</v>
      </c>
      <c r="AS88" s="49">
        <f t="shared" si="34"/>
        <v>0</v>
      </c>
      <c r="AT88" s="49">
        <f t="shared" si="34"/>
        <v>0</v>
      </c>
      <c r="AU88" s="49">
        <f t="shared" si="34"/>
        <v>0</v>
      </c>
      <c r="AV88" s="49">
        <f t="shared" si="34"/>
        <v>0</v>
      </c>
      <c r="AW88" s="49">
        <f t="shared" si="34"/>
        <v>0</v>
      </c>
      <c r="AX88" s="49">
        <f t="shared" si="34"/>
        <v>0</v>
      </c>
      <c r="AY88" s="49">
        <f t="shared" si="34"/>
        <v>0</v>
      </c>
      <c r="AZ88" s="49">
        <f t="shared" si="33"/>
        <v>0</v>
      </c>
      <c r="BA88" s="49">
        <f t="shared" si="33"/>
        <v>0</v>
      </c>
      <c r="BB88" s="48">
        <f t="shared" si="31"/>
        <v>83</v>
      </c>
      <c r="BC88" s="50">
        <f t="shared" si="26"/>
        <v>0</v>
      </c>
    </row>
    <row r="89" spans="1:55" x14ac:dyDescent="0.25">
      <c r="A89" s="48">
        <f t="shared" si="32"/>
        <v>84</v>
      </c>
      <c r="B89" s="221"/>
      <c r="C89" s="222"/>
      <c r="D89" s="220"/>
      <c r="E89" s="180"/>
      <c r="F89" s="223"/>
      <c r="G89" s="223"/>
      <c r="H89" s="223"/>
      <c r="I89" s="223"/>
      <c r="J89" s="49"/>
      <c r="K89" s="49">
        <f t="shared" si="35"/>
        <v>0</v>
      </c>
      <c r="L89" s="49">
        <f t="shared" si="35"/>
        <v>0</v>
      </c>
      <c r="M89" s="49">
        <f t="shared" si="27"/>
        <v>0</v>
      </c>
      <c r="N89" s="48">
        <f t="shared" si="28"/>
        <v>84</v>
      </c>
      <c r="O89" s="49">
        <f t="shared" si="29"/>
        <v>0</v>
      </c>
      <c r="P89" s="49">
        <f t="shared" si="29"/>
        <v>0</v>
      </c>
      <c r="Q89" s="49">
        <f t="shared" si="29"/>
        <v>0</v>
      </c>
      <c r="R89" s="49">
        <f t="shared" si="29"/>
        <v>0</v>
      </c>
      <c r="S89" s="49">
        <f t="shared" si="24"/>
        <v>0</v>
      </c>
      <c r="T89" s="49">
        <f t="shared" si="37"/>
        <v>0</v>
      </c>
      <c r="U89" s="49">
        <f t="shared" si="37"/>
        <v>0</v>
      </c>
      <c r="V89" s="49">
        <f t="shared" si="37"/>
        <v>0</v>
      </c>
      <c r="W89" s="49">
        <f t="shared" si="37"/>
        <v>0</v>
      </c>
      <c r="X89" s="49">
        <f t="shared" si="37"/>
        <v>0</v>
      </c>
      <c r="Y89" s="49">
        <f t="shared" si="37"/>
        <v>0</v>
      </c>
      <c r="Z89" s="49">
        <f t="shared" si="36"/>
        <v>0</v>
      </c>
      <c r="AA89" s="49">
        <f t="shared" si="36"/>
        <v>0</v>
      </c>
      <c r="AB89" s="49">
        <f t="shared" si="36"/>
        <v>0</v>
      </c>
      <c r="AC89" s="49"/>
      <c r="AD89" s="49">
        <f t="shared" si="22"/>
        <v>0</v>
      </c>
      <c r="AE89" s="49">
        <f t="shared" si="22"/>
        <v>0</v>
      </c>
      <c r="AF89" s="49">
        <f t="shared" si="22"/>
        <v>0</v>
      </c>
      <c r="AG89" s="49">
        <f t="shared" si="22"/>
        <v>0</v>
      </c>
      <c r="AH89" s="49">
        <f t="shared" si="22"/>
        <v>0</v>
      </c>
      <c r="AI89" s="49">
        <f t="shared" si="22"/>
        <v>0</v>
      </c>
      <c r="AJ89" s="49">
        <f t="shared" si="22"/>
        <v>0</v>
      </c>
      <c r="AK89" s="49">
        <f t="shared" si="34"/>
        <v>0</v>
      </c>
      <c r="AL89" s="49">
        <f t="shared" si="34"/>
        <v>0</v>
      </c>
      <c r="AM89" s="49">
        <f t="shared" si="34"/>
        <v>0</v>
      </c>
      <c r="AN89" s="49">
        <f t="shared" si="30"/>
        <v>0</v>
      </c>
      <c r="AO89" s="49">
        <f t="shared" si="34"/>
        <v>0</v>
      </c>
      <c r="AP89" s="49">
        <f t="shared" si="34"/>
        <v>0</v>
      </c>
      <c r="AQ89" s="49">
        <f t="shared" si="34"/>
        <v>0</v>
      </c>
      <c r="AR89" s="49">
        <f t="shared" si="34"/>
        <v>0</v>
      </c>
      <c r="AS89" s="49">
        <f t="shared" si="34"/>
        <v>0</v>
      </c>
      <c r="AT89" s="49">
        <f t="shared" si="34"/>
        <v>0</v>
      </c>
      <c r="AU89" s="49">
        <f t="shared" si="34"/>
        <v>0</v>
      </c>
      <c r="AV89" s="49">
        <f t="shared" si="34"/>
        <v>0</v>
      </c>
      <c r="AW89" s="49">
        <f t="shared" si="34"/>
        <v>0</v>
      </c>
      <c r="AX89" s="49">
        <f t="shared" si="34"/>
        <v>0</v>
      </c>
      <c r="AY89" s="49">
        <f t="shared" si="34"/>
        <v>0</v>
      </c>
      <c r="AZ89" s="49">
        <f t="shared" si="33"/>
        <v>0</v>
      </c>
      <c r="BA89" s="49">
        <f t="shared" si="33"/>
        <v>0</v>
      </c>
      <c r="BB89" s="48">
        <f t="shared" si="31"/>
        <v>84</v>
      </c>
      <c r="BC89" s="50">
        <f t="shared" si="26"/>
        <v>0</v>
      </c>
    </row>
    <row r="90" spans="1:55" x14ac:dyDescent="0.25">
      <c r="A90" s="48">
        <f t="shared" si="32"/>
        <v>85</v>
      </c>
      <c r="B90" s="221"/>
      <c r="C90" s="222"/>
      <c r="D90" s="220"/>
      <c r="E90" s="180"/>
      <c r="F90" s="223"/>
      <c r="G90" s="223"/>
      <c r="H90" s="223"/>
      <c r="I90" s="223"/>
      <c r="J90" s="49"/>
      <c r="K90" s="49">
        <f t="shared" si="35"/>
        <v>0</v>
      </c>
      <c r="L90" s="49">
        <f t="shared" si="35"/>
        <v>0</v>
      </c>
      <c r="M90" s="49">
        <f t="shared" si="27"/>
        <v>0</v>
      </c>
      <c r="N90" s="48">
        <f t="shared" si="28"/>
        <v>85</v>
      </c>
      <c r="O90" s="49">
        <f t="shared" si="29"/>
        <v>0</v>
      </c>
      <c r="P90" s="49">
        <f t="shared" si="29"/>
        <v>0</v>
      </c>
      <c r="Q90" s="49">
        <f t="shared" si="29"/>
        <v>0</v>
      </c>
      <c r="R90" s="49">
        <f t="shared" si="29"/>
        <v>0</v>
      </c>
      <c r="S90" s="49">
        <f t="shared" si="24"/>
        <v>0</v>
      </c>
      <c r="T90" s="49">
        <f t="shared" si="37"/>
        <v>0</v>
      </c>
      <c r="U90" s="49">
        <f t="shared" si="37"/>
        <v>0</v>
      </c>
      <c r="V90" s="49">
        <f t="shared" si="37"/>
        <v>0</v>
      </c>
      <c r="W90" s="49">
        <f t="shared" si="37"/>
        <v>0</v>
      </c>
      <c r="X90" s="49">
        <f t="shared" si="37"/>
        <v>0</v>
      </c>
      <c r="Y90" s="49">
        <f t="shared" si="37"/>
        <v>0</v>
      </c>
      <c r="Z90" s="49">
        <f t="shared" si="36"/>
        <v>0</v>
      </c>
      <c r="AA90" s="49">
        <f t="shared" si="36"/>
        <v>0</v>
      </c>
      <c r="AB90" s="49">
        <f t="shared" si="36"/>
        <v>0</v>
      </c>
      <c r="AC90" s="49"/>
      <c r="AD90" s="49">
        <f t="shared" si="22"/>
        <v>0</v>
      </c>
      <c r="AE90" s="49">
        <f t="shared" si="22"/>
        <v>0</v>
      </c>
      <c r="AF90" s="49">
        <f t="shared" si="22"/>
        <v>0</v>
      </c>
      <c r="AG90" s="49">
        <f t="shared" si="22"/>
        <v>0</v>
      </c>
      <c r="AH90" s="49">
        <f t="shared" si="22"/>
        <v>0</v>
      </c>
      <c r="AI90" s="49">
        <f t="shared" si="22"/>
        <v>0</v>
      </c>
      <c r="AJ90" s="49">
        <f t="shared" si="22"/>
        <v>0</v>
      </c>
      <c r="AK90" s="49">
        <f t="shared" si="34"/>
        <v>0</v>
      </c>
      <c r="AL90" s="49">
        <f t="shared" si="34"/>
        <v>0</v>
      </c>
      <c r="AM90" s="49">
        <f t="shared" si="34"/>
        <v>0</v>
      </c>
      <c r="AN90" s="49">
        <f t="shared" si="30"/>
        <v>0</v>
      </c>
      <c r="AO90" s="49">
        <f t="shared" si="34"/>
        <v>0</v>
      </c>
      <c r="AP90" s="49">
        <f t="shared" si="34"/>
        <v>0</v>
      </c>
      <c r="AQ90" s="49">
        <f t="shared" si="34"/>
        <v>0</v>
      </c>
      <c r="AR90" s="49">
        <f t="shared" si="34"/>
        <v>0</v>
      </c>
      <c r="AS90" s="49">
        <f t="shared" si="34"/>
        <v>0</v>
      </c>
      <c r="AT90" s="49">
        <f t="shared" si="34"/>
        <v>0</v>
      </c>
      <c r="AU90" s="49">
        <f t="shared" si="34"/>
        <v>0</v>
      </c>
      <c r="AV90" s="49">
        <f t="shared" si="34"/>
        <v>0</v>
      </c>
      <c r="AW90" s="49">
        <f t="shared" si="34"/>
        <v>0</v>
      </c>
      <c r="AX90" s="49">
        <f t="shared" si="34"/>
        <v>0</v>
      </c>
      <c r="AY90" s="49">
        <f t="shared" si="34"/>
        <v>0</v>
      </c>
      <c r="AZ90" s="49">
        <f t="shared" si="33"/>
        <v>0</v>
      </c>
      <c r="BA90" s="49">
        <f t="shared" si="33"/>
        <v>0</v>
      </c>
      <c r="BB90" s="48">
        <f t="shared" si="31"/>
        <v>85</v>
      </c>
      <c r="BC90" s="50">
        <f t="shared" si="26"/>
        <v>0</v>
      </c>
    </row>
    <row r="91" spans="1:55" x14ac:dyDescent="0.25">
      <c r="A91" s="48">
        <f t="shared" si="32"/>
        <v>86</v>
      </c>
      <c r="B91" s="221"/>
      <c r="C91" s="222"/>
      <c r="D91" s="220"/>
      <c r="E91" s="180"/>
      <c r="F91" s="223"/>
      <c r="G91" s="223"/>
      <c r="H91" s="223"/>
      <c r="I91" s="223"/>
      <c r="J91" s="49"/>
      <c r="K91" s="49">
        <f t="shared" si="35"/>
        <v>0</v>
      </c>
      <c r="L91" s="49">
        <f t="shared" si="35"/>
        <v>0</v>
      </c>
      <c r="M91" s="49">
        <f t="shared" si="27"/>
        <v>0</v>
      </c>
      <c r="N91" s="48">
        <f t="shared" si="28"/>
        <v>86</v>
      </c>
      <c r="O91" s="49">
        <f t="shared" ref="O91:R110" si="38">IF($E91=O$4,$F91+$H91,0)</f>
        <v>0</v>
      </c>
      <c r="P91" s="49">
        <f t="shared" si="38"/>
        <v>0</v>
      </c>
      <c r="Q91" s="49">
        <f t="shared" si="38"/>
        <v>0</v>
      </c>
      <c r="R91" s="49">
        <f t="shared" si="38"/>
        <v>0</v>
      </c>
      <c r="S91" s="49">
        <f t="shared" si="24"/>
        <v>0</v>
      </c>
      <c r="T91" s="49">
        <f t="shared" si="37"/>
        <v>0</v>
      </c>
      <c r="U91" s="49">
        <f t="shared" si="37"/>
        <v>0</v>
      </c>
      <c r="V91" s="49">
        <f t="shared" si="37"/>
        <v>0</v>
      </c>
      <c r="W91" s="49">
        <f t="shared" si="37"/>
        <v>0</v>
      </c>
      <c r="X91" s="49">
        <f t="shared" si="37"/>
        <v>0</v>
      </c>
      <c r="Y91" s="49">
        <f t="shared" si="37"/>
        <v>0</v>
      </c>
      <c r="Z91" s="49">
        <f t="shared" si="36"/>
        <v>0</v>
      </c>
      <c r="AA91" s="49">
        <f t="shared" si="36"/>
        <v>0</v>
      </c>
      <c r="AB91" s="49">
        <f t="shared" si="36"/>
        <v>0</v>
      </c>
      <c r="AC91" s="49"/>
      <c r="AD91" s="49">
        <f t="shared" si="22"/>
        <v>0</v>
      </c>
      <c r="AE91" s="49">
        <f t="shared" si="22"/>
        <v>0</v>
      </c>
      <c r="AF91" s="49">
        <f t="shared" si="22"/>
        <v>0</v>
      </c>
      <c r="AG91" s="49">
        <f t="shared" si="22"/>
        <v>0</v>
      </c>
      <c r="AH91" s="49">
        <f t="shared" si="22"/>
        <v>0</v>
      </c>
      <c r="AI91" s="49">
        <f t="shared" si="22"/>
        <v>0</v>
      </c>
      <c r="AJ91" s="49">
        <f t="shared" si="22"/>
        <v>0</v>
      </c>
      <c r="AK91" s="49">
        <f t="shared" si="34"/>
        <v>0</v>
      </c>
      <c r="AL91" s="49">
        <f t="shared" si="34"/>
        <v>0</v>
      </c>
      <c r="AM91" s="49">
        <f t="shared" si="34"/>
        <v>0</v>
      </c>
      <c r="AN91" s="49">
        <f t="shared" si="30"/>
        <v>0</v>
      </c>
      <c r="AO91" s="49">
        <f t="shared" si="34"/>
        <v>0</v>
      </c>
      <c r="AP91" s="49">
        <f t="shared" si="34"/>
        <v>0</v>
      </c>
      <c r="AQ91" s="49">
        <f t="shared" si="34"/>
        <v>0</v>
      </c>
      <c r="AR91" s="49">
        <f t="shared" si="34"/>
        <v>0</v>
      </c>
      <c r="AS91" s="49">
        <f t="shared" si="34"/>
        <v>0</v>
      </c>
      <c r="AT91" s="49">
        <f t="shared" si="34"/>
        <v>0</v>
      </c>
      <c r="AU91" s="49">
        <f t="shared" si="34"/>
        <v>0</v>
      </c>
      <c r="AV91" s="49">
        <f t="shared" si="34"/>
        <v>0</v>
      </c>
      <c r="AW91" s="49">
        <f t="shared" si="34"/>
        <v>0</v>
      </c>
      <c r="AX91" s="49">
        <f t="shared" si="34"/>
        <v>0</v>
      </c>
      <c r="AY91" s="49">
        <f t="shared" si="34"/>
        <v>0</v>
      </c>
      <c r="AZ91" s="49">
        <f t="shared" si="33"/>
        <v>0</v>
      </c>
      <c r="BA91" s="49">
        <f t="shared" si="33"/>
        <v>0</v>
      </c>
      <c r="BB91" s="48">
        <f t="shared" si="31"/>
        <v>86</v>
      </c>
      <c r="BC91" s="50">
        <f t="shared" si="26"/>
        <v>0</v>
      </c>
    </row>
    <row r="92" spans="1:55" x14ac:dyDescent="0.25">
      <c r="A92" s="48">
        <f t="shared" si="32"/>
        <v>87</v>
      </c>
      <c r="B92" s="221"/>
      <c r="C92" s="222"/>
      <c r="D92" s="220"/>
      <c r="E92" s="180"/>
      <c r="F92" s="223"/>
      <c r="G92" s="223"/>
      <c r="H92" s="223"/>
      <c r="I92" s="223"/>
      <c r="J92" s="49"/>
      <c r="K92" s="49">
        <f t="shared" si="35"/>
        <v>0</v>
      </c>
      <c r="L92" s="49">
        <f t="shared" si="35"/>
        <v>0</v>
      </c>
      <c r="M92" s="49">
        <f t="shared" si="27"/>
        <v>0</v>
      </c>
      <c r="N92" s="48">
        <f t="shared" si="28"/>
        <v>87</v>
      </c>
      <c r="O92" s="49">
        <f t="shared" si="38"/>
        <v>0</v>
      </c>
      <c r="P92" s="49">
        <f t="shared" si="38"/>
        <v>0</v>
      </c>
      <c r="Q92" s="49">
        <f t="shared" si="38"/>
        <v>0</v>
      </c>
      <c r="R92" s="49">
        <f t="shared" si="38"/>
        <v>0</v>
      </c>
      <c r="S92" s="49">
        <f t="shared" si="24"/>
        <v>0</v>
      </c>
      <c r="T92" s="49">
        <f t="shared" si="37"/>
        <v>0</v>
      </c>
      <c r="U92" s="49">
        <f t="shared" si="37"/>
        <v>0</v>
      </c>
      <c r="V92" s="49">
        <f t="shared" si="37"/>
        <v>0</v>
      </c>
      <c r="W92" s="49">
        <f t="shared" si="37"/>
        <v>0</v>
      </c>
      <c r="X92" s="49">
        <f t="shared" si="37"/>
        <v>0</v>
      </c>
      <c r="Y92" s="49">
        <f t="shared" si="37"/>
        <v>0</v>
      </c>
      <c r="Z92" s="49">
        <f t="shared" si="36"/>
        <v>0</v>
      </c>
      <c r="AA92" s="49">
        <f t="shared" si="36"/>
        <v>0</v>
      </c>
      <c r="AB92" s="49">
        <f t="shared" si="36"/>
        <v>0</v>
      </c>
      <c r="AC92" s="49"/>
      <c r="AD92" s="49">
        <f t="shared" si="22"/>
        <v>0</v>
      </c>
      <c r="AE92" s="49">
        <f t="shared" si="22"/>
        <v>0</v>
      </c>
      <c r="AF92" s="49">
        <f t="shared" si="22"/>
        <v>0</v>
      </c>
      <c r="AG92" s="49">
        <f t="shared" si="22"/>
        <v>0</v>
      </c>
      <c r="AH92" s="49">
        <f t="shared" si="22"/>
        <v>0</v>
      </c>
      <c r="AI92" s="49">
        <f t="shared" si="22"/>
        <v>0</v>
      </c>
      <c r="AJ92" s="49">
        <f t="shared" si="22"/>
        <v>0</v>
      </c>
      <c r="AK92" s="49">
        <f t="shared" si="34"/>
        <v>0</v>
      </c>
      <c r="AL92" s="49">
        <f t="shared" si="34"/>
        <v>0</v>
      </c>
      <c r="AM92" s="49">
        <f t="shared" si="34"/>
        <v>0</v>
      </c>
      <c r="AN92" s="49">
        <f t="shared" si="30"/>
        <v>0</v>
      </c>
      <c r="AO92" s="49">
        <f t="shared" si="34"/>
        <v>0</v>
      </c>
      <c r="AP92" s="49">
        <f t="shared" si="34"/>
        <v>0</v>
      </c>
      <c r="AQ92" s="49">
        <f t="shared" si="34"/>
        <v>0</v>
      </c>
      <c r="AR92" s="49">
        <f t="shared" si="34"/>
        <v>0</v>
      </c>
      <c r="AS92" s="49">
        <f t="shared" si="34"/>
        <v>0</v>
      </c>
      <c r="AT92" s="49">
        <f t="shared" si="34"/>
        <v>0</v>
      </c>
      <c r="AU92" s="49">
        <f t="shared" si="34"/>
        <v>0</v>
      </c>
      <c r="AV92" s="49">
        <f t="shared" si="34"/>
        <v>0</v>
      </c>
      <c r="AW92" s="49">
        <f t="shared" si="34"/>
        <v>0</v>
      </c>
      <c r="AX92" s="49">
        <f t="shared" si="34"/>
        <v>0</v>
      </c>
      <c r="AY92" s="49">
        <f t="shared" si="34"/>
        <v>0</v>
      </c>
      <c r="AZ92" s="49">
        <f t="shared" si="33"/>
        <v>0</v>
      </c>
      <c r="BA92" s="49">
        <f t="shared" si="33"/>
        <v>0</v>
      </c>
      <c r="BB92" s="48">
        <f t="shared" si="31"/>
        <v>87</v>
      </c>
      <c r="BC92" s="50">
        <f t="shared" si="26"/>
        <v>0</v>
      </c>
    </row>
    <row r="93" spans="1:55" x14ac:dyDescent="0.25">
      <c r="A93" s="48">
        <f t="shared" si="32"/>
        <v>88</v>
      </c>
      <c r="B93" s="221"/>
      <c r="C93" s="222"/>
      <c r="D93" s="220"/>
      <c r="E93" s="180"/>
      <c r="F93" s="223"/>
      <c r="G93" s="223"/>
      <c r="H93" s="223"/>
      <c r="I93" s="223"/>
      <c r="J93" s="49"/>
      <c r="K93" s="49">
        <f t="shared" si="35"/>
        <v>0</v>
      </c>
      <c r="L93" s="49">
        <f t="shared" si="35"/>
        <v>0</v>
      </c>
      <c r="M93" s="49">
        <f t="shared" si="27"/>
        <v>0</v>
      </c>
      <c r="N93" s="48">
        <f t="shared" si="28"/>
        <v>88</v>
      </c>
      <c r="O93" s="49">
        <f t="shared" si="38"/>
        <v>0</v>
      </c>
      <c r="P93" s="49">
        <f t="shared" si="38"/>
        <v>0</v>
      </c>
      <c r="Q93" s="49">
        <f t="shared" si="38"/>
        <v>0</v>
      </c>
      <c r="R93" s="49">
        <f t="shared" si="38"/>
        <v>0</v>
      </c>
      <c r="S93" s="49">
        <f t="shared" si="24"/>
        <v>0</v>
      </c>
      <c r="T93" s="49">
        <f t="shared" si="37"/>
        <v>0</v>
      </c>
      <c r="U93" s="49">
        <f t="shared" si="37"/>
        <v>0</v>
      </c>
      <c r="V93" s="49">
        <f t="shared" si="37"/>
        <v>0</v>
      </c>
      <c r="W93" s="49">
        <f t="shared" si="37"/>
        <v>0</v>
      </c>
      <c r="X93" s="49">
        <f t="shared" si="37"/>
        <v>0</v>
      </c>
      <c r="Y93" s="49">
        <f t="shared" si="37"/>
        <v>0</v>
      </c>
      <c r="Z93" s="49">
        <f t="shared" si="36"/>
        <v>0</v>
      </c>
      <c r="AA93" s="49">
        <f t="shared" si="36"/>
        <v>0</v>
      </c>
      <c r="AB93" s="49">
        <f t="shared" si="36"/>
        <v>0</v>
      </c>
      <c r="AC93" s="49"/>
      <c r="AD93" s="49">
        <f t="shared" si="22"/>
        <v>0</v>
      </c>
      <c r="AE93" s="49">
        <f t="shared" si="22"/>
        <v>0</v>
      </c>
      <c r="AF93" s="49">
        <f t="shared" si="22"/>
        <v>0</v>
      </c>
      <c r="AG93" s="49">
        <f t="shared" si="22"/>
        <v>0</v>
      </c>
      <c r="AH93" s="49">
        <f t="shared" si="22"/>
        <v>0</v>
      </c>
      <c r="AI93" s="49">
        <f t="shared" si="22"/>
        <v>0</v>
      </c>
      <c r="AJ93" s="49">
        <f t="shared" si="22"/>
        <v>0</v>
      </c>
      <c r="AK93" s="49">
        <f t="shared" si="34"/>
        <v>0</v>
      </c>
      <c r="AL93" s="49">
        <f t="shared" si="34"/>
        <v>0</v>
      </c>
      <c r="AM93" s="49">
        <f t="shared" si="34"/>
        <v>0</v>
      </c>
      <c r="AN93" s="49">
        <f t="shared" si="30"/>
        <v>0</v>
      </c>
      <c r="AO93" s="49">
        <f t="shared" si="34"/>
        <v>0</v>
      </c>
      <c r="AP93" s="49">
        <f t="shared" si="34"/>
        <v>0</v>
      </c>
      <c r="AQ93" s="49">
        <f t="shared" si="34"/>
        <v>0</v>
      </c>
      <c r="AR93" s="49">
        <f t="shared" si="34"/>
        <v>0</v>
      </c>
      <c r="AS93" s="49">
        <f t="shared" si="34"/>
        <v>0</v>
      </c>
      <c r="AT93" s="49">
        <f t="shared" si="34"/>
        <v>0</v>
      </c>
      <c r="AU93" s="49">
        <f t="shared" si="34"/>
        <v>0</v>
      </c>
      <c r="AV93" s="49">
        <f t="shared" si="34"/>
        <v>0</v>
      </c>
      <c r="AW93" s="49">
        <f t="shared" si="34"/>
        <v>0</v>
      </c>
      <c r="AX93" s="49">
        <f t="shared" si="34"/>
        <v>0</v>
      </c>
      <c r="AY93" s="49">
        <f t="shared" si="34"/>
        <v>0</v>
      </c>
      <c r="AZ93" s="49">
        <f t="shared" si="33"/>
        <v>0</v>
      </c>
      <c r="BA93" s="49">
        <f t="shared" si="33"/>
        <v>0</v>
      </c>
      <c r="BB93" s="48">
        <f t="shared" si="31"/>
        <v>88</v>
      </c>
      <c r="BC93" s="50">
        <f t="shared" si="26"/>
        <v>0</v>
      </c>
    </row>
    <row r="94" spans="1:55" x14ac:dyDescent="0.25">
      <c r="A94" s="48">
        <f t="shared" si="32"/>
        <v>89</v>
      </c>
      <c r="B94" s="221"/>
      <c r="C94" s="222"/>
      <c r="D94" s="220"/>
      <c r="E94" s="180"/>
      <c r="F94" s="223"/>
      <c r="G94" s="223"/>
      <c r="H94" s="223"/>
      <c r="I94" s="223"/>
      <c r="J94" s="49"/>
      <c r="K94" s="49">
        <f t="shared" si="35"/>
        <v>0</v>
      </c>
      <c r="L94" s="49">
        <f t="shared" si="35"/>
        <v>0</v>
      </c>
      <c r="M94" s="49">
        <f t="shared" si="27"/>
        <v>0</v>
      </c>
      <c r="N94" s="48">
        <f t="shared" si="28"/>
        <v>89</v>
      </c>
      <c r="O94" s="49">
        <f t="shared" si="38"/>
        <v>0</v>
      </c>
      <c r="P94" s="49">
        <f t="shared" si="38"/>
        <v>0</v>
      </c>
      <c r="Q94" s="49">
        <f t="shared" si="38"/>
        <v>0</v>
      </c>
      <c r="R94" s="49">
        <f t="shared" si="38"/>
        <v>0</v>
      </c>
      <c r="S94" s="49">
        <f t="shared" si="24"/>
        <v>0</v>
      </c>
      <c r="T94" s="49">
        <f t="shared" si="37"/>
        <v>0</v>
      </c>
      <c r="U94" s="49">
        <f t="shared" si="37"/>
        <v>0</v>
      </c>
      <c r="V94" s="49">
        <f t="shared" si="37"/>
        <v>0</v>
      </c>
      <c r="W94" s="49">
        <f t="shared" si="37"/>
        <v>0</v>
      </c>
      <c r="X94" s="49">
        <f t="shared" si="37"/>
        <v>0</v>
      </c>
      <c r="Y94" s="49">
        <f t="shared" si="37"/>
        <v>0</v>
      </c>
      <c r="Z94" s="49">
        <f t="shared" si="36"/>
        <v>0</v>
      </c>
      <c r="AA94" s="49">
        <f t="shared" si="36"/>
        <v>0</v>
      </c>
      <c r="AB94" s="49">
        <f t="shared" si="36"/>
        <v>0</v>
      </c>
      <c r="AC94" s="49"/>
      <c r="AD94" s="49">
        <f t="shared" si="22"/>
        <v>0</v>
      </c>
      <c r="AE94" s="49">
        <f t="shared" si="22"/>
        <v>0</v>
      </c>
      <c r="AF94" s="49">
        <f t="shared" si="22"/>
        <v>0</v>
      </c>
      <c r="AG94" s="49">
        <f t="shared" si="22"/>
        <v>0</v>
      </c>
      <c r="AH94" s="49">
        <f t="shared" si="22"/>
        <v>0</v>
      </c>
      <c r="AI94" s="49">
        <f t="shared" si="22"/>
        <v>0</v>
      </c>
      <c r="AJ94" s="49">
        <f t="shared" si="22"/>
        <v>0</v>
      </c>
      <c r="AK94" s="49">
        <f t="shared" si="34"/>
        <v>0</v>
      </c>
      <c r="AL94" s="49">
        <f t="shared" si="34"/>
        <v>0</v>
      </c>
      <c r="AM94" s="49">
        <f t="shared" si="34"/>
        <v>0</v>
      </c>
      <c r="AN94" s="49">
        <f t="shared" si="30"/>
        <v>0</v>
      </c>
      <c r="AO94" s="49">
        <f t="shared" si="34"/>
        <v>0</v>
      </c>
      <c r="AP94" s="49">
        <f t="shared" si="34"/>
        <v>0</v>
      </c>
      <c r="AQ94" s="49">
        <f t="shared" si="34"/>
        <v>0</v>
      </c>
      <c r="AR94" s="49">
        <f t="shared" si="34"/>
        <v>0</v>
      </c>
      <c r="AS94" s="49">
        <f t="shared" si="34"/>
        <v>0</v>
      </c>
      <c r="AT94" s="49">
        <f t="shared" si="34"/>
        <v>0</v>
      </c>
      <c r="AU94" s="49">
        <f t="shared" si="34"/>
        <v>0</v>
      </c>
      <c r="AV94" s="49">
        <f t="shared" si="34"/>
        <v>0</v>
      </c>
      <c r="AW94" s="49">
        <f t="shared" si="34"/>
        <v>0</v>
      </c>
      <c r="AX94" s="49">
        <f t="shared" si="34"/>
        <v>0</v>
      </c>
      <c r="AY94" s="49">
        <f t="shared" si="34"/>
        <v>0</v>
      </c>
      <c r="AZ94" s="49">
        <f t="shared" si="33"/>
        <v>0</v>
      </c>
      <c r="BA94" s="49">
        <f t="shared" si="33"/>
        <v>0</v>
      </c>
      <c r="BB94" s="48">
        <f t="shared" si="31"/>
        <v>89</v>
      </c>
      <c r="BC94" s="50">
        <f t="shared" si="26"/>
        <v>0</v>
      </c>
    </row>
    <row r="95" spans="1:55" x14ac:dyDescent="0.25">
      <c r="A95" s="48">
        <f t="shared" si="32"/>
        <v>90</v>
      </c>
      <c r="B95" s="221"/>
      <c r="C95" s="222"/>
      <c r="D95" s="220"/>
      <c r="E95" s="180"/>
      <c r="F95" s="223"/>
      <c r="G95" s="223"/>
      <c r="H95" s="223"/>
      <c r="I95" s="223"/>
      <c r="J95" s="49"/>
      <c r="K95" s="49">
        <f t="shared" si="35"/>
        <v>0</v>
      </c>
      <c r="L95" s="49">
        <f t="shared" si="35"/>
        <v>0</v>
      </c>
      <c r="M95" s="49">
        <f t="shared" si="27"/>
        <v>0</v>
      </c>
      <c r="N95" s="48">
        <f t="shared" si="28"/>
        <v>90</v>
      </c>
      <c r="O95" s="49">
        <f t="shared" si="38"/>
        <v>0</v>
      </c>
      <c r="P95" s="49">
        <f t="shared" si="38"/>
        <v>0</v>
      </c>
      <c r="Q95" s="49">
        <f t="shared" si="38"/>
        <v>0</v>
      </c>
      <c r="R95" s="49">
        <f t="shared" si="38"/>
        <v>0</v>
      </c>
      <c r="S95" s="49">
        <f t="shared" ref="S95:S126" si="39">IF($E95=S$4,$G95+$I95,0)</f>
        <v>0</v>
      </c>
      <c r="T95" s="49">
        <f t="shared" si="37"/>
        <v>0</v>
      </c>
      <c r="U95" s="49">
        <f t="shared" si="37"/>
        <v>0</v>
      </c>
      <c r="V95" s="49">
        <f t="shared" si="37"/>
        <v>0</v>
      </c>
      <c r="W95" s="49">
        <f t="shared" si="37"/>
        <v>0</v>
      </c>
      <c r="X95" s="49">
        <f t="shared" si="37"/>
        <v>0</v>
      </c>
      <c r="Y95" s="49">
        <f t="shared" si="37"/>
        <v>0</v>
      </c>
      <c r="Z95" s="49">
        <f t="shared" si="36"/>
        <v>0</v>
      </c>
      <c r="AA95" s="49">
        <f t="shared" si="36"/>
        <v>0</v>
      </c>
      <c r="AB95" s="49">
        <f t="shared" si="36"/>
        <v>0</v>
      </c>
      <c r="AC95" s="49"/>
      <c r="AD95" s="49">
        <f t="shared" si="22"/>
        <v>0</v>
      </c>
      <c r="AE95" s="49">
        <f t="shared" si="22"/>
        <v>0</v>
      </c>
      <c r="AF95" s="49">
        <f t="shared" si="22"/>
        <v>0</v>
      </c>
      <c r="AG95" s="49">
        <f t="shared" si="22"/>
        <v>0</v>
      </c>
      <c r="AH95" s="49">
        <f t="shared" si="22"/>
        <v>0</v>
      </c>
      <c r="AI95" s="49">
        <f t="shared" si="22"/>
        <v>0</v>
      </c>
      <c r="AJ95" s="49">
        <f t="shared" ref="AJ95:AJ130" si="40">IF($E95=AJ$4,$F95+$H95,0)</f>
        <v>0</v>
      </c>
      <c r="AK95" s="49">
        <f t="shared" si="34"/>
        <v>0</v>
      </c>
      <c r="AL95" s="49">
        <f t="shared" si="34"/>
        <v>0</v>
      </c>
      <c r="AM95" s="49">
        <f t="shared" si="34"/>
        <v>0</v>
      </c>
      <c r="AN95" s="49">
        <f t="shared" si="30"/>
        <v>0</v>
      </c>
      <c r="AO95" s="49">
        <f t="shared" si="34"/>
        <v>0</v>
      </c>
      <c r="AP95" s="49">
        <f t="shared" si="34"/>
        <v>0</v>
      </c>
      <c r="AQ95" s="49">
        <f t="shared" si="34"/>
        <v>0</v>
      </c>
      <c r="AR95" s="49">
        <f t="shared" si="34"/>
        <v>0</v>
      </c>
      <c r="AS95" s="49">
        <f t="shared" si="34"/>
        <v>0</v>
      </c>
      <c r="AT95" s="49">
        <f t="shared" si="34"/>
        <v>0</v>
      </c>
      <c r="AU95" s="49">
        <f t="shared" si="34"/>
        <v>0</v>
      </c>
      <c r="AV95" s="49">
        <f t="shared" si="34"/>
        <v>0</v>
      </c>
      <c r="AW95" s="49">
        <f t="shared" si="34"/>
        <v>0</v>
      </c>
      <c r="AX95" s="49">
        <f t="shared" si="34"/>
        <v>0</v>
      </c>
      <c r="AY95" s="49">
        <f t="shared" si="34"/>
        <v>0</v>
      </c>
      <c r="AZ95" s="49">
        <f t="shared" si="33"/>
        <v>0</v>
      </c>
      <c r="BA95" s="49">
        <f t="shared" si="33"/>
        <v>0</v>
      </c>
      <c r="BB95" s="48">
        <f t="shared" si="31"/>
        <v>90</v>
      </c>
      <c r="BC95" s="50">
        <f t="shared" si="26"/>
        <v>0</v>
      </c>
    </row>
    <row r="96" spans="1:55" x14ac:dyDescent="0.25">
      <c r="A96" s="48">
        <f t="shared" si="32"/>
        <v>91</v>
      </c>
      <c r="B96" s="221"/>
      <c r="C96" s="222"/>
      <c r="D96" s="220"/>
      <c r="E96" s="180"/>
      <c r="F96" s="223"/>
      <c r="G96" s="223"/>
      <c r="H96" s="223"/>
      <c r="I96" s="223"/>
      <c r="J96" s="49"/>
      <c r="K96" s="49">
        <f t="shared" si="35"/>
        <v>0</v>
      </c>
      <c r="L96" s="49">
        <f t="shared" si="35"/>
        <v>0</v>
      </c>
      <c r="M96" s="49">
        <f t="shared" si="27"/>
        <v>0</v>
      </c>
      <c r="N96" s="48">
        <f t="shared" si="28"/>
        <v>91</v>
      </c>
      <c r="O96" s="49">
        <f t="shared" si="38"/>
        <v>0</v>
      </c>
      <c r="P96" s="49">
        <f t="shared" si="38"/>
        <v>0</v>
      </c>
      <c r="Q96" s="49">
        <f t="shared" si="38"/>
        <v>0</v>
      </c>
      <c r="R96" s="49">
        <f t="shared" si="38"/>
        <v>0</v>
      </c>
      <c r="S96" s="49">
        <f t="shared" si="39"/>
        <v>0</v>
      </c>
      <c r="T96" s="49">
        <f t="shared" si="37"/>
        <v>0</v>
      </c>
      <c r="U96" s="49">
        <f t="shared" si="37"/>
        <v>0</v>
      </c>
      <c r="V96" s="49">
        <f t="shared" si="37"/>
        <v>0</v>
      </c>
      <c r="W96" s="49">
        <f t="shared" si="37"/>
        <v>0</v>
      </c>
      <c r="X96" s="49">
        <f t="shared" si="37"/>
        <v>0</v>
      </c>
      <c r="Y96" s="49">
        <f t="shared" si="37"/>
        <v>0</v>
      </c>
      <c r="Z96" s="49">
        <f t="shared" si="36"/>
        <v>0</v>
      </c>
      <c r="AA96" s="49">
        <f t="shared" si="36"/>
        <v>0</v>
      </c>
      <c r="AB96" s="49">
        <f t="shared" si="36"/>
        <v>0</v>
      </c>
      <c r="AC96" s="49"/>
      <c r="AD96" s="49">
        <f t="shared" ref="AD96:AI105" si="41">IF($E96=AD$4,$F96+$H96,0)</f>
        <v>0</v>
      </c>
      <c r="AE96" s="49">
        <f t="shared" si="41"/>
        <v>0</v>
      </c>
      <c r="AF96" s="49">
        <f t="shared" si="41"/>
        <v>0</v>
      </c>
      <c r="AG96" s="49">
        <f t="shared" si="41"/>
        <v>0</v>
      </c>
      <c r="AH96" s="49">
        <f t="shared" si="41"/>
        <v>0</v>
      </c>
      <c r="AI96" s="49">
        <f t="shared" si="41"/>
        <v>0</v>
      </c>
      <c r="AJ96" s="49">
        <f t="shared" si="40"/>
        <v>0</v>
      </c>
      <c r="AK96" s="49">
        <f t="shared" si="34"/>
        <v>0</v>
      </c>
      <c r="AL96" s="49">
        <f t="shared" si="34"/>
        <v>0</v>
      </c>
      <c r="AM96" s="49">
        <f t="shared" si="34"/>
        <v>0</v>
      </c>
      <c r="AN96" s="49">
        <f t="shared" si="30"/>
        <v>0</v>
      </c>
      <c r="AO96" s="49">
        <f t="shared" si="34"/>
        <v>0</v>
      </c>
      <c r="AP96" s="49">
        <f t="shared" si="34"/>
        <v>0</v>
      </c>
      <c r="AQ96" s="49">
        <f t="shared" si="34"/>
        <v>0</v>
      </c>
      <c r="AR96" s="49">
        <f t="shared" si="34"/>
        <v>0</v>
      </c>
      <c r="AS96" s="49">
        <f t="shared" si="34"/>
        <v>0</v>
      </c>
      <c r="AT96" s="49">
        <f t="shared" si="34"/>
        <v>0</v>
      </c>
      <c r="AU96" s="49">
        <f t="shared" si="34"/>
        <v>0</v>
      </c>
      <c r="AV96" s="49">
        <f t="shared" si="34"/>
        <v>0</v>
      </c>
      <c r="AW96" s="49">
        <f t="shared" si="34"/>
        <v>0</v>
      </c>
      <c r="AX96" s="49">
        <f t="shared" si="34"/>
        <v>0</v>
      </c>
      <c r="AY96" s="49">
        <f t="shared" si="34"/>
        <v>0</v>
      </c>
      <c r="AZ96" s="49">
        <f t="shared" si="33"/>
        <v>0</v>
      </c>
      <c r="BA96" s="49">
        <f t="shared" si="33"/>
        <v>0</v>
      </c>
      <c r="BB96" s="48">
        <f t="shared" si="31"/>
        <v>91</v>
      </c>
      <c r="BC96" s="50">
        <f t="shared" si="26"/>
        <v>0</v>
      </c>
    </row>
    <row r="97" spans="1:55" x14ac:dyDescent="0.25">
      <c r="A97" s="48">
        <f t="shared" si="32"/>
        <v>92</v>
      </c>
      <c r="B97" s="221"/>
      <c r="C97" s="222"/>
      <c r="D97" s="220"/>
      <c r="E97" s="180"/>
      <c r="F97" s="223"/>
      <c r="G97" s="223"/>
      <c r="H97" s="223"/>
      <c r="I97" s="223"/>
      <c r="J97" s="49"/>
      <c r="K97" s="49">
        <f t="shared" si="35"/>
        <v>0</v>
      </c>
      <c r="L97" s="49">
        <f t="shared" si="35"/>
        <v>0</v>
      </c>
      <c r="M97" s="49">
        <f t="shared" si="27"/>
        <v>0</v>
      </c>
      <c r="N97" s="48">
        <f t="shared" si="28"/>
        <v>92</v>
      </c>
      <c r="O97" s="49">
        <f t="shared" si="38"/>
        <v>0</v>
      </c>
      <c r="P97" s="49">
        <f t="shared" si="38"/>
        <v>0</v>
      </c>
      <c r="Q97" s="49">
        <f t="shared" si="38"/>
        <v>0</v>
      </c>
      <c r="R97" s="49">
        <f t="shared" si="38"/>
        <v>0</v>
      </c>
      <c r="S97" s="49">
        <f t="shared" si="39"/>
        <v>0</v>
      </c>
      <c r="T97" s="49">
        <f t="shared" si="37"/>
        <v>0</v>
      </c>
      <c r="U97" s="49">
        <f t="shared" si="37"/>
        <v>0</v>
      </c>
      <c r="V97" s="49">
        <f t="shared" si="37"/>
        <v>0</v>
      </c>
      <c r="W97" s="49">
        <f t="shared" si="37"/>
        <v>0</v>
      </c>
      <c r="X97" s="49">
        <f t="shared" si="37"/>
        <v>0</v>
      </c>
      <c r="Y97" s="49">
        <f t="shared" si="37"/>
        <v>0</v>
      </c>
      <c r="Z97" s="49">
        <f t="shared" si="36"/>
        <v>0</v>
      </c>
      <c r="AA97" s="49">
        <f t="shared" si="36"/>
        <v>0</v>
      </c>
      <c r="AB97" s="49">
        <f t="shared" si="36"/>
        <v>0</v>
      </c>
      <c r="AC97" s="49"/>
      <c r="AD97" s="49">
        <f t="shared" si="41"/>
        <v>0</v>
      </c>
      <c r="AE97" s="49">
        <f t="shared" si="41"/>
        <v>0</v>
      </c>
      <c r="AF97" s="49">
        <f t="shared" si="41"/>
        <v>0</v>
      </c>
      <c r="AG97" s="49">
        <f t="shared" si="41"/>
        <v>0</v>
      </c>
      <c r="AH97" s="49">
        <f t="shared" si="41"/>
        <v>0</v>
      </c>
      <c r="AI97" s="49">
        <f t="shared" si="41"/>
        <v>0</v>
      </c>
      <c r="AJ97" s="49">
        <f t="shared" si="40"/>
        <v>0</v>
      </c>
      <c r="AK97" s="49">
        <f t="shared" si="34"/>
        <v>0</v>
      </c>
      <c r="AL97" s="49">
        <f t="shared" si="34"/>
        <v>0</v>
      </c>
      <c r="AM97" s="49">
        <f t="shared" si="34"/>
        <v>0</v>
      </c>
      <c r="AN97" s="49">
        <f t="shared" si="30"/>
        <v>0</v>
      </c>
      <c r="AO97" s="49">
        <f t="shared" si="34"/>
        <v>0</v>
      </c>
      <c r="AP97" s="49">
        <f t="shared" si="34"/>
        <v>0</v>
      </c>
      <c r="AQ97" s="49">
        <f t="shared" si="34"/>
        <v>0</v>
      </c>
      <c r="AR97" s="49">
        <f t="shared" si="34"/>
        <v>0</v>
      </c>
      <c r="AS97" s="49">
        <f t="shared" si="34"/>
        <v>0</v>
      </c>
      <c r="AT97" s="49">
        <f t="shared" si="34"/>
        <v>0</v>
      </c>
      <c r="AU97" s="49">
        <f t="shared" si="34"/>
        <v>0</v>
      </c>
      <c r="AV97" s="49">
        <f t="shared" si="34"/>
        <v>0</v>
      </c>
      <c r="AW97" s="49">
        <f t="shared" si="34"/>
        <v>0</v>
      </c>
      <c r="AX97" s="49">
        <f t="shared" si="34"/>
        <v>0</v>
      </c>
      <c r="AY97" s="49">
        <f t="shared" si="34"/>
        <v>0</v>
      </c>
      <c r="AZ97" s="49">
        <f t="shared" si="33"/>
        <v>0</v>
      </c>
      <c r="BA97" s="49">
        <f t="shared" si="33"/>
        <v>0</v>
      </c>
      <c r="BB97" s="48">
        <f t="shared" si="31"/>
        <v>92</v>
      </c>
      <c r="BC97" s="50">
        <f t="shared" si="26"/>
        <v>0</v>
      </c>
    </row>
    <row r="98" spans="1:55" x14ac:dyDescent="0.25">
      <c r="A98" s="48">
        <f t="shared" si="32"/>
        <v>93</v>
      </c>
      <c r="B98" s="221"/>
      <c r="C98" s="222"/>
      <c r="D98" s="220"/>
      <c r="E98" s="180"/>
      <c r="F98" s="223"/>
      <c r="G98" s="223"/>
      <c r="H98" s="223"/>
      <c r="I98" s="223"/>
      <c r="J98" s="49"/>
      <c r="K98" s="49">
        <f t="shared" si="35"/>
        <v>0</v>
      </c>
      <c r="L98" s="49">
        <f t="shared" si="35"/>
        <v>0</v>
      </c>
      <c r="M98" s="49">
        <f t="shared" si="27"/>
        <v>0</v>
      </c>
      <c r="N98" s="48">
        <f t="shared" si="28"/>
        <v>93</v>
      </c>
      <c r="O98" s="49">
        <f t="shared" si="38"/>
        <v>0</v>
      </c>
      <c r="P98" s="49">
        <f t="shared" si="38"/>
        <v>0</v>
      </c>
      <c r="Q98" s="49">
        <f t="shared" si="38"/>
        <v>0</v>
      </c>
      <c r="R98" s="49">
        <f t="shared" si="38"/>
        <v>0</v>
      </c>
      <c r="S98" s="49">
        <f t="shared" si="39"/>
        <v>0</v>
      </c>
      <c r="T98" s="49">
        <f t="shared" ref="T98:Y111" si="42">IF($E98=T$4,$G98+$I98,0)</f>
        <v>0</v>
      </c>
      <c r="U98" s="49">
        <f t="shared" si="42"/>
        <v>0</v>
      </c>
      <c r="V98" s="49">
        <f t="shared" si="42"/>
        <v>0</v>
      </c>
      <c r="W98" s="49">
        <f t="shared" si="42"/>
        <v>0</v>
      </c>
      <c r="X98" s="49">
        <f t="shared" si="42"/>
        <v>0</v>
      </c>
      <c r="Y98" s="49">
        <f t="shared" si="42"/>
        <v>0</v>
      </c>
      <c r="Z98" s="49">
        <f t="shared" si="36"/>
        <v>0</v>
      </c>
      <c r="AA98" s="49">
        <f t="shared" si="36"/>
        <v>0</v>
      </c>
      <c r="AB98" s="49">
        <f t="shared" si="36"/>
        <v>0</v>
      </c>
      <c r="AC98" s="49"/>
      <c r="AD98" s="49">
        <f t="shared" si="41"/>
        <v>0</v>
      </c>
      <c r="AE98" s="49">
        <f t="shared" si="41"/>
        <v>0</v>
      </c>
      <c r="AF98" s="49">
        <f t="shared" si="41"/>
        <v>0</v>
      </c>
      <c r="AG98" s="49">
        <f t="shared" si="41"/>
        <v>0</v>
      </c>
      <c r="AH98" s="49">
        <f t="shared" si="41"/>
        <v>0</v>
      </c>
      <c r="AI98" s="49">
        <f t="shared" si="41"/>
        <v>0</v>
      </c>
      <c r="AJ98" s="49">
        <f t="shared" si="40"/>
        <v>0</v>
      </c>
      <c r="AK98" s="49">
        <f t="shared" si="34"/>
        <v>0</v>
      </c>
      <c r="AL98" s="49">
        <f t="shared" si="34"/>
        <v>0</v>
      </c>
      <c r="AM98" s="49">
        <f t="shared" si="34"/>
        <v>0</v>
      </c>
      <c r="AN98" s="49">
        <f t="shared" si="30"/>
        <v>0</v>
      </c>
      <c r="AO98" s="49">
        <f t="shared" si="34"/>
        <v>0</v>
      </c>
      <c r="AP98" s="49">
        <f t="shared" si="34"/>
        <v>0</v>
      </c>
      <c r="AQ98" s="49">
        <f t="shared" si="34"/>
        <v>0</v>
      </c>
      <c r="AR98" s="49">
        <f t="shared" si="34"/>
        <v>0</v>
      </c>
      <c r="AS98" s="49">
        <f t="shared" si="34"/>
        <v>0</v>
      </c>
      <c r="AT98" s="49">
        <f t="shared" si="34"/>
        <v>0</v>
      </c>
      <c r="AU98" s="49">
        <f t="shared" si="34"/>
        <v>0</v>
      </c>
      <c r="AV98" s="49">
        <f t="shared" si="34"/>
        <v>0</v>
      </c>
      <c r="AW98" s="49">
        <f t="shared" si="34"/>
        <v>0</v>
      </c>
      <c r="AX98" s="49">
        <f t="shared" si="34"/>
        <v>0</v>
      </c>
      <c r="AY98" s="49">
        <f t="shared" ref="AY98:BA114" si="43">IF($E98=AY$4,$G98+$I98,0)</f>
        <v>0</v>
      </c>
      <c r="AZ98" s="49">
        <f t="shared" si="43"/>
        <v>0</v>
      </c>
      <c r="BA98" s="49">
        <f t="shared" si="43"/>
        <v>0</v>
      </c>
      <c r="BB98" s="48">
        <f t="shared" si="31"/>
        <v>93</v>
      </c>
      <c r="BC98" s="50">
        <f t="shared" si="26"/>
        <v>0</v>
      </c>
    </row>
    <row r="99" spans="1:55" x14ac:dyDescent="0.25">
      <c r="A99" s="48">
        <f t="shared" si="32"/>
        <v>94</v>
      </c>
      <c r="B99" s="221"/>
      <c r="C99" s="222"/>
      <c r="D99" s="220"/>
      <c r="E99" s="180"/>
      <c r="F99" s="223"/>
      <c r="G99" s="223"/>
      <c r="H99" s="223"/>
      <c r="I99" s="223"/>
      <c r="J99" s="49"/>
      <c r="K99" s="49">
        <f t="shared" si="35"/>
        <v>0</v>
      </c>
      <c r="L99" s="49">
        <f t="shared" si="35"/>
        <v>0</v>
      </c>
      <c r="M99" s="49">
        <f t="shared" si="27"/>
        <v>0</v>
      </c>
      <c r="N99" s="48">
        <f t="shared" si="28"/>
        <v>94</v>
      </c>
      <c r="O99" s="49">
        <f t="shared" si="38"/>
        <v>0</v>
      </c>
      <c r="P99" s="49">
        <f t="shared" si="38"/>
        <v>0</v>
      </c>
      <c r="Q99" s="49">
        <f t="shared" si="38"/>
        <v>0</v>
      </c>
      <c r="R99" s="49">
        <f t="shared" si="38"/>
        <v>0</v>
      </c>
      <c r="S99" s="49">
        <f t="shared" si="39"/>
        <v>0</v>
      </c>
      <c r="T99" s="49">
        <f t="shared" si="42"/>
        <v>0</v>
      </c>
      <c r="U99" s="49">
        <f t="shared" si="42"/>
        <v>0</v>
      </c>
      <c r="V99" s="49">
        <f t="shared" si="42"/>
        <v>0</v>
      </c>
      <c r="W99" s="49">
        <f t="shared" si="42"/>
        <v>0</v>
      </c>
      <c r="X99" s="49">
        <f t="shared" si="42"/>
        <v>0</v>
      </c>
      <c r="Y99" s="49">
        <f t="shared" si="42"/>
        <v>0</v>
      </c>
      <c r="Z99" s="49">
        <f t="shared" si="36"/>
        <v>0</v>
      </c>
      <c r="AA99" s="49">
        <f t="shared" si="36"/>
        <v>0</v>
      </c>
      <c r="AB99" s="49">
        <f t="shared" si="36"/>
        <v>0</v>
      </c>
      <c r="AC99" s="49"/>
      <c r="AD99" s="49">
        <f t="shared" si="41"/>
        <v>0</v>
      </c>
      <c r="AE99" s="49">
        <f t="shared" si="41"/>
        <v>0</v>
      </c>
      <c r="AF99" s="49">
        <f t="shared" si="41"/>
        <v>0</v>
      </c>
      <c r="AG99" s="49">
        <f t="shared" si="41"/>
        <v>0</v>
      </c>
      <c r="AH99" s="49">
        <f t="shared" si="41"/>
        <v>0</v>
      </c>
      <c r="AI99" s="49">
        <f t="shared" si="41"/>
        <v>0</v>
      </c>
      <c r="AJ99" s="49">
        <f t="shared" si="40"/>
        <v>0</v>
      </c>
      <c r="AK99" s="49">
        <f t="shared" ref="AK99:AM114" si="44">IF($E99=AK$4,$G99+$I99,0)</f>
        <v>0</v>
      </c>
      <c r="AL99" s="49">
        <f t="shared" si="44"/>
        <v>0</v>
      </c>
      <c r="AM99" s="49">
        <f t="shared" si="44"/>
        <v>0</v>
      </c>
      <c r="AN99" s="49">
        <f t="shared" si="30"/>
        <v>0</v>
      </c>
      <c r="AO99" s="49">
        <f t="shared" ref="AO99:AX108" si="45">IF($E99=AO$4,$G99+$I99,0)</f>
        <v>0</v>
      </c>
      <c r="AP99" s="49">
        <f t="shared" si="45"/>
        <v>0</v>
      </c>
      <c r="AQ99" s="49">
        <f t="shared" si="45"/>
        <v>0</v>
      </c>
      <c r="AR99" s="49">
        <f t="shared" si="45"/>
        <v>0</v>
      </c>
      <c r="AS99" s="49">
        <f t="shared" si="45"/>
        <v>0</v>
      </c>
      <c r="AT99" s="49">
        <f t="shared" si="45"/>
        <v>0</v>
      </c>
      <c r="AU99" s="49">
        <f t="shared" si="45"/>
        <v>0</v>
      </c>
      <c r="AV99" s="49">
        <f t="shared" si="45"/>
        <v>0</v>
      </c>
      <c r="AW99" s="49">
        <f t="shared" si="45"/>
        <v>0</v>
      </c>
      <c r="AX99" s="49">
        <f t="shared" si="45"/>
        <v>0</v>
      </c>
      <c r="AY99" s="49">
        <f t="shared" si="43"/>
        <v>0</v>
      </c>
      <c r="AZ99" s="49">
        <f t="shared" si="43"/>
        <v>0</v>
      </c>
      <c r="BA99" s="49">
        <f t="shared" si="43"/>
        <v>0</v>
      </c>
      <c r="BB99" s="48">
        <f t="shared" si="31"/>
        <v>94</v>
      </c>
      <c r="BC99" s="50">
        <f t="shared" si="26"/>
        <v>0</v>
      </c>
    </row>
    <row r="100" spans="1:55" x14ac:dyDescent="0.25">
      <c r="A100" s="48">
        <f t="shared" si="32"/>
        <v>95</v>
      </c>
      <c r="B100" s="221"/>
      <c r="C100" s="222"/>
      <c r="D100" s="220"/>
      <c r="E100" s="180"/>
      <c r="F100" s="223"/>
      <c r="G100" s="223"/>
      <c r="H100" s="223"/>
      <c r="I100" s="223"/>
      <c r="J100" s="49"/>
      <c r="K100" s="49">
        <f t="shared" si="35"/>
        <v>0</v>
      </c>
      <c r="L100" s="49">
        <f t="shared" si="35"/>
        <v>0</v>
      </c>
      <c r="M100" s="49">
        <f t="shared" si="27"/>
        <v>0</v>
      </c>
      <c r="N100" s="48">
        <f t="shared" si="28"/>
        <v>95</v>
      </c>
      <c r="O100" s="49">
        <f t="shared" si="38"/>
        <v>0</v>
      </c>
      <c r="P100" s="49">
        <f t="shared" si="38"/>
        <v>0</v>
      </c>
      <c r="Q100" s="49">
        <f t="shared" si="38"/>
        <v>0</v>
      </c>
      <c r="R100" s="49">
        <f t="shared" si="38"/>
        <v>0</v>
      </c>
      <c r="S100" s="49">
        <f t="shared" si="39"/>
        <v>0</v>
      </c>
      <c r="T100" s="49">
        <f t="shared" si="42"/>
        <v>0</v>
      </c>
      <c r="U100" s="49">
        <f t="shared" si="42"/>
        <v>0</v>
      </c>
      <c r="V100" s="49">
        <f t="shared" si="42"/>
        <v>0</v>
      </c>
      <c r="W100" s="49">
        <f t="shared" si="42"/>
        <v>0</v>
      </c>
      <c r="X100" s="49">
        <f t="shared" si="42"/>
        <v>0</v>
      </c>
      <c r="Y100" s="49">
        <f t="shared" si="42"/>
        <v>0</v>
      </c>
      <c r="Z100" s="49">
        <f t="shared" si="36"/>
        <v>0</v>
      </c>
      <c r="AA100" s="49">
        <f t="shared" si="36"/>
        <v>0</v>
      </c>
      <c r="AB100" s="49">
        <f t="shared" si="36"/>
        <v>0</v>
      </c>
      <c r="AC100" s="49"/>
      <c r="AD100" s="49">
        <f t="shared" si="41"/>
        <v>0</v>
      </c>
      <c r="AE100" s="49">
        <f t="shared" si="41"/>
        <v>0</v>
      </c>
      <c r="AF100" s="49">
        <f t="shared" si="41"/>
        <v>0</v>
      </c>
      <c r="AG100" s="49">
        <f t="shared" si="41"/>
        <v>0</v>
      </c>
      <c r="AH100" s="49">
        <f t="shared" si="41"/>
        <v>0</v>
      </c>
      <c r="AI100" s="49">
        <f t="shared" si="41"/>
        <v>0</v>
      </c>
      <c r="AJ100" s="49">
        <f t="shared" si="40"/>
        <v>0</v>
      </c>
      <c r="AK100" s="49">
        <f t="shared" si="44"/>
        <v>0</v>
      </c>
      <c r="AL100" s="49">
        <f t="shared" si="44"/>
        <v>0</v>
      </c>
      <c r="AM100" s="49">
        <f t="shared" si="44"/>
        <v>0</v>
      </c>
      <c r="AN100" s="49">
        <f t="shared" si="30"/>
        <v>0</v>
      </c>
      <c r="AO100" s="49">
        <f t="shared" si="45"/>
        <v>0</v>
      </c>
      <c r="AP100" s="49">
        <f t="shared" si="45"/>
        <v>0</v>
      </c>
      <c r="AQ100" s="49">
        <f t="shared" si="45"/>
        <v>0</v>
      </c>
      <c r="AR100" s="49">
        <f t="shared" si="45"/>
        <v>0</v>
      </c>
      <c r="AS100" s="49">
        <f t="shared" si="45"/>
        <v>0</v>
      </c>
      <c r="AT100" s="49">
        <f t="shared" si="45"/>
        <v>0</v>
      </c>
      <c r="AU100" s="49">
        <f t="shared" si="45"/>
        <v>0</v>
      </c>
      <c r="AV100" s="49">
        <f t="shared" si="45"/>
        <v>0</v>
      </c>
      <c r="AW100" s="49">
        <f t="shared" si="45"/>
        <v>0</v>
      </c>
      <c r="AX100" s="49">
        <f t="shared" si="45"/>
        <v>0</v>
      </c>
      <c r="AY100" s="49">
        <f t="shared" si="43"/>
        <v>0</v>
      </c>
      <c r="AZ100" s="49">
        <f t="shared" si="43"/>
        <v>0</v>
      </c>
      <c r="BA100" s="49">
        <f t="shared" si="43"/>
        <v>0</v>
      </c>
      <c r="BB100" s="48">
        <f t="shared" si="31"/>
        <v>95</v>
      </c>
      <c r="BC100" s="50">
        <f t="shared" si="26"/>
        <v>0</v>
      </c>
    </row>
    <row r="101" spans="1:55" x14ac:dyDescent="0.25">
      <c r="A101" s="48">
        <f t="shared" si="32"/>
        <v>96</v>
      </c>
      <c r="B101" s="221"/>
      <c r="C101" s="222"/>
      <c r="D101" s="220"/>
      <c r="E101" s="180"/>
      <c r="F101" s="223"/>
      <c r="G101" s="223"/>
      <c r="H101" s="223"/>
      <c r="I101" s="223"/>
      <c r="J101" s="49"/>
      <c r="K101" s="49">
        <f t="shared" si="35"/>
        <v>0</v>
      </c>
      <c r="L101" s="49">
        <f t="shared" si="35"/>
        <v>0</v>
      </c>
      <c r="M101" s="49">
        <f t="shared" si="27"/>
        <v>0</v>
      </c>
      <c r="N101" s="48">
        <f t="shared" si="28"/>
        <v>96</v>
      </c>
      <c r="O101" s="49">
        <f t="shared" si="38"/>
        <v>0</v>
      </c>
      <c r="P101" s="49">
        <f t="shared" si="38"/>
        <v>0</v>
      </c>
      <c r="Q101" s="49">
        <f t="shared" si="38"/>
        <v>0</v>
      </c>
      <c r="R101" s="49">
        <f t="shared" si="38"/>
        <v>0</v>
      </c>
      <c r="S101" s="49">
        <f t="shared" si="39"/>
        <v>0</v>
      </c>
      <c r="T101" s="49">
        <f t="shared" si="42"/>
        <v>0</v>
      </c>
      <c r="U101" s="49">
        <f t="shared" si="42"/>
        <v>0</v>
      </c>
      <c r="V101" s="49">
        <f t="shared" si="42"/>
        <v>0</v>
      </c>
      <c r="W101" s="49">
        <f t="shared" si="42"/>
        <v>0</v>
      </c>
      <c r="X101" s="49">
        <f t="shared" si="42"/>
        <v>0</v>
      </c>
      <c r="Y101" s="49">
        <f t="shared" si="42"/>
        <v>0</v>
      </c>
      <c r="Z101" s="49">
        <f t="shared" si="36"/>
        <v>0</v>
      </c>
      <c r="AA101" s="49">
        <f t="shared" si="36"/>
        <v>0</v>
      </c>
      <c r="AB101" s="49">
        <f t="shared" si="36"/>
        <v>0</v>
      </c>
      <c r="AC101" s="49"/>
      <c r="AD101" s="49">
        <f t="shared" si="41"/>
        <v>0</v>
      </c>
      <c r="AE101" s="49">
        <f t="shared" si="41"/>
        <v>0</v>
      </c>
      <c r="AF101" s="49">
        <f t="shared" si="41"/>
        <v>0</v>
      </c>
      <c r="AG101" s="49">
        <f t="shared" si="41"/>
        <v>0</v>
      </c>
      <c r="AH101" s="49">
        <f t="shared" si="41"/>
        <v>0</v>
      </c>
      <c r="AI101" s="49">
        <f t="shared" si="41"/>
        <v>0</v>
      </c>
      <c r="AJ101" s="49">
        <f t="shared" si="40"/>
        <v>0</v>
      </c>
      <c r="AK101" s="49">
        <f t="shared" si="44"/>
        <v>0</v>
      </c>
      <c r="AL101" s="49">
        <f t="shared" si="44"/>
        <v>0</v>
      </c>
      <c r="AM101" s="49">
        <f t="shared" si="44"/>
        <v>0</v>
      </c>
      <c r="AN101" s="49">
        <f t="shared" si="30"/>
        <v>0</v>
      </c>
      <c r="AO101" s="49">
        <f t="shared" si="45"/>
        <v>0</v>
      </c>
      <c r="AP101" s="49">
        <f t="shared" si="45"/>
        <v>0</v>
      </c>
      <c r="AQ101" s="49">
        <f t="shared" si="45"/>
        <v>0</v>
      </c>
      <c r="AR101" s="49">
        <f t="shared" si="45"/>
        <v>0</v>
      </c>
      <c r="AS101" s="49">
        <f t="shared" si="45"/>
        <v>0</v>
      </c>
      <c r="AT101" s="49">
        <f t="shared" si="45"/>
        <v>0</v>
      </c>
      <c r="AU101" s="49">
        <f t="shared" si="45"/>
        <v>0</v>
      </c>
      <c r="AV101" s="49">
        <f t="shared" si="45"/>
        <v>0</v>
      </c>
      <c r="AW101" s="49">
        <f t="shared" si="45"/>
        <v>0</v>
      </c>
      <c r="AX101" s="49">
        <f t="shared" si="45"/>
        <v>0</v>
      </c>
      <c r="AY101" s="49">
        <f t="shared" si="43"/>
        <v>0</v>
      </c>
      <c r="AZ101" s="49">
        <f t="shared" si="43"/>
        <v>0</v>
      </c>
      <c r="BA101" s="49">
        <f t="shared" si="43"/>
        <v>0</v>
      </c>
      <c r="BB101" s="48">
        <f t="shared" si="31"/>
        <v>96</v>
      </c>
      <c r="BC101" s="50">
        <f t="shared" si="26"/>
        <v>0</v>
      </c>
    </row>
    <row r="102" spans="1:55" x14ac:dyDescent="0.25">
      <c r="A102" s="48">
        <f t="shared" si="32"/>
        <v>97</v>
      </c>
      <c r="B102" s="221"/>
      <c r="C102" s="222"/>
      <c r="D102" s="220"/>
      <c r="E102" s="180"/>
      <c r="F102" s="223"/>
      <c r="G102" s="223"/>
      <c r="H102" s="223"/>
      <c r="I102" s="223"/>
      <c r="J102" s="49"/>
      <c r="K102" s="49">
        <f t="shared" si="35"/>
        <v>0</v>
      </c>
      <c r="L102" s="49">
        <f t="shared" si="35"/>
        <v>0</v>
      </c>
      <c r="M102" s="49">
        <f t="shared" si="27"/>
        <v>0</v>
      </c>
      <c r="N102" s="48">
        <f t="shared" si="28"/>
        <v>97</v>
      </c>
      <c r="O102" s="49">
        <f t="shared" si="38"/>
        <v>0</v>
      </c>
      <c r="P102" s="49">
        <f t="shared" si="38"/>
        <v>0</v>
      </c>
      <c r="Q102" s="49">
        <f t="shared" si="38"/>
        <v>0</v>
      </c>
      <c r="R102" s="49">
        <f t="shared" si="38"/>
        <v>0</v>
      </c>
      <c r="S102" s="49">
        <f t="shared" si="39"/>
        <v>0</v>
      </c>
      <c r="T102" s="49">
        <f t="shared" si="42"/>
        <v>0</v>
      </c>
      <c r="U102" s="49">
        <f t="shared" si="42"/>
        <v>0</v>
      </c>
      <c r="V102" s="49">
        <f t="shared" si="42"/>
        <v>0</v>
      </c>
      <c r="W102" s="49">
        <f t="shared" si="42"/>
        <v>0</v>
      </c>
      <c r="X102" s="49">
        <f t="shared" si="42"/>
        <v>0</v>
      </c>
      <c r="Y102" s="49">
        <f t="shared" si="42"/>
        <v>0</v>
      </c>
      <c r="Z102" s="49">
        <f t="shared" si="36"/>
        <v>0</v>
      </c>
      <c r="AA102" s="49">
        <f t="shared" si="36"/>
        <v>0</v>
      </c>
      <c r="AB102" s="49">
        <f t="shared" si="36"/>
        <v>0</v>
      </c>
      <c r="AC102" s="49"/>
      <c r="AD102" s="49">
        <f t="shared" si="41"/>
        <v>0</v>
      </c>
      <c r="AE102" s="49">
        <f t="shared" si="41"/>
        <v>0</v>
      </c>
      <c r="AF102" s="49">
        <f t="shared" si="41"/>
        <v>0</v>
      </c>
      <c r="AG102" s="49">
        <f t="shared" si="41"/>
        <v>0</v>
      </c>
      <c r="AH102" s="49">
        <f t="shared" si="41"/>
        <v>0</v>
      </c>
      <c r="AI102" s="49">
        <f t="shared" si="41"/>
        <v>0</v>
      </c>
      <c r="AJ102" s="49">
        <f t="shared" si="40"/>
        <v>0</v>
      </c>
      <c r="AK102" s="49">
        <f t="shared" si="44"/>
        <v>0</v>
      </c>
      <c r="AL102" s="49">
        <f t="shared" si="44"/>
        <v>0</v>
      </c>
      <c r="AM102" s="49">
        <f t="shared" si="44"/>
        <v>0</v>
      </c>
      <c r="AN102" s="49">
        <f t="shared" si="30"/>
        <v>0</v>
      </c>
      <c r="AO102" s="49">
        <f t="shared" si="45"/>
        <v>0</v>
      </c>
      <c r="AP102" s="49">
        <f t="shared" si="45"/>
        <v>0</v>
      </c>
      <c r="AQ102" s="49">
        <f t="shared" si="45"/>
        <v>0</v>
      </c>
      <c r="AR102" s="49">
        <f t="shared" si="45"/>
        <v>0</v>
      </c>
      <c r="AS102" s="49">
        <f t="shared" si="45"/>
        <v>0</v>
      </c>
      <c r="AT102" s="49">
        <f t="shared" si="45"/>
        <v>0</v>
      </c>
      <c r="AU102" s="49">
        <f t="shared" si="45"/>
        <v>0</v>
      </c>
      <c r="AV102" s="49">
        <f t="shared" si="45"/>
        <v>0</v>
      </c>
      <c r="AW102" s="49">
        <f t="shared" si="45"/>
        <v>0</v>
      </c>
      <c r="AX102" s="49">
        <f t="shared" si="45"/>
        <v>0</v>
      </c>
      <c r="AY102" s="49">
        <f t="shared" si="43"/>
        <v>0</v>
      </c>
      <c r="AZ102" s="49">
        <f t="shared" si="43"/>
        <v>0</v>
      </c>
      <c r="BA102" s="49">
        <f t="shared" si="43"/>
        <v>0</v>
      </c>
      <c r="BB102" s="48">
        <f t="shared" si="31"/>
        <v>97</v>
      </c>
      <c r="BC102" s="50">
        <f t="shared" si="26"/>
        <v>0</v>
      </c>
    </row>
    <row r="103" spans="1:55" x14ac:dyDescent="0.25">
      <c r="A103" s="48">
        <f t="shared" si="32"/>
        <v>98</v>
      </c>
      <c r="B103" s="221"/>
      <c r="C103" s="222"/>
      <c r="D103" s="220"/>
      <c r="E103" s="180"/>
      <c r="F103" s="223"/>
      <c r="G103" s="223"/>
      <c r="H103" s="223"/>
      <c r="I103" s="223"/>
      <c r="J103" s="49"/>
      <c r="K103" s="49">
        <f t="shared" si="35"/>
        <v>0</v>
      </c>
      <c r="L103" s="49">
        <f t="shared" si="35"/>
        <v>0</v>
      </c>
      <c r="M103" s="49">
        <f t="shared" si="27"/>
        <v>0</v>
      </c>
      <c r="N103" s="48">
        <f t="shared" si="28"/>
        <v>98</v>
      </c>
      <c r="O103" s="49">
        <f t="shared" si="38"/>
        <v>0</v>
      </c>
      <c r="P103" s="49">
        <f t="shared" si="38"/>
        <v>0</v>
      </c>
      <c r="Q103" s="49">
        <f t="shared" si="38"/>
        <v>0</v>
      </c>
      <c r="R103" s="49">
        <f t="shared" si="38"/>
        <v>0</v>
      </c>
      <c r="S103" s="49">
        <f t="shared" si="39"/>
        <v>0</v>
      </c>
      <c r="T103" s="49">
        <f t="shared" si="42"/>
        <v>0</v>
      </c>
      <c r="U103" s="49">
        <f t="shared" si="42"/>
        <v>0</v>
      </c>
      <c r="V103" s="49">
        <f t="shared" si="42"/>
        <v>0</v>
      </c>
      <c r="W103" s="49">
        <f t="shared" si="42"/>
        <v>0</v>
      </c>
      <c r="X103" s="49">
        <f t="shared" si="42"/>
        <v>0</v>
      </c>
      <c r="Y103" s="49">
        <f t="shared" si="42"/>
        <v>0</v>
      </c>
      <c r="Z103" s="49">
        <f t="shared" si="36"/>
        <v>0</v>
      </c>
      <c r="AA103" s="49">
        <f t="shared" si="36"/>
        <v>0</v>
      </c>
      <c r="AB103" s="49">
        <f t="shared" si="36"/>
        <v>0</v>
      </c>
      <c r="AC103" s="49"/>
      <c r="AD103" s="49">
        <f t="shared" si="41"/>
        <v>0</v>
      </c>
      <c r="AE103" s="49">
        <f t="shared" si="41"/>
        <v>0</v>
      </c>
      <c r="AF103" s="49">
        <f t="shared" si="41"/>
        <v>0</v>
      </c>
      <c r="AG103" s="49">
        <f t="shared" si="41"/>
        <v>0</v>
      </c>
      <c r="AH103" s="49">
        <f t="shared" si="41"/>
        <v>0</v>
      </c>
      <c r="AI103" s="49">
        <f t="shared" si="41"/>
        <v>0</v>
      </c>
      <c r="AJ103" s="49">
        <f t="shared" si="40"/>
        <v>0</v>
      </c>
      <c r="AK103" s="49">
        <f t="shared" si="44"/>
        <v>0</v>
      </c>
      <c r="AL103" s="49">
        <f t="shared" si="44"/>
        <v>0</v>
      </c>
      <c r="AM103" s="49">
        <f t="shared" si="44"/>
        <v>0</v>
      </c>
      <c r="AN103" s="49">
        <f t="shared" si="30"/>
        <v>0</v>
      </c>
      <c r="AO103" s="49">
        <f t="shared" si="45"/>
        <v>0</v>
      </c>
      <c r="AP103" s="49">
        <f t="shared" si="45"/>
        <v>0</v>
      </c>
      <c r="AQ103" s="49">
        <f t="shared" si="45"/>
        <v>0</v>
      </c>
      <c r="AR103" s="49">
        <f t="shared" si="45"/>
        <v>0</v>
      </c>
      <c r="AS103" s="49">
        <f t="shared" si="45"/>
        <v>0</v>
      </c>
      <c r="AT103" s="49">
        <f t="shared" si="45"/>
        <v>0</v>
      </c>
      <c r="AU103" s="49">
        <f t="shared" si="45"/>
        <v>0</v>
      </c>
      <c r="AV103" s="49">
        <f t="shared" si="45"/>
        <v>0</v>
      </c>
      <c r="AW103" s="49">
        <f t="shared" si="45"/>
        <v>0</v>
      </c>
      <c r="AX103" s="49">
        <f t="shared" si="45"/>
        <v>0</v>
      </c>
      <c r="AY103" s="49">
        <f t="shared" si="43"/>
        <v>0</v>
      </c>
      <c r="AZ103" s="49">
        <f t="shared" si="43"/>
        <v>0</v>
      </c>
      <c r="BA103" s="49">
        <f t="shared" si="43"/>
        <v>0</v>
      </c>
      <c r="BB103" s="48">
        <f t="shared" si="31"/>
        <v>98</v>
      </c>
      <c r="BC103" s="50">
        <f t="shared" si="26"/>
        <v>0</v>
      </c>
    </row>
    <row r="104" spans="1:55" x14ac:dyDescent="0.25">
      <c r="A104" s="48">
        <f t="shared" si="32"/>
        <v>99</v>
      </c>
      <c r="B104" s="221"/>
      <c r="C104" s="222"/>
      <c r="D104" s="220"/>
      <c r="E104" s="180"/>
      <c r="F104" s="223"/>
      <c r="G104" s="223"/>
      <c r="H104" s="223"/>
      <c r="I104" s="223"/>
      <c r="J104" s="49"/>
      <c r="K104" s="49">
        <f t="shared" si="35"/>
        <v>0</v>
      </c>
      <c r="L104" s="49">
        <f t="shared" si="35"/>
        <v>0</v>
      </c>
      <c r="M104" s="49">
        <f t="shared" si="27"/>
        <v>0</v>
      </c>
      <c r="N104" s="48">
        <f t="shared" si="28"/>
        <v>99</v>
      </c>
      <c r="O104" s="49">
        <f t="shared" si="38"/>
        <v>0</v>
      </c>
      <c r="P104" s="49">
        <f t="shared" si="38"/>
        <v>0</v>
      </c>
      <c r="Q104" s="49">
        <f t="shared" si="38"/>
        <v>0</v>
      </c>
      <c r="R104" s="49">
        <f t="shared" si="38"/>
        <v>0</v>
      </c>
      <c r="S104" s="49">
        <f t="shared" si="39"/>
        <v>0</v>
      </c>
      <c r="T104" s="49">
        <f t="shared" si="42"/>
        <v>0</v>
      </c>
      <c r="U104" s="49">
        <f t="shared" si="42"/>
        <v>0</v>
      </c>
      <c r="V104" s="49">
        <f t="shared" si="42"/>
        <v>0</v>
      </c>
      <c r="W104" s="49">
        <f t="shared" si="42"/>
        <v>0</v>
      </c>
      <c r="X104" s="49">
        <f t="shared" si="42"/>
        <v>0</v>
      </c>
      <c r="Y104" s="49">
        <f t="shared" si="42"/>
        <v>0</v>
      </c>
      <c r="Z104" s="49">
        <f t="shared" si="36"/>
        <v>0</v>
      </c>
      <c r="AA104" s="49">
        <f t="shared" si="36"/>
        <v>0</v>
      </c>
      <c r="AB104" s="49">
        <f t="shared" si="36"/>
        <v>0</v>
      </c>
      <c r="AC104" s="49"/>
      <c r="AD104" s="49">
        <f t="shared" si="41"/>
        <v>0</v>
      </c>
      <c r="AE104" s="49">
        <f t="shared" si="41"/>
        <v>0</v>
      </c>
      <c r="AF104" s="49">
        <f t="shared" si="41"/>
        <v>0</v>
      </c>
      <c r="AG104" s="49">
        <f t="shared" si="41"/>
        <v>0</v>
      </c>
      <c r="AH104" s="49">
        <f t="shared" si="41"/>
        <v>0</v>
      </c>
      <c r="AI104" s="49">
        <f t="shared" si="41"/>
        <v>0</v>
      </c>
      <c r="AJ104" s="49">
        <f t="shared" si="40"/>
        <v>0</v>
      </c>
      <c r="AK104" s="49">
        <f t="shared" si="44"/>
        <v>0</v>
      </c>
      <c r="AL104" s="49">
        <f t="shared" si="44"/>
        <v>0</v>
      </c>
      <c r="AM104" s="49">
        <f t="shared" si="44"/>
        <v>0</v>
      </c>
      <c r="AN104" s="49">
        <f t="shared" si="30"/>
        <v>0</v>
      </c>
      <c r="AO104" s="49">
        <f t="shared" si="45"/>
        <v>0</v>
      </c>
      <c r="AP104" s="49">
        <f t="shared" si="45"/>
        <v>0</v>
      </c>
      <c r="AQ104" s="49">
        <f t="shared" si="45"/>
        <v>0</v>
      </c>
      <c r="AR104" s="49">
        <f t="shared" si="45"/>
        <v>0</v>
      </c>
      <c r="AS104" s="49">
        <f t="shared" si="45"/>
        <v>0</v>
      </c>
      <c r="AT104" s="49">
        <f t="shared" si="45"/>
        <v>0</v>
      </c>
      <c r="AU104" s="49">
        <f t="shared" si="45"/>
        <v>0</v>
      </c>
      <c r="AV104" s="49">
        <f t="shared" si="45"/>
        <v>0</v>
      </c>
      <c r="AW104" s="49">
        <f t="shared" si="45"/>
        <v>0</v>
      </c>
      <c r="AX104" s="49">
        <f t="shared" si="45"/>
        <v>0</v>
      </c>
      <c r="AY104" s="49">
        <f t="shared" si="43"/>
        <v>0</v>
      </c>
      <c r="AZ104" s="49">
        <f t="shared" si="43"/>
        <v>0</v>
      </c>
      <c r="BA104" s="49">
        <f t="shared" si="43"/>
        <v>0</v>
      </c>
      <c r="BB104" s="48">
        <f t="shared" si="31"/>
        <v>99</v>
      </c>
      <c r="BC104" s="50">
        <f t="shared" si="26"/>
        <v>0</v>
      </c>
    </row>
    <row r="105" spans="1:55" x14ac:dyDescent="0.25">
      <c r="A105" s="48">
        <f t="shared" si="32"/>
        <v>100</v>
      </c>
      <c r="B105" s="221"/>
      <c r="C105" s="222"/>
      <c r="D105" s="220"/>
      <c r="E105" s="180"/>
      <c r="F105" s="223"/>
      <c r="G105" s="223"/>
      <c r="H105" s="223"/>
      <c r="I105" s="223"/>
      <c r="J105" s="49"/>
      <c r="K105" s="49">
        <f t="shared" si="35"/>
        <v>0</v>
      </c>
      <c r="L105" s="49">
        <f t="shared" si="35"/>
        <v>0</v>
      </c>
      <c r="M105" s="49">
        <f t="shared" si="27"/>
        <v>0</v>
      </c>
      <c r="N105" s="48">
        <f t="shared" si="28"/>
        <v>100</v>
      </c>
      <c r="O105" s="49">
        <f t="shared" si="38"/>
        <v>0</v>
      </c>
      <c r="P105" s="49">
        <f t="shared" si="38"/>
        <v>0</v>
      </c>
      <c r="Q105" s="49">
        <f t="shared" si="38"/>
        <v>0</v>
      </c>
      <c r="R105" s="49">
        <f t="shared" si="38"/>
        <v>0</v>
      </c>
      <c r="S105" s="49">
        <f t="shared" si="39"/>
        <v>0</v>
      </c>
      <c r="T105" s="49">
        <f t="shared" si="42"/>
        <v>0</v>
      </c>
      <c r="U105" s="49">
        <f t="shared" si="42"/>
        <v>0</v>
      </c>
      <c r="V105" s="49">
        <f t="shared" si="42"/>
        <v>0</v>
      </c>
      <c r="W105" s="49">
        <f t="shared" si="42"/>
        <v>0</v>
      </c>
      <c r="X105" s="49">
        <f t="shared" si="42"/>
        <v>0</v>
      </c>
      <c r="Y105" s="49">
        <f t="shared" si="42"/>
        <v>0</v>
      </c>
      <c r="Z105" s="49">
        <f t="shared" si="36"/>
        <v>0</v>
      </c>
      <c r="AA105" s="49">
        <f t="shared" si="36"/>
        <v>0</v>
      </c>
      <c r="AB105" s="49">
        <f t="shared" si="36"/>
        <v>0</v>
      </c>
      <c r="AC105" s="49"/>
      <c r="AD105" s="49">
        <f t="shared" si="41"/>
        <v>0</v>
      </c>
      <c r="AE105" s="49">
        <f t="shared" si="41"/>
        <v>0</v>
      </c>
      <c r="AF105" s="49">
        <f t="shared" si="41"/>
        <v>0</v>
      </c>
      <c r="AG105" s="49">
        <f t="shared" si="41"/>
        <v>0</v>
      </c>
      <c r="AH105" s="49">
        <f t="shared" si="41"/>
        <v>0</v>
      </c>
      <c r="AI105" s="49">
        <f t="shared" si="41"/>
        <v>0</v>
      </c>
      <c r="AJ105" s="49">
        <f t="shared" si="40"/>
        <v>0</v>
      </c>
      <c r="AK105" s="49">
        <f t="shared" si="44"/>
        <v>0</v>
      </c>
      <c r="AL105" s="49">
        <f t="shared" si="44"/>
        <v>0</v>
      </c>
      <c r="AM105" s="49">
        <f t="shared" si="44"/>
        <v>0</v>
      </c>
      <c r="AN105" s="49">
        <f t="shared" si="30"/>
        <v>0</v>
      </c>
      <c r="AO105" s="49">
        <f t="shared" si="45"/>
        <v>0</v>
      </c>
      <c r="AP105" s="49">
        <f t="shared" si="45"/>
        <v>0</v>
      </c>
      <c r="AQ105" s="49">
        <f t="shared" si="45"/>
        <v>0</v>
      </c>
      <c r="AR105" s="49">
        <f t="shared" si="45"/>
        <v>0</v>
      </c>
      <c r="AS105" s="49">
        <f t="shared" si="45"/>
        <v>0</v>
      </c>
      <c r="AT105" s="49">
        <f t="shared" si="45"/>
        <v>0</v>
      </c>
      <c r="AU105" s="49">
        <f t="shared" si="45"/>
        <v>0</v>
      </c>
      <c r="AV105" s="49">
        <f t="shared" si="45"/>
        <v>0</v>
      </c>
      <c r="AW105" s="49">
        <f t="shared" si="45"/>
        <v>0</v>
      </c>
      <c r="AX105" s="49">
        <f t="shared" si="45"/>
        <v>0</v>
      </c>
      <c r="AY105" s="49">
        <f t="shared" si="43"/>
        <v>0</v>
      </c>
      <c r="AZ105" s="49">
        <f t="shared" si="43"/>
        <v>0</v>
      </c>
      <c r="BA105" s="49">
        <f t="shared" si="43"/>
        <v>0</v>
      </c>
      <c r="BB105" s="48">
        <f t="shared" si="31"/>
        <v>100</v>
      </c>
      <c r="BC105" s="50">
        <f t="shared" si="26"/>
        <v>0</v>
      </c>
    </row>
    <row r="106" spans="1:55" x14ac:dyDescent="0.25">
      <c r="A106" s="48">
        <f>A105+1</f>
        <v>101</v>
      </c>
      <c r="B106" s="221"/>
      <c r="C106" s="222"/>
      <c r="D106" s="220"/>
      <c r="E106" s="180"/>
      <c r="F106" s="223"/>
      <c r="G106" s="223"/>
      <c r="H106" s="223"/>
      <c r="I106" s="223"/>
      <c r="J106" s="49"/>
      <c r="K106" s="49">
        <f t="shared" si="35"/>
        <v>0</v>
      </c>
      <c r="L106" s="49">
        <f t="shared" si="35"/>
        <v>0</v>
      </c>
      <c r="M106" s="49">
        <f t="shared" si="27"/>
        <v>0</v>
      </c>
      <c r="N106" s="48">
        <f t="shared" ref="N106:N169" si="46">A106</f>
        <v>101</v>
      </c>
      <c r="O106" s="49">
        <f t="shared" si="38"/>
        <v>0</v>
      </c>
      <c r="P106" s="49">
        <f t="shared" si="38"/>
        <v>0</v>
      </c>
      <c r="Q106" s="49">
        <f t="shared" si="38"/>
        <v>0</v>
      </c>
      <c r="R106" s="49">
        <f t="shared" si="38"/>
        <v>0</v>
      </c>
      <c r="S106" s="49">
        <f t="shared" si="39"/>
        <v>0</v>
      </c>
      <c r="T106" s="49">
        <f t="shared" si="42"/>
        <v>0</v>
      </c>
      <c r="U106" s="49">
        <f t="shared" si="42"/>
        <v>0</v>
      </c>
      <c r="V106" s="49">
        <f t="shared" si="42"/>
        <v>0</v>
      </c>
      <c r="W106" s="49">
        <f t="shared" si="42"/>
        <v>0</v>
      </c>
      <c r="X106" s="49">
        <f t="shared" si="42"/>
        <v>0</v>
      </c>
      <c r="Y106" s="49">
        <f t="shared" si="42"/>
        <v>0</v>
      </c>
      <c r="Z106" s="49">
        <f t="shared" si="36"/>
        <v>0</v>
      </c>
      <c r="AA106" s="49">
        <f t="shared" si="36"/>
        <v>0</v>
      </c>
      <c r="AB106" s="49">
        <f t="shared" si="36"/>
        <v>0</v>
      </c>
      <c r="AC106" s="49"/>
      <c r="AD106" s="49">
        <f t="shared" ref="AD106:AI115" si="47">IF($E106=AD$4,$F106+$H106,0)</f>
        <v>0</v>
      </c>
      <c r="AE106" s="49">
        <f t="shared" si="47"/>
        <v>0</v>
      </c>
      <c r="AF106" s="49">
        <f t="shared" si="47"/>
        <v>0</v>
      </c>
      <c r="AG106" s="49">
        <f t="shared" si="47"/>
        <v>0</v>
      </c>
      <c r="AH106" s="49">
        <f t="shared" si="47"/>
        <v>0</v>
      </c>
      <c r="AI106" s="49">
        <f t="shared" si="47"/>
        <v>0</v>
      </c>
      <c r="AJ106" s="49">
        <f t="shared" si="40"/>
        <v>0</v>
      </c>
      <c r="AK106" s="49">
        <f t="shared" si="44"/>
        <v>0</v>
      </c>
      <c r="AL106" s="49">
        <f t="shared" si="44"/>
        <v>0</v>
      </c>
      <c r="AM106" s="49">
        <f t="shared" si="44"/>
        <v>0</v>
      </c>
      <c r="AN106" s="49">
        <f t="shared" si="30"/>
        <v>0</v>
      </c>
      <c r="AO106" s="49">
        <f t="shared" si="45"/>
        <v>0</v>
      </c>
      <c r="AP106" s="49">
        <f t="shared" si="45"/>
        <v>0</v>
      </c>
      <c r="AQ106" s="49">
        <f t="shared" si="45"/>
        <v>0</v>
      </c>
      <c r="AR106" s="49">
        <f t="shared" si="45"/>
        <v>0</v>
      </c>
      <c r="AS106" s="49">
        <f t="shared" si="45"/>
        <v>0</v>
      </c>
      <c r="AT106" s="49">
        <f t="shared" si="45"/>
        <v>0</v>
      </c>
      <c r="AU106" s="49">
        <f t="shared" si="45"/>
        <v>0</v>
      </c>
      <c r="AV106" s="49">
        <f t="shared" si="45"/>
        <v>0</v>
      </c>
      <c r="AW106" s="49">
        <f t="shared" si="45"/>
        <v>0</v>
      </c>
      <c r="AX106" s="49">
        <f t="shared" si="45"/>
        <v>0</v>
      </c>
      <c r="AY106" s="49">
        <f t="shared" si="43"/>
        <v>0</v>
      </c>
      <c r="AZ106" s="49">
        <f t="shared" si="43"/>
        <v>0</v>
      </c>
      <c r="BA106" s="49">
        <f t="shared" si="43"/>
        <v>0</v>
      </c>
      <c r="BB106" s="48">
        <f t="shared" ref="BB106:BB169" si="48">A106</f>
        <v>101</v>
      </c>
      <c r="BC106" s="50">
        <f t="shared" si="26"/>
        <v>0</v>
      </c>
    </row>
    <row r="107" spans="1:55" x14ac:dyDescent="0.25">
      <c r="A107" s="48">
        <f>A106+1</f>
        <v>102</v>
      </c>
      <c r="B107" s="221"/>
      <c r="C107" s="222"/>
      <c r="D107" s="220"/>
      <c r="E107" s="180"/>
      <c r="F107" s="223"/>
      <c r="G107" s="223"/>
      <c r="H107" s="223"/>
      <c r="I107" s="223"/>
      <c r="J107" s="49"/>
      <c r="K107" s="49">
        <f t="shared" ref="K107:L126" si="49">IF($E107=K$4,$F107-$G107+$H107-$I107,0)</f>
        <v>0</v>
      </c>
      <c r="L107" s="49">
        <f t="shared" si="49"/>
        <v>0</v>
      </c>
      <c r="M107" s="49">
        <f t="shared" si="27"/>
        <v>0</v>
      </c>
      <c r="N107" s="48">
        <f t="shared" si="46"/>
        <v>102</v>
      </c>
      <c r="O107" s="49">
        <f t="shared" si="38"/>
        <v>0</v>
      </c>
      <c r="P107" s="49">
        <f t="shared" si="38"/>
        <v>0</v>
      </c>
      <c r="Q107" s="49">
        <f t="shared" si="38"/>
        <v>0</v>
      </c>
      <c r="R107" s="49">
        <f t="shared" si="38"/>
        <v>0</v>
      </c>
      <c r="S107" s="49">
        <f t="shared" si="39"/>
        <v>0</v>
      </c>
      <c r="T107" s="49">
        <f t="shared" si="42"/>
        <v>0</v>
      </c>
      <c r="U107" s="49">
        <f t="shared" si="42"/>
        <v>0</v>
      </c>
      <c r="V107" s="49">
        <f t="shared" si="42"/>
        <v>0</v>
      </c>
      <c r="W107" s="49">
        <f t="shared" si="42"/>
        <v>0</v>
      </c>
      <c r="X107" s="49">
        <f t="shared" si="42"/>
        <v>0</v>
      </c>
      <c r="Y107" s="49">
        <f t="shared" si="42"/>
        <v>0</v>
      </c>
      <c r="Z107" s="49">
        <f t="shared" si="36"/>
        <v>0</v>
      </c>
      <c r="AA107" s="49">
        <f t="shared" si="36"/>
        <v>0</v>
      </c>
      <c r="AB107" s="49">
        <f t="shared" si="36"/>
        <v>0</v>
      </c>
      <c r="AC107" s="49"/>
      <c r="AD107" s="49">
        <f t="shared" si="47"/>
        <v>0</v>
      </c>
      <c r="AE107" s="49">
        <f t="shared" si="47"/>
        <v>0</v>
      </c>
      <c r="AF107" s="49">
        <f t="shared" si="47"/>
        <v>0</v>
      </c>
      <c r="AG107" s="49">
        <f t="shared" si="47"/>
        <v>0</v>
      </c>
      <c r="AH107" s="49">
        <f t="shared" si="47"/>
        <v>0</v>
      </c>
      <c r="AI107" s="49">
        <f t="shared" si="47"/>
        <v>0</v>
      </c>
      <c r="AJ107" s="49">
        <f t="shared" si="40"/>
        <v>0</v>
      </c>
      <c r="AK107" s="49">
        <f t="shared" si="44"/>
        <v>0</v>
      </c>
      <c r="AL107" s="49">
        <f t="shared" si="44"/>
        <v>0</v>
      </c>
      <c r="AM107" s="49">
        <f t="shared" si="44"/>
        <v>0</v>
      </c>
      <c r="AN107" s="49">
        <f t="shared" si="30"/>
        <v>0</v>
      </c>
      <c r="AO107" s="49">
        <f t="shared" si="45"/>
        <v>0</v>
      </c>
      <c r="AP107" s="49">
        <f t="shared" si="45"/>
        <v>0</v>
      </c>
      <c r="AQ107" s="49">
        <f t="shared" si="45"/>
        <v>0</v>
      </c>
      <c r="AR107" s="49">
        <f t="shared" si="45"/>
        <v>0</v>
      </c>
      <c r="AS107" s="49">
        <f t="shared" si="45"/>
        <v>0</v>
      </c>
      <c r="AT107" s="49">
        <f t="shared" si="45"/>
        <v>0</v>
      </c>
      <c r="AU107" s="49">
        <f t="shared" si="45"/>
        <v>0</v>
      </c>
      <c r="AV107" s="49">
        <f t="shared" si="45"/>
        <v>0</v>
      </c>
      <c r="AW107" s="49">
        <f t="shared" si="45"/>
        <v>0</v>
      </c>
      <c r="AX107" s="49">
        <f t="shared" si="45"/>
        <v>0</v>
      </c>
      <c r="AY107" s="49">
        <f t="shared" si="43"/>
        <v>0</v>
      </c>
      <c r="AZ107" s="49">
        <f t="shared" si="43"/>
        <v>0</v>
      </c>
      <c r="BA107" s="49">
        <f t="shared" si="43"/>
        <v>0</v>
      </c>
      <c r="BB107" s="48">
        <f t="shared" si="48"/>
        <v>102</v>
      </c>
      <c r="BC107" s="50">
        <f t="shared" si="26"/>
        <v>0</v>
      </c>
    </row>
    <row r="108" spans="1:55" x14ac:dyDescent="0.25">
      <c r="A108" s="48">
        <f t="shared" ref="A108:A171" si="50">A107+1</f>
        <v>103</v>
      </c>
      <c r="B108" s="221"/>
      <c r="C108" s="222"/>
      <c r="D108" s="220"/>
      <c r="E108" s="180"/>
      <c r="F108" s="223"/>
      <c r="G108" s="223"/>
      <c r="H108" s="223"/>
      <c r="I108" s="223"/>
      <c r="J108" s="49"/>
      <c r="K108" s="49">
        <f t="shared" si="49"/>
        <v>0</v>
      </c>
      <c r="L108" s="49">
        <f t="shared" si="49"/>
        <v>0</v>
      </c>
      <c r="M108" s="49">
        <f t="shared" si="27"/>
        <v>0</v>
      </c>
      <c r="N108" s="48">
        <f t="shared" si="46"/>
        <v>103</v>
      </c>
      <c r="O108" s="49">
        <f t="shared" si="38"/>
        <v>0</v>
      </c>
      <c r="P108" s="49">
        <f t="shared" si="38"/>
        <v>0</v>
      </c>
      <c r="Q108" s="49">
        <f t="shared" si="38"/>
        <v>0</v>
      </c>
      <c r="R108" s="49">
        <f t="shared" si="38"/>
        <v>0</v>
      </c>
      <c r="S108" s="49">
        <f t="shared" si="39"/>
        <v>0</v>
      </c>
      <c r="T108" s="49">
        <f t="shared" si="42"/>
        <v>0</v>
      </c>
      <c r="U108" s="49">
        <f t="shared" si="42"/>
        <v>0</v>
      </c>
      <c r="V108" s="49">
        <f t="shared" si="42"/>
        <v>0</v>
      </c>
      <c r="W108" s="49">
        <f t="shared" si="42"/>
        <v>0</v>
      </c>
      <c r="X108" s="49">
        <f t="shared" si="42"/>
        <v>0</v>
      </c>
      <c r="Y108" s="49">
        <f t="shared" si="42"/>
        <v>0</v>
      </c>
      <c r="Z108" s="49">
        <f t="shared" si="36"/>
        <v>0</v>
      </c>
      <c r="AA108" s="49">
        <f t="shared" si="36"/>
        <v>0</v>
      </c>
      <c r="AB108" s="49">
        <f t="shared" si="36"/>
        <v>0</v>
      </c>
      <c r="AC108" s="49"/>
      <c r="AD108" s="49">
        <f t="shared" si="47"/>
        <v>0</v>
      </c>
      <c r="AE108" s="49">
        <f t="shared" si="47"/>
        <v>0</v>
      </c>
      <c r="AF108" s="49">
        <f t="shared" si="47"/>
        <v>0</v>
      </c>
      <c r="AG108" s="49">
        <f t="shared" si="47"/>
        <v>0</v>
      </c>
      <c r="AH108" s="49">
        <f t="shared" si="47"/>
        <v>0</v>
      </c>
      <c r="AI108" s="49">
        <f t="shared" si="47"/>
        <v>0</v>
      </c>
      <c r="AJ108" s="49">
        <f t="shared" si="40"/>
        <v>0</v>
      </c>
      <c r="AK108" s="49">
        <f t="shared" si="44"/>
        <v>0</v>
      </c>
      <c r="AL108" s="49">
        <f t="shared" si="44"/>
        <v>0</v>
      </c>
      <c r="AM108" s="49">
        <f t="shared" si="44"/>
        <v>0</v>
      </c>
      <c r="AN108" s="49">
        <f t="shared" si="30"/>
        <v>0</v>
      </c>
      <c r="AO108" s="49">
        <f t="shared" si="45"/>
        <v>0</v>
      </c>
      <c r="AP108" s="49">
        <f t="shared" si="45"/>
        <v>0</v>
      </c>
      <c r="AQ108" s="49">
        <f t="shared" si="45"/>
        <v>0</v>
      </c>
      <c r="AR108" s="49">
        <f t="shared" si="45"/>
        <v>0</v>
      </c>
      <c r="AS108" s="49">
        <f t="shared" si="45"/>
        <v>0</v>
      </c>
      <c r="AT108" s="49">
        <f t="shared" si="45"/>
        <v>0</v>
      </c>
      <c r="AU108" s="49">
        <f t="shared" si="45"/>
        <v>0</v>
      </c>
      <c r="AV108" s="49">
        <f t="shared" si="45"/>
        <v>0</v>
      </c>
      <c r="AW108" s="49">
        <f t="shared" si="45"/>
        <v>0</v>
      </c>
      <c r="AX108" s="49">
        <f t="shared" si="45"/>
        <v>0</v>
      </c>
      <c r="AY108" s="49">
        <f t="shared" si="43"/>
        <v>0</v>
      </c>
      <c r="AZ108" s="49">
        <f t="shared" si="43"/>
        <v>0</v>
      </c>
      <c r="BA108" s="49">
        <f t="shared" si="43"/>
        <v>0</v>
      </c>
      <c r="BB108" s="48">
        <f t="shared" si="48"/>
        <v>103</v>
      </c>
      <c r="BC108" s="50">
        <f t="shared" si="26"/>
        <v>0</v>
      </c>
    </row>
    <row r="109" spans="1:55" x14ac:dyDescent="0.25">
      <c r="A109" s="48">
        <f t="shared" si="50"/>
        <v>104</v>
      </c>
      <c r="B109" s="221"/>
      <c r="C109" s="222"/>
      <c r="D109" s="220"/>
      <c r="E109" s="180"/>
      <c r="F109" s="223"/>
      <c r="G109" s="223"/>
      <c r="H109" s="223"/>
      <c r="I109" s="223"/>
      <c r="J109" s="49"/>
      <c r="K109" s="49">
        <f t="shared" si="49"/>
        <v>0</v>
      </c>
      <c r="L109" s="49">
        <f t="shared" si="49"/>
        <v>0</v>
      </c>
      <c r="M109" s="49">
        <f t="shared" si="27"/>
        <v>0</v>
      </c>
      <c r="N109" s="48">
        <f t="shared" si="46"/>
        <v>104</v>
      </c>
      <c r="O109" s="49">
        <f t="shared" si="38"/>
        <v>0</v>
      </c>
      <c r="P109" s="49">
        <f t="shared" si="38"/>
        <v>0</v>
      </c>
      <c r="Q109" s="49">
        <f t="shared" si="38"/>
        <v>0</v>
      </c>
      <c r="R109" s="49">
        <f t="shared" si="38"/>
        <v>0</v>
      </c>
      <c r="S109" s="49">
        <f t="shared" si="39"/>
        <v>0</v>
      </c>
      <c r="T109" s="49">
        <f t="shared" si="42"/>
        <v>0</v>
      </c>
      <c r="U109" s="49">
        <f t="shared" si="42"/>
        <v>0</v>
      </c>
      <c r="V109" s="49">
        <f t="shared" si="42"/>
        <v>0</v>
      </c>
      <c r="W109" s="49">
        <f t="shared" si="42"/>
        <v>0</v>
      </c>
      <c r="X109" s="49">
        <f t="shared" si="42"/>
        <v>0</v>
      </c>
      <c r="Y109" s="49">
        <f t="shared" si="42"/>
        <v>0</v>
      </c>
      <c r="Z109" s="49">
        <f t="shared" si="36"/>
        <v>0</v>
      </c>
      <c r="AA109" s="49">
        <f t="shared" si="36"/>
        <v>0</v>
      </c>
      <c r="AB109" s="49">
        <f t="shared" si="36"/>
        <v>0</v>
      </c>
      <c r="AC109" s="49"/>
      <c r="AD109" s="49">
        <f t="shared" si="47"/>
        <v>0</v>
      </c>
      <c r="AE109" s="49">
        <f t="shared" si="47"/>
        <v>0</v>
      </c>
      <c r="AF109" s="49">
        <f t="shared" si="47"/>
        <v>0</v>
      </c>
      <c r="AG109" s="49">
        <f t="shared" si="47"/>
        <v>0</v>
      </c>
      <c r="AH109" s="49">
        <f t="shared" si="47"/>
        <v>0</v>
      </c>
      <c r="AI109" s="49">
        <f t="shared" si="47"/>
        <v>0</v>
      </c>
      <c r="AJ109" s="49">
        <f t="shared" si="40"/>
        <v>0</v>
      </c>
      <c r="AK109" s="49">
        <f t="shared" si="44"/>
        <v>0</v>
      </c>
      <c r="AL109" s="49">
        <f t="shared" si="44"/>
        <v>0</v>
      </c>
      <c r="AM109" s="49">
        <f t="shared" si="44"/>
        <v>0</v>
      </c>
      <c r="AN109" s="49">
        <f t="shared" si="30"/>
        <v>0</v>
      </c>
      <c r="AO109" s="49">
        <f t="shared" ref="AO109:AX114" si="51">IF($E109=AO$4,$G109+$I109,0)</f>
        <v>0</v>
      </c>
      <c r="AP109" s="49">
        <f t="shared" si="51"/>
        <v>0</v>
      </c>
      <c r="AQ109" s="49">
        <f t="shared" si="51"/>
        <v>0</v>
      </c>
      <c r="AR109" s="49">
        <f t="shared" si="51"/>
        <v>0</v>
      </c>
      <c r="AS109" s="49">
        <f t="shared" si="51"/>
        <v>0</v>
      </c>
      <c r="AT109" s="49">
        <f t="shared" si="51"/>
        <v>0</v>
      </c>
      <c r="AU109" s="49">
        <f t="shared" si="51"/>
        <v>0</v>
      </c>
      <c r="AV109" s="49">
        <f t="shared" si="51"/>
        <v>0</v>
      </c>
      <c r="AW109" s="49">
        <f t="shared" si="51"/>
        <v>0</v>
      </c>
      <c r="AX109" s="49">
        <f t="shared" si="51"/>
        <v>0</v>
      </c>
      <c r="AY109" s="49">
        <f t="shared" si="43"/>
        <v>0</v>
      </c>
      <c r="AZ109" s="49">
        <f t="shared" si="43"/>
        <v>0</v>
      </c>
      <c r="BA109" s="49">
        <f t="shared" si="43"/>
        <v>0</v>
      </c>
      <c r="BB109" s="48">
        <f t="shared" si="48"/>
        <v>104</v>
      </c>
      <c r="BC109" s="50">
        <f t="shared" si="26"/>
        <v>0</v>
      </c>
    </row>
    <row r="110" spans="1:55" x14ac:dyDescent="0.25">
      <c r="A110" s="48">
        <f t="shared" si="50"/>
        <v>105</v>
      </c>
      <c r="B110" s="221"/>
      <c r="C110" s="222"/>
      <c r="D110" s="220"/>
      <c r="E110" s="180"/>
      <c r="F110" s="223"/>
      <c r="G110" s="223"/>
      <c r="H110" s="223"/>
      <c r="I110" s="223"/>
      <c r="J110" s="49"/>
      <c r="K110" s="49">
        <f t="shared" si="49"/>
        <v>0</v>
      </c>
      <c r="L110" s="49">
        <f t="shared" si="49"/>
        <v>0</v>
      </c>
      <c r="M110" s="49">
        <f t="shared" si="27"/>
        <v>0</v>
      </c>
      <c r="N110" s="48">
        <f t="shared" si="46"/>
        <v>105</v>
      </c>
      <c r="O110" s="49">
        <f t="shared" si="38"/>
        <v>0</v>
      </c>
      <c r="P110" s="49">
        <f t="shared" si="38"/>
        <v>0</v>
      </c>
      <c r="Q110" s="49">
        <f t="shared" si="38"/>
        <v>0</v>
      </c>
      <c r="R110" s="49">
        <f t="shared" si="38"/>
        <v>0</v>
      </c>
      <c r="S110" s="49">
        <f t="shared" si="39"/>
        <v>0</v>
      </c>
      <c r="T110" s="49">
        <f t="shared" si="42"/>
        <v>0</v>
      </c>
      <c r="U110" s="49">
        <f t="shared" si="42"/>
        <v>0</v>
      </c>
      <c r="V110" s="49">
        <f t="shared" si="42"/>
        <v>0</v>
      </c>
      <c r="W110" s="49">
        <f t="shared" si="42"/>
        <v>0</v>
      </c>
      <c r="X110" s="49">
        <f t="shared" si="42"/>
        <v>0</v>
      </c>
      <c r="Y110" s="49">
        <f t="shared" si="42"/>
        <v>0</v>
      </c>
      <c r="Z110" s="49">
        <f t="shared" si="36"/>
        <v>0</v>
      </c>
      <c r="AA110" s="49">
        <f t="shared" si="36"/>
        <v>0</v>
      </c>
      <c r="AB110" s="49">
        <f t="shared" si="36"/>
        <v>0</v>
      </c>
      <c r="AC110" s="49"/>
      <c r="AD110" s="49">
        <f t="shared" si="47"/>
        <v>0</v>
      </c>
      <c r="AE110" s="49">
        <f t="shared" si="47"/>
        <v>0</v>
      </c>
      <c r="AF110" s="49">
        <f t="shared" si="47"/>
        <v>0</v>
      </c>
      <c r="AG110" s="49">
        <f t="shared" si="47"/>
        <v>0</v>
      </c>
      <c r="AH110" s="49">
        <f t="shared" si="47"/>
        <v>0</v>
      </c>
      <c r="AI110" s="49">
        <f t="shared" si="47"/>
        <v>0</v>
      </c>
      <c r="AJ110" s="49">
        <f t="shared" si="40"/>
        <v>0</v>
      </c>
      <c r="AK110" s="49">
        <f t="shared" si="44"/>
        <v>0</v>
      </c>
      <c r="AL110" s="49">
        <f t="shared" si="44"/>
        <v>0</v>
      </c>
      <c r="AM110" s="49">
        <f t="shared" si="44"/>
        <v>0</v>
      </c>
      <c r="AN110" s="49">
        <f t="shared" si="30"/>
        <v>0</v>
      </c>
      <c r="AO110" s="49">
        <f t="shared" si="51"/>
        <v>0</v>
      </c>
      <c r="AP110" s="49">
        <f t="shared" si="51"/>
        <v>0</v>
      </c>
      <c r="AQ110" s="49">
        <f t="shared" si="51"/>
        <v>0</v>
      </c>
      <c r="AR110" s="49">
        <f t="shared" si="51"/>
        <v>0</v>
      </c>
      <c r="AS110" s="49">
        <f t="shared" si="51"/>
        <v>0</v>
      </c>
      <c r="AT110" s="49">
        <f t="shared" si="51"/>
        <v>0</v>
      </c>
      <c r="AU110" s="49">
        <f t="shared" si="51"/>
        <v>0</v>
      </c>
      <c r="AV110" s="49">
        <f t="shared" si="51"/>
        <v>0</v>
      </c>
      <c r="AW110" s="49">
        <f t="shared" si="51"/>
        <v>0</v>
      </c>
      <c r="AX110" s="49">
        <f t="shared" si="51"/>
        <v>0</v>
      </c>
      <c r="AY110" s="49">
        <f t="shared" si="43"/>
        <v>0</v>
      </c>
      <c r="AZ110" s="49">
        <f t="shared" si="43"/>
        <v>0</v>
      </c>
      <c r="BA110" s="49">
        <f t="shared" si="43"/>
        <v>0</v>
      </c>
      <c r="BB110" s="48">
        <f t="shared" si="48"/>
        <v>105</v>
      </c>
      <c r="BC110" s="50">
        <f t="shared" si="26"/>
        <v>0</v>
      </c>
    </row>
    <row r="111" spans="1:55" x14ac:dyDescent="0.25">
      <c r="A111" s="48">
        <f t="shared" si="50"/>
        <v>106</v>
      </c>
      <c r="B111" s="221"/>
      <c r="C111" s="222"/>
      <c r="D111" s="220"/>
      <c r="E111" s="180"/>
      <c r="F111" s="223"/>
      <c r="G111" s="223"/>
      <c r="H111" s="223"/>
      <c r="I111" s="223"/>
      <c r="J111" s="49"/>
      <c r="K111" s="49">
        <f t="shared" si="49"/>
        <v>0</v>
      </c>
      <c r="L111" s="49">
        <f t="shared" si="49"/>
        <v>0</v>
      </c>
      <c r="M111" s="49">
        <f t="shared" si="27"/>
        <v>0</v>
      </c>
      <c r="N111" s="48">
        <f t="shared" si="46"/>
        <v>106</v>
      </c>
      <c r="O111" s="49">
        <f t="shared" ref="O111:R132" si="52">IF($E111=O$4,$F111+$H111,0)</f>
        <v>0</v>
      </c>
      <c r="P111" s="49">
        <f t="shared" si="52"/>
        <v>0</v>
      </c>
      <c r="Q111" s="49">
        <f t="shared" si="52"/>
        <v>0</v>
      </c>
      <c r="R111" s="49">
        <f t="shared" si="52"/>
        <v>0</v>
      </c>
      <c r="S111" s="49">
        <f t="shared" si="39"/>
        <v>0</v>
      </c>
      <c r="T111" s="49">
        <f t="shared" si="42"/>
        <v>0</v>
      </c>
      <c r="U111" s="49">
        <f t="shared" si="42"/>
        <v>0</v>
      </c>
      <c r="V111" s="49">
        <f t="shared" si="42"/>
        <v>0</v>
      </c>
      <c r="W111" s="49">
        <f t="shared" si="42"/>
        <v>0</v>
      </c>
      <c r="X111" s="49">
        <f t="shared" si="42"/>
        <v>0</v>
      </c>
      <c r="Y111" s="49">
        <f t="shared" si="42"/>
        <v>0</v>
      </c>
      <c r="Z111" s="49">
        <f t="shared" si="36"/>
        <v>0</v>
      </c>
      <c r="AA111" s="49">
        <f t="shared" si="36"/>
        <v>0</v>
      </c>
      <c r="AB111" s="49">
        <f t="shared" si="36"/>
        <v>0</v>
      </c>
      <c r="AC111" s="49"/>
      <c r="AD111" s="49">
        <f t="shared" si="47"/>
        <v>0</v>
      </c>
      <c r="AE111" s="49">
        <f t="shared" si="47"/>
        <v>0</v>
      </c>
      <c r="AF111" s="49">
        <f t="shared" si="47"/>
        <v>0</v>
      </c>
      <c r="AG111" s="49">
        <f t="shared" si="47"/>
        <v>0</v>
      </c>
      <c r="AH111" s="49">
        <f t="shared" si="47"/>
        <v>0</v>
      </c>
      <c r="AI111" s="49">
        <f t="shared" si="47"/>
        <v>0</v>
      </c>
      <c r="AJ111" s="49">
        <f t="shared" si="40"/>
        <v>0</v>
      </c>
      <c r="AK111" s="49">
        <f t="shared" si="44"/>
        <v>0</v>
      </c>
      <c r="AL111" s="49">
        <f t="shared" si="44"/>
        <v>0</v>
      </c>
      <c r="AM111" s="49">
        <f t="shared" si="44"/>
        <v>0</v>
      </c>
      <c r="AN111" s="49">
        <f t="shared" si="30"/>
        <v>0</v>
      </c>
      <c r="AO111" s="49">
        <f t="shared" si="51"/>
        <v>0</v>
      </c>
      <c r="AP111" s="49">
        <f t="shared" si="51"/>
        <v>0</v>
      </c>
      <c r="AQ111" s="49">
        <f t="shared" si="51"/>
        <v>0</v>
      </c>
      <c r="AR111" s="49">
        <f t="shared" si="51"/>
        <v>0</v>
      </c>
      <c r="AS111" s="49">
        <f t="shared" si="51"/>
        <v>0</v>
      </c>
      <c r="AT111" s="49">
        <f t="shared" si="51"/>
        <v>0</v>
      </c>
      <c r="AU111" s="49">
        <f t="shared" si="51"/>
        <v>0</v>
      </c>
      <c r="AV111" s="49">
        <f t="shared" si="51"/>
        <v>0</v>
      </c>
      <c r="AW111" s="49">
        <f t="shared" si="51"/>
        <v>0</v>
      </c>
      <c r="AX111" s="49">
        <f t="shared" si="51"/>
        <v>0</v>
      </c>
      <c r="AY111" s="49">
        <f t="shared" si="43"/>
        <v>0</v>
      </c>
      <c r="AZ111" s="49">
        <f t="shared" si="43"/>
        <v>0</v>
      </c>
      <c r="BA111" s="49">
        <f t="shared" si="43"/>
        <v>0</v>
      </c>
      <c r="BB111" s="48">
        <f t="shared" si="48"/>
        <v>106</v>
      </c>
      <c r="BC111" s="50">
        <f t="shared" si="26"/>
        <v>0</v>
      </c>
    </row>
    <row r="112" spans="1:55" x14ac:dyDescent="0.25">
      <c r="A112" s="48">
        <f t="shared" si="50"/>
        <v>107</v>
      </c>
      <c r="B112" s="221"/>
      <c r="C112" s="222"/>
      <c r="D112" s="220"/>
      <c r="E112" s="180"/>
      <c r="F112" s="223"/>
      <c r="G112" s="223"/>
      <c r="H112" s="223"/>
      <c r="I112" s="223"/>
      <c r="J112" s="49"/>
      <c r="K112" s="49">
        <f t="shared" si="49"/>
        <v>0</v>
      </c>
      <c r="L112" s="49">
        <f t="shared" si="49"/>
        <v>0</v>
      </c>
      <c r="M112" s="49">
        <f t="shared" si="27"/>
        <v>0</v>
      </c>
      <c r="N112" s="48">
        <f t="shared" si="46"/>
        <v>107</v>
      </c>
      <c r="O112" s="49">
        <f t="shared" si="52"/>
        <v>0</v>
      </c>
      <c r="P112" s="49">
        <f t="shared" si="52"/>
        <v>0</v>
      </c>
      <c r="Q112" s="49">
        <f t="shared" si="52"/>
        <v>0</v>
      </c>
      <c r="R112" s="49">
        <f t="shared" si="52"/>
        <v>0</v>
      </c>
      <c r="S112" s="49">
        <f t="shared" si="39"/>
        <v>0</v>
      </c>
      <c r="T112" s="49">
        <f>IF($E112=T$4,$G112+$I112,0)</f>
        <v>0</v>
      </c>
      <c r="U112" s="49">
        <f t="shared" ref="T112:AB121" si="53">IF($E112=U$4,$G112+$I112,0)</f>
        <v>0</v>
      </c>
      <c r="V112" s="49">
        <f t="shared" si="53"/>
        <v>0</v>
      </c>
      <c r="W112" s="49">
        <f t="shared" si="53"/>
        <v>0</v>
      </c>
      <c r="X112" s="49">
        <f t="shared" si="53"/>
        <v>0</v>
      </c>
      <c r="Y112" s="49">
        <f t="shared" si="53"/>
        <v>0</v>
      </c>
      <c r="Z112" s="49">
        <f t="shared" si="53"/>
        <v>0</v>
      </c>
      <c r="AA112" s="49">
        <f t="shared" si="53"/>
        <v>0</v>
      </c>
      <c r="AB112" s="49">
        <f t="shared" si="53"/>
        <v>0</v>
      </c>
      <c r="AC112" s="49"/>
      <c r="AD112" s="49">
        <f t="shared" si="47"/>
        <v>0</v>
      </c>
      <c r="AE112" s="49">
        <f t="shared" si="47"/>
        <v>0</v>
      </c>
      <c r="AF112" s="49">
        <f t="shared" si="47"/>
        <v>0</v>
      </c>
      <c r="AG112" s="49">
        <f t="shared" si="47"/>
        <v>0</v>
      </c>
      <c r="AH112" s="49">
        <f t="shared" si="47"/>
        <v>0</v>
      </c>
      <c r="AI112" s="49">
        <f t="shared" si="47"/>
        <v>0</v>
      </c>
      <c r="AJ112" s="49">
        <f t="shared" si="40"/>
        <v>0</v>
      </c>
      <c r="AK112" s="49">
        <f t="shared" si="44"/>
        <v>0</v>
      </c>
      <c r="AL112" s="49">
        <f t="shared" si="44"/>
        <v>0</v>
      </c>
      <c r="AM112" s="49">
        <f t="shared" si="44"/>
        <v>0</v>
      </c>
      <c r="AN112" s="49">
        <f t="shared" si="30"/>
        <v>0</v>
      </c>
      <c r="AO112" s="49">
        <f t="shared" si="51"/>
        <v>0</v>
      </c>
      <c r="AP112" s="49">
        <f t="shared" si="51"/>
        <v>0</v>
      </c>
      <c r="AQ112" s="49">
        <f t="shared" si="51"/>
        <v>0</v>
      </c>
      <c r="AR112" s="49">
        <f t="shared" si="51"/>
        <v>0</v>
      </c>
      <c r="AS112" s="49">
        <f t="shared" si="51"/>
        <v>0</v>
      </c>
      <c r="AT112" s="49">
        <f t="shared" si="51"/>
        <v>0</v>
      </c>
      <c r="AU112" s="49">
        <f t="shared" si="51"/>
        <v>0</v>
      </c>
      <c r="AV112" s="49">
        <f t="shared" si="51"/>
        <v>0</v>
      </c>
      <c r="AW112" s="49">
        <f t="shared" si="51"/>
        <v>0</v>
      </c>
      <c r="AX112" s="49">
        <f t="shared" si="51"/>
        <v>0</v>
      </c>
      <c r="AY112" s="49">
        <f t="shared" si="43"/>
        <v>0</v>
      </c>
      <c r="AZ112" s="49">
        <f t="shared" si="43"/>
        <v>0</v>
      </c>
      <c r="BA112" s="49">
        <f t="shared" si="43"/>
        <v>0</v>
      </c>
      <c r="BB112" s="48">
        <f t="shared" si="48"/>
        <v>107</v>
      </c>
      <c r="BC112" s="50">
        <f t="shared" si="26"/>
        <v>0</v>
      </c>
    </row>
    <row r="113" spans="1:55" x14ac:dyDescent="0.25">
      <c r="A113" s="48">
        <f t="shared" si="50"/>
        <v>108</v>
      </c>
      <c r="B113" s="221"/>
      <c r="C113" s="222"/>
      <c r="D113" s="220"/>
      <c r="E113" s="180"/>
      <c r="F113" s="223"/>
      <c r="G113" s="223"/>
      <c r="H113" s="223"/>
      <c r="I113" s="223"/>
      <c r="J113" s="49"/>
      <c r="K113" s="49">
        <f t="shared" si="49"/>
        <v>0</v>
      </c>
      <c r="L113" s="49">
        <f t="shared" si="49"/>
        <v>0</v>
      </c>
      <c r="M113" s="49">
        <f t="shared" si="27"/>
        <v>0</v>
      </c>
      <c r="N113" s="48">
        <f t="shared" si="46"/>
        <v>108</v>
      </c>
      <c r="O113" s="49">
        <f t="shared" si="52"/>
        <v>0</v>
      </c>
      <c r="P113" s="49">
        <f t="shared" si="52"/>
        <v>0</v>
      </c>
      <c r="Q113" s="49">
        <f t="shared" si="52"/>
        <v>0</v>
      </c>
      <c r="R113" s="49">
        <f t="shared" si="52"/>
        <v>0</v>
      </c>
      <c r="S113" s="49">
        <f t="shared" si="39"/>
        <v>0</v>
      </c>
      <c r="T113" s="49">
        <f t="shared" si="53"/>
        <v>0</v>
      </c>
      <c r="U113" s="49">
        <f t="shared" si="53"/>
        <v>0</v>
      </c>
      <c r="V113" s="49">
        <f t="shared" si="53"/>
        <v>0</v>
      </c>
      <c r="W113" s="49">
        <f t="shared" si="53"/>
        <v>0</v>
      </c>
      <c r="X113" s="49">
        <f t="shared" si="53"/>
        <v>0</v>
      </c>
      <c r="Y113" s="49">
        <f t="shared" si="53"/>
        <v>0</v>
      </c>
      <c r="Z113" s="49">
        <f t="shared" si="53"/>
        <v>0</v>
      </c>
      <c r="AA113" s="49">
        <f t="shared" si="53"/>
        <v>0</v>
      </c>
      <c r="AB113" s="49">
        <f t="shared" si="53"/>
        <v>0</v>
      </c>
      <c r="AC113" s="49"/>
      <c r="AD113" s="49">
        <f t="shared" si="47"/>
        <v>0</v>
      </c>
      <c r="AE113" s="49">
        <f t="shared" si="47"/>
        <v>0</v>
      </c>
      <c r="AF113" s="49">
        <f t="shared" si="47"/>
        <v>0</v>
      </c>
      <c r="AG113" s="49">
        <f t="shared" si="47"/>
        <v>0</v>
      </c>
      <c r="AH113" s="49">
        <f t="shared" si="47"/>
        <v>0</v>
      </c>
      <c r="AI113" s="49">
        <f t="shared" si="47"/>
        <v>0</v>
      </c>
      <c r="AJ113" s="49">
        <f t="shared" si="40"/>
        <v>0</v>
      </c>
      <c r="AK113" s="49">
        <f t="shared" si="44"/>
        <v>0</v>
      </c>
      <c r="AL113" s="49">
        <f t="shared" si="44"/>
        <v>0</v>
      </c>
      <c r="AM113" s="49">
        <f t="shared" si="44"/>
        <v>0</v>
      </c>
      <c r="AN113" s="49">
        <f t="shared" si="30"/>
        <v>0</v>
      </c>
      <c r="AO113" s="49">
        <f t="shared" si="51"/>
        <v>0</v>
      </c>
      <c r="AP113" s="49">
        <f t="shared" si="51"/>
        <v>0</v>
      </c>
      <c r="AQ113" s="49">
        <f t="shared" si="51"/>
        <v>0</v>
      </c>
      <c r="AR113" s="49">
        <f t="shared" si="51"/>
        <v>0</v>
      </c>
      <c r="AS113" s="49">
        <f t="shared" si="51"/>
        <v>0</v>
      </c>
      <c r="AT113" s="49">
        <f t="shared" si="51"/>
        <v>0</v>
      </c>
      <c r="AU113" s="49">
        <f t="shared" si="51"/>
        <v>0</v>
      </c>
      <c r="AV113" s="49">
        <f t="shared" si="51"/>
        <v>0</v>
      </c>
      <c r="AW113" s="49">
        <f t="shared" si="51"/>
        <v>0</v>
      </c>
      <c r="AX113" s="49">
        <f t="shared" si="51"/>
        <v>0</v>
      </c>
      <c r="AY113" s="49">
        <f t="shared" si="43"/>
        <v>0</v>
      </c>
      <c r="AZ113" s="49">
        <f t="shared" si="43"/>
        <v>0</v>
      </c>
      <c r="BA113" s="49">
        <f t="shared" si="43"/>
        <v>0</v>
      </c>
      <c r="BB113" s="48">
        <f t="shared" si="48"/>
        <v>108</v>
      </c>
      <c r="BC113" s="50">
        <f t="shared" si="26"/>
        <v>0</v>
      </c>
    </row>
    <row r="114" spans="1:55" x14ac:dyDescent="0.25">
      <c r="A114" s="48">
        <f t="shared" si="50"/>
        <v>109</v>
      </c>
      <c r="B114" s="221"/>
      <c r="C114" s="222"/>
      <c r="D114" s="220"/>
      <c r="E114" s="180"/>
      <c r="F114" s="223"/>
      <c r="G114" s="223"/>
      <c r="H114" s="223"/>
      <c r="I114" s="223"/>
      <c r="J114" s="49"/>
      <c r="K114" s="49">
        <f t="shared" si="49"/>
        <v>0</v>
      </c>
      <c r="L114" s="49">
        <f t="shared" si="49"/>
        <v>0</v>
      </c>
      <c r="M114" s="49">
        <f t="shared" si="27"/>
        <v>0</v>
      </c>
      <c r="N114" s="48">
        <f t="shared" si="46"/>
        <v>109</v>
      </c>
      <c r="O114" s="49">
        <f t="shared" si="52"/>
        <v>0</v>
      </c>
      <c r="P114" s="49">
        <f t="shared" si="52"/>
        <v>0</v>
      </c>
      <c r="Q114" s="49">
        <f t="shared" si="52"/>
        <v>0</v>
      </c>
      <c r="R114" s="49">
        <f t="shared" si="52"/>
        <v>0</v>
      </c>
      <c r="S114" s="49">
        <f t="shared" si="39"/>
        <v>0</v>
      </c>
      <c r="T114" s="49">
        <f t="shared" si="53"/>
        <v>0</v>
      </c>
      <c r="U114" s="49">
        <f t="shared" si="53"/>
        <v>0</v>
      </c>
      <c r="V114" s="49">
        <f t="shared" si="53"/>
        <v>0</v>
      </c>
      <c r="W114" s="49">
        <f t="shared" si="53"/>
        <v>0</v>
      </c>
      <c r="X114" s="49">
        <f t="shared" si="53"/>
        <v>0</v>
      </c>
      <c r="Y114" s="49">
        <f t="shared" si="53"/>
        <v>0</v>
      </c>
      <c r="Z114" s="49">
        <f t="shared" si="53"/>
        <v>0</v>
      </c>
      <c r="AA114" s="49">
        <f t="shared" si="53"/>
        <v>0</v>
      </c>
      <c r="AB114" s="49">
        <f t="shared" si="53"/>
        <v>0</v>
      </c>
      <c r="AC114" s="49"/>
      <c r="AD114" s="49">
        <f t="shared" si="47"/>
        <v>0</v>
      </c>
      <c r="AE114" s="49">
        <f t="shared" si="47"/>
        <v>0</v>
      </c>
      <c r="AF114" s="49">
        <f t="shared" si="47"/>
        <v>0</v>
      </c>
      <c r="AG114" s="49">
        <f t="shared" si="47"/>
        <v>0</v>
      </c>
      <c r="AH114" s="49">
        <f t="shared" si="47"/>
        <v>0</v>
      </c>
      <c r="AI114" s="49">
        <f t="shared" si="47"/>
        <v>0</v>
      </c>
      <c r="AJ114" s="49">
        <f t="shared" si="40"/>
        <v>0</v>
      </c>
      <c r="AK114" s="49">
        <f t="shared" si="44"/>
        <v>0</v>
      </c>
      <c r="AL114" s="49">
        <f t="shared" si="44"/>
        <v>0</v>
      </c>
      <c r="AM114" s="49">
        <f t="shared" si="44"/>
        <v>0</v>
      </c>
      <c r="AN114" s="49">
        <f t="shared" si="30"/>
        <v>0</v>
      </c>
      <c r="AO114" s="49">
        <f t="shared" si="51"/>
        <v>0</v>
      </c>
      <c r="AP114" s="49">
        <f t="shared" si="51"/>
        <v>0</v>
      </c>
      <c r="AQ114" s="49">
        <f t="shared" si="51"/>
        <v>0</v>
      </c>
      <c r="AR114" s="49">
        <f t="shared" si="51"/>
        <v>0</v>
      </c>
      <c r="AS114" s="49">
        <f t="shared" si="51"/>
        <v>0</v>
      </c>
      <c r="AT114" s="49">
        <f t="shared" si="51"/>
        <v>0</v>
      </c>
      <c r="AU114" s="49">
        <f t="shared" si="51"/>
        <v>0</v>
      </c>
      <c r="AV114" s="49">
        <f t="shared" si="51"/>
        <v>0</v>
      </c>
      <c r="AW114" s="49">
        <f t="shared" si="51"/>
        <v>0</v>
      </c>
      <c r="AX114" s="49">
        <f t="shared" si="51"/>
        <v>0</v>
      </c>
      <c r="AY114" s="49">
        <f t="shared" si="43"/>
        <v>0</v>
      </c>
      <c r="AZ114" s="49">
        <f t="shared" si="43"/>
        <v>0</v>
      </c>
      <c r="BA114" s="49">
        <f t="shared" si="43"/>
        <v>0</v>
      </c>
      <c r="BB114" s="48">
        <f t="shared" si="48"/>
        <v>109</v>
      </c>
      <c r="BC114" s="50">
        <f t="shared" si="26"/>
        <v>0</v>
      </c>
    </row>
    <row r="115" spans="1:55" x14ac:dyDescent="0.25">
      <c r="A115" s="48">
        <f t="shared" si="50"/>
        <v>110</v>
      </c>
      <c r="B115" s="221"/>
      <c r="C115" s="222"/>
      <c r="D115" s="220"/>
      <c r="E115" s="180"/>
      <c r="F115" s="223"/>
      <c r="G115" s="223"/>
      <c r="H115" s="223"/>
      <c r="I115" s="223"/>
      <c r="J115" s="49"/>
      <c r="K115" s="49">
        <f t="shared" si="49"/>
        <v>0</v>
      </c>
      <c r="L115" s="49">
        <f t="shared" si="49"/>
        <v>0</v>
      </c>
      <c r="M115" s="49">
        <f t="shared" si="27"/>
        <v>0</v>
      </c>
      <c r="N115" s="48">
        <f t="shared" si="46"/>
        <v>110</v>
      </c>
      <c r="O115" s="49">
        <f t="shared" si="52"/>
        <v>0</v>
      </c>
      <c r="P115" s="49">
        <f t="shared" si="52"/>
        <v>0</v>
      </c>
      <c r="Q115" s="49">
        <f t="shared" si="52"/>
        <v>0</v>
      </c>
      <c r="R115" s="49">
        <f t="shared" si="52"/>
        <v>0</v>
      </c>
      <c r="S115" s="49">
        <f t="shared" si="39"/>
        <v>0</v>
      </c>
      <c r="T115" s="49">
        <f t="shared" si="53"/>
        <v>0</v>
      </c>
      <c r="U115" s="49">
        <f t="shared" si="53"/>
        <v>0</v>
      </c>
      <c r="V115" s="49">
        <f t="shared" si="53"/>
        <v>0</v>
      </c>
      <c r="W115" s="49">
        <f t="shared" si="53"/>
        <v>0</v>
      </c>
      <c r="X115" s="49">
        <f t="shared" si="53"/>
        <v>0</v>
      </c>
      <c r="Y115" s="49">
        <f t="shared" si="53"/>
        <v>0</v>
      </c>
      <c r="Z115" s="49">
        <f t="shared" si="53"/>
        <v>0</v>
      </c>
      <c r="AA115" s="49">
        <f t="shared" si="53"/>
        <v>0</v>
      </c>
      <c r="AB115" s="49">
        <f t="shared" si="53"/>
        <v>0</v>
      </c>
      <c r="AC115" s="49"/>
      <c r="AD115" s="49">
        <f t="shared" si="47"/>
        <v>0</v>
      </c>
      <c r="AE115" s="49">
        <f t="shared" si="47"/>
        <v>0</v>
      </c>
      <c r="AF115" s="49">
        <f t="shared" si="47"/>
        <v>0</v>
      </c>
      <c r="AG115" s="49">
        <f t="shared" si="47"/>
        <v>0</v>
      </c>
      <c r="AH115" s="49">
        <f t="shared" si="47"/>
        <v>0</v>
      </c>
      <c r="AI115" s="49">
        <f t="shared" si="47"/>
        <v>0</v>
      </c>
      <c r="AJ115" s="49">
        <f t="shared" si="40"/>
        <v>0</v>
      </c>
      <c r="AK115" s="49">
        <f t="shared" ref="AK115:AY131" si="54">IF($E115=AK$4,$G115+$I115,0)</f>
        <v>0</v>
      </c>
      <c r="AL115" s="49">
        <f t="shared" si="54"/>
        <v>0</v>
      </c>
      <c r="AM115" s="49">
        <f t="shared" si="54"/>
        <v>0</v>
      </c>
      <c r="AN115" s="49">
        <f t="shared" si="30"/>
        <v>0</v>
      </c>
      <c r="AO115" s="49">
        <f t="shared" si="54"/>
        <v>0</v>
      </c>
      <c r="AP115" s="49">
        <f t="shared" si="54"/>
        <v>0</v>
      </c>
      <c r="AQ115" s="49">
        <f t="shared" si="54"/>
        <v>0</v>
      </c>
      <c r="AR115" s="49">
        <f t="shared" si="54"/>
        <v>0</v>
      </c>
      <c r="AS115" s="49">
        <f t="shared" si="54"/>
        <v>0</v>
      </c>
      <c r="AT115" s="49">
        <f t="shared" si="54"/>
        <v>0</v>
      </c>
      <c r="AU115" s="49">
        <f t="shared" si="54"/>
        <v>0</v>
      </c>
      <c r="AV115" s="49">
        <f t="shared" si="54"/>
        <v>0</v>
      </c>
      <c r="AW115" s="49">
        <f t="shared" si="54"/>
        <v>0</v>
      </c>
      <c r="AX115" s="49">
        <f t="shared" si="54"/>
        <v>0</v>
      </c>
      <c r="AY115" s="49">
        <f t="shared" si="54"/>
        <v>0</v>
      </c>
      <c r="AZ115" s="49">
        <f t="shared" ref="AZ115:BA134" si="55">IF($E115=AZ$4,$G115+$I115,0)</f>
        <v>0</v>
      </c>
      <c r="BA115" s="49">
        <f t="shared" si="55"/>
        <v>0</v>
      </c>
      <c r="BB115" s="48">
        <f t="shared" si="48"/>
        <v>110</v>
      </c>
      <c r="BC115" s="50">
        <f t="shared" si="26"/>
        <v>0</v>
      </c>
    </row>
    <row r="116" spans="1:55" x14ac:dyDescent="0.25">
      <c r="A116" s="48">
        <f t="shared" si="50"/>
        <v>111</v>
      </c>
      <c r="B116" s="221"/>
      <c r="C116" s="222"/>
      <c r="D116" s="220"/>
      <c r="E116" s="180"/>
      <c r="F116" s="223"/>
      <c r="G116" s="223"/>
      <c r="H116" s="223"/>
      <c r="I116" s="223"/>
      <c r="J116" s="49"/>
      <c r="K116" s="49">
        <f t="shared" si="49"/>
        <v>0</v>
      </c>
      <c r="L116" s="49">
        <f t="shared" si="49"/>
        <v>0</v>
      </c>
      <c r="M116" s="49">
        <f t="shared" si="27"/>
        <v>0</v>
      </c>
      <c r="N116" s="48">
        <f t="shared" si="46"/>
        <v>111</v>
      </c>
      <c r="O116" s="49">
        <f t="shared" si="52"/>
        <v>0</v>
      </c>
      <c r="P116" s="49">
        <f t="shared" si="52"/>
        <v>0</v>
      </c>
      <c r="Q116" s="49">
        <f t="shared" si="52"/>
        <v>0</v>
      </c>
      <c r="R116" s="49">
        <f t="shared" si="52"/>
        <v>0</v>
      </c>
      <c r="S116" s="49">
        <f t="shared" si="39"/>
        <v>0</v>
      </c>
      <c r="T116" s="49">
        <f t="shared" si="53"/>
        <v>0</v>
      </c>
      <c r="U116" s="49">
        <f t="shared" si="53"/>
        <v>0</v>
      </c>
      <c r="V116" s="49">
        <f t="shared" si="53"/>
        <v>0</v>
      </c>
      <c r="W116" s="49">
        <f t="shared" si="53"/>
        <v>0</v>
      </c>
      <c r="X116" s="49">
        <f t="shared" si="53"/>
        <v>0</v>
      </c>
      <c r="Y116" s="49">
        <f t="shared" si="53"/>
        <v>0</v>
      </c>
      <c r="Z116" s="49">
        <f t="shared" si="53"/>
        <v>0</v>
      </c>
      <c r="AA116" s="49">
        <f t="shared" si="53"/>
        <v>0</v>
      </c>
      <c r="AB116" s="49">
        <f t="shared" si="53"/>
        <v>0</v>
      </c>
      <c r="AC116" s="49"/>
      <c r="AD116" s="49">
        <f t="shared" ref="AD116:AI130" si="56">IF($E116=AD$4,$F116+$H116,0)</f>
        <v>0</v>
      </c>
      <c r="AE116" s="49">
        <f t="shared" si="56"/>
        <v>0</v>
      </c>
      <c r="AF116" s="49">
        <f t="shared" si="56"/>
        <v>0</v>
      </c>
      <c r="AG116" s="49">
        <f t="shared" si="56"/>
        <v>0</v>
      </c>
      <c r="AH116" s="49">
        <f t="shared" si="56"/>
        <v>0</v>
      </c>
      <c r="AI116" s="49">
        <f t="shared" si="56"/>
        <v>0</v>
      </c>
      <c r="AJ116" s="49">
        <f t="shared" si="40"/>
        <v>0</v>
      </c>
      <c r="AK116" s="49">
        <f t="shared" si="54"/>
        <v>0</v>
      </c>
      <c r="AL116" s="49">
        <f t="shared" si="54"/>
        <v>0</v>
      </c>
      <c r="AM116" s="49">
        <f t="shared" si="54"/>
        <v>0</v>
      </c>
      <c r="AN116" s="49">
        <f t="shared" si="30"/>
        <v>0</v>
      </c>
      <c r="AO116" s="49">
        <f t="shared" si="54"/>
        <v>0</v>
      </c>
      <c r="AP116" s="49">
        <f t="shared" si="54"/>
        <v>0</v>
      </c>
      <c r="AQ116" s="49">
        <f t="shared" si="54"/>
        <v>0</v>
      </c>
      <c r="AR116" s="49">
        <f t="shared" si="54"/>
        <v>0</v>
      </c>
      <c r="AS116" s="49">
        <f t="shared" si="54"/>
        <v>0</v>
      </c>
      <c r="AT116" s="49">
        <f t="shared" si="54"/>
        <v>0</v>
      </c>
      <c r="AU116" s="49">
        <f t="shared" si="54"/>
        <v>0</v>
      </c>
      <c r="AV116" s="49">
        <f t="shared" si="54"/>
        <v>0</v>
      </c>
      <c r="AW116" s="49">
        <f t="shared" si="54"/>
        <v>0</v>
      </c>
      <c r="AX116" s="49">
        <f t="shared" si="54"/>
        <v>0</v>
      </c>
      <c r="AY116" s="49">
        <f t="shared" si="54"/>
        <v>0</v>
      </c>
      <c r="AZ116" s="49">
        <f t="shared" si="55"/>
        <v>0</v>
      </c>
      <c r="BA116" s="49">
        <f t="shared" si="55"/>
        <v>0</v>
      </c>
      <c r="BB116" s="48">
        <f t="shared" si="48"/>
        <v>111</v>
      </c>
      <c r="BC116" s="50">
        <f t="shared" si="26"/>
        <v>0</v>
      </c>
    </row>
    <row r="117" spans="1:55" x14ac:dyDescent="0.25">
      <c r="A117" s="48">
        <f t="shared" si="50"/>
        <v>112</v>
      </c>
      <c r="B117" s="221"/>
      <c r="C117" s="222"/>
      <c r="D117" s="220"/>
      <c r="E117" s="180"/>
      <c r="F117" s="223"/>
      <c r="G117" s="223"/>
      <c r="H117" s="223"/>
      <c r="I117" s="223"/>
      <c r="J117" s="49"/>
      <c r="K117" s="49">
        <f t="shared" si="49"/>
        <v>0</v>
      </c>
      <c r="L117" s="49">
        <f t="shared" si="49"/>
        <v>0</v>
      </c>
      <c r="M117" s="49">
        <f t="shared" si="27"/>
        <v>0</v>
      </c>
      <c r="N117" s="48">
        <f t="shared" si="46"/>
        <v>112</v>
      </c>
      <c r="O117" s="49">
        <f t="shared" si="52"/>
        <v>0</v>
      </c>
      <c r="P117" s="49">
        <f t="shared" si="52"/>
        <v>0</v>
      </c>
      <c r="Q117" s="49">
        <f t="shared" si="52"/>
        <v>0</v>
      </c>
      <c r="R117" s="49">
        <f t="shared" si="52"/>
        <v>0</v>
      </c>
      <c r="S117" s="49">
        <f t="shared" si="39"/>
        <v>0</v>
      </c>
      <c r="T117" s="49">
        <f t="shared" si="53"/>
        <v>0</v>
      </c>
      <c r="U117" s="49">
        <f t="shared" si="53"/>
        <v>0</v>
      </c>
      <c r="V117" s="49">
        <f t="shared" si="53"/>
        <v>0</v>
      </c>
      <c r="W117" s="49">
        <f t="shared" si="53"/>
        <v>0</v>
      </c>
      <c r="X117" s="49">
        <f t="shared" si="53"/>
        <v>0</v>
      </c>
      <c r="Y117" s="49">
        <f t="shared" si="53"/>
        <v>0</v>
      </c>
      <c r="Z117" s="49">
        <f t="shared" si="53"/>
        <v>0</v>
      </c>
      <c r="AA117" s="49">
        <f t="shared" si="53"/>
        <v>0</v>
      </c>
      <c r="AB117" s="49">
        <f t="shared" si="53"/>
        <v>0</v>
      </c>
      <c r="AC117" s="49"/>
      <c r="AD117" s="49">
        <f t="shared" si="56"/>
        <v>0</v>
      </c>
      <c r="AE117" s="49">
        <f t="shared" si="56"/>
        <v>0</v>
      </c>
      <c r="AF117" s="49">
        <f t="shared" si="56"/>
        <v>0</v>
      </c>
      <c r="AG117" s="49">
        <f t="shared" si="56"/>
        <v>0</v>
      </c>
      <c r="AH117" s="49">
        <f t="shared" si="56"/>
        <v>0</v>
      </c>
      <c r="AI117" s="49">
        <f t="shared" si="56"/>
        <v>0</v>
      </c>
      <c r="AJ117" s="49">
        <f t="shared" si="40"/>
        <v>0</v>
      </c>
      <c r="AK117" s="49">
        <f t="shared" si="54"/>
        <v>0</v>
      </c>
      <c r="AL117" s="49">
        <f t="shared" si="54"/>
        <v>0</v>
      </c>
      <c r="AM117" s="49">
        <f t="shared" si="54"/>
        <v>0</v>
      </c>
      <c r="AN117" s="49">
        <f t="shared" si="30"/>
        <v>0</v>
      </c>
      <c r="AO117" s="49">
        <f t="shared" si="54"/>
        <v>0</v>
      </c>
      <c r="AP117" s="49">
        <f t="shared" si="54"/>
        <v>0</v>
      </c>
      <c r="AQ117" s="49">
        <f t="shared" si="54"/>
        <v>0</v>
      </c>
      <c r="AR117" s="49">
        <f t="shared" si="54"/>
        <v>0</v>
      </c>
      <c r="AS117" s="49">
        <f t="shared" si="54"/>
        <v>0</v>
      </c>
      <c r="AT117" s="49">
        <f t="shared" si="54"/>
        <v>0</v>
      </c>
      <c r="AU117" s="49">
        <f t="shared" si="54"/>
        <v>0</v>
      </c>
      <c r="AV117" s="49">
        <f t="shared" si="54"/>
        <v>0</v>
      </c>
      <c r="AW117" s="49">
        <f t="shared" si="54"/>
        <v>0</v>
      </c>
      <c r="AX117" s="49">
        <f t="shared" si="54"/>
        <v>0</v>
      </c>
      <c r="AY117" s="49">
        <f t="shared" si="54"/>
        <v>0</v>
      </c>
      <c r="AZ117" s="49">
        <f t="shared" si="55"/>
        <v>0</v>
      </c>
      <c r="BA117" s="49">
        <f t="shared" si="55"/>
        <v>0</v>
      </c>
      <c r="BB117" s="48">
        <f t="shared" si="48"/>
        <v>112</v>
      </c>
      <c r="BC117" s="50">
        <f t="shared" si="26"/>
        <v>0</v>
      </c>
    </row>
    <row r="118" spans="1:55" x14ac:dyDescent="0.25">
      <c r="A118" s="48">
        <f t="shared" si="50"/>
        <v>113</v>
      </c>
      <c r="B118" s="221"/>
      <c r="C118" s="222"/>
      <c r="D118" s="220"/>
      <c r="E118" s="180"/>
      <c r="F118" s="223"/>
      <c r="G118" s="223"/>
      <c r="H118" s="223"/>
      <c r="I118" s="223"/>
      <c r="J118" s="49"/>
      <c r="K118" s="49">
        <f t="shared" si="49"/>
        <v>0</v>
      </c>
      <c r="L118" s="49">
        <f t="shared" si="49"/>
        <v>0</v>
      </c>
      <c r="M118" s="49">
        <f t="shared" si="27"/>
        <v>0</v>
      </c>
      <c r="N118" s="48">
        <f t="shared" si="46"/>
        <v>113</v>
      </c>
      <c r="O118" s="49">
        <f t="shared" si="52"/>
        <v>0</v>
      </c>
      <c r="P118" s="49">
        <f t="shared" si="52"/>
        <v>0</v>
      </c>
      <c r="Q118" s="49">
        <f t="shared" si="52"/>
        <v>0</v>
      </c>
      <c r="R118" s="49">
        <f t="shared" si="52"/>
        <v>0</v>
      </c>
      <c r="S118" s="49">
        <f t="shared" si="39"/>
        <v>0</v>
      </c>
      <c r="T118" s="49">
        <f t="shared" si="53"/>
        <v>0</v>
      </c>
      <c r="U118" s="49">
        <f t="shared" si="53"/>
        <v>0</v>
      </c>
      <c r="V118" s="49">
        <f t="shared" si="53"/>
        <v>0</v>
      </c>
      <c r="W118" s="49">
        <f t="shared" si="53"/>
        <v>0</v>
      </c>
      <c r="X118" s="49">
        <f t="shared" si="53"/>
        <v>0</v>
      </c>
      <c r="Y118" s="49">
        <f t="shared" si="53"/>
        <v>0</v>
      </c>
      <c r="Z118" s="49">
        <f t="shared" si="53"/>
        <v>0</v>
      </c>
      <c r="AA118" s="49">
        <f t="shared" si="53"/>
        <v>0</v>
      </c>
      <c r="AB118" s="49">
        <f t="shared" si="53"/>
        <v>0</v>
      </c>
      <c r="AC118" s="49"/>
      <c r="AD118" s="49">
        <f t="shared" si="56"/>
        <v>0</v>
      </c>
      <c r="AE118" s="49">
        <f t="shared" si="56"/>
        <v>0</v>
      </c>
      <c r="AF118" s="49">
        <f t="shared" si="56"/>
        <v>0</v>
      </c>
      <c r="AG118" s="49">
        <f t="shared" si="56"/>
        <v>0</v>
      </c>
      <c r="AH118" s="49">
        <f t="shared" si="56"/>
        <v>0</v>
      </c>
      <c r="AI118" s="49">
        <f t="shared" si="56"/>
        <v>0</v>
      </c>
      <c r="AJ118" s="49">
        <f t="shared" si="40"/>
        <v>0</v>
      </c>
      <c r="AK118" s="49">
        <f t="shared" si="54"/>
        <v>0</v>
      </c>
      <c r="AL118" s="49">
        <f t="shared" si="54"/>
        <v>0</v>
      </c>
      <c r="AM118" s="49">
        <f t="shared" si="54"/>
        <v>0</v>
      </c>
      <c r="AN118" s="49">
        <f t="shared" si="30"/>
        <v>0</v>
      </c>
      <c r="AO118" s="49">
        <f t="shared" si="54"/>
        <v>0</v>
      </c>
      <c r="AP118" s="49">
        <f t="shared" si="54"/>
        <v>0</v>
      </c>
      <c r="AQ118" s="49">
        <f t="shared" si="54"/>
        <v>0</v>
      </c>
      <c r="AR118" s="49">
        <f t="shared" si="54"/>
        <v>0</v>
      </c>
      <c r="AS118" s="49">
        <f t="shared" si="54"/>
        <v>0</v>
      </c>
      <c r="AT118" s="49">
        <f t="shared" si="54"/>
        <v>0</v>
      </c>
      <c r="AU118" s="49">
        <f t="shared" si="54"/>
        <v>0</v>
      </c>
      <c r="AV118" s="49">
        <f t="shared" si="54"/>
        <v>0</v>
      </c>
      <c r="AW118" s="49">
        <f t="shared" si="54"/>
        <v>0</v>
      </c>
      <c r="AX118" s="49">
        <f t="shared" si="54"/>
        <v>0</v>
      </c>
      <c r="AY118" s="49">
        <f t="shared" si="54"/>
        <v>0</v>
      </c>
      <c r="AZ118" s="49">
        <f t="shared" si="55"/>
        <v>0</v>
      </c>
      <c r="BA118" s="49">
        <f t="shared" si="55"/>
        <v>0</v>
      </c>
      <c r="BB118" s="48">
        <f t="shared" si="48"/>
        <v>113</v>
      </c>
      <c r="BC118" s="50">
        <f t="shared" si="26"/>
        <v>0</v>
      </c>
    </row>
    <row r="119" spans="1:55" x14ac:dyDescent="0.25">
      <c r="A119" s="48">
        <f t="shared" si="50"/>
        <v>114</v>
      </c>
      <c r="B119" s="221"/>
      <c r="C119" s="222"/>
      <c r="D119" s="220"/>
      <c r="E119" s="180"/>
      <c r="F119" s="223"/>
      <c r="G119" s="223"/>
      <c r="H119" s="223"/>
      <c r="I119" s="223"/>
      <c r="J119" s="49"/>
      <c r="K119" s="49">
        <f t="shared" si="49"/>
        <v>0</v>
      </c>
      <c r="L119" s="49">
        <f t="shared" si="49"/>
        <v>0</v>
      </c>
      <c r="M119" s="49">
        <f t="shared" si="27"/>
        <v>0</v>
      </c>
      <c r="N119" s="48">
        <f t="shared" si="46"/>
        <v>114</v>
      </c>
      <c r="O119" s="49">
        <f t="shared" si="52"/>
        <v>0</v>
      </c>
      <c r="P119" s="49">
        <f t="shared" si="52"/>
        <v>0</v>
      </c>
      <c r="Q119" s="49">
        <f t="shared" si="52"/>
        <v>0</v>
      </c>
      <c r="R119" s="49">
        <f t="shared" si="52"/>
        <v>0</v>
      </c>
      <c r="S119" s="49">
        <f t="shared" si="39"/>
        <v>0</v>
      </c>
      <c r="T119" s="49">
        <f t="shared" si="53"/>
        <v>0</v>
      </c>
      <c r="U119" s="49">
        <f t="shared" si="53"/>
        <v>0</v>
      </c>
      <c r="V119" s="49">
        <f t="shared" si="53"/>
        <v>0</v>
      </c>
      <c r="W119" s="49">
        <f t="shared" si="53"/>
        <v>0</v>
      </c>
      <c r="X119" s="49">
        <f t="shared" si="53"/>
        <v>0</v>
      </c>
      <c r="Y119" s="49">
        <f t="shared" si="53"/>
        <v>0</v>
      </c>
      <c r="Z119" s="49">
        <f t="shared" si="53"/>
        <v>0</v>
      </c>
      <c r="AA119" s="49">
        <f t="shared" si="53"/>
        <v>0</v>
      </c>
      <c r="AB119" s="49">
        <f t="shared" si="53"/>
        <v>0</v>
      </c>
      <c r="AC119" s="49"/>
      <c r="AD119" s="49">
        <f t="shared" si="56"/>
        <v>0</v>
      </c>
      <c r="AE119" s="49">
        <f t="shared" si="56"/>
        <v>0</v>
      </c>
      <c r="AF119" s="49">
        <f t="shared" si="56"/>
        <v>0</v>
      </c>
      <c r="AG119" s="49">
        <f t="shared" si="56"/>
        <v>0</v>
      </c>
      <c r="AH119" s="49">
        <f t="shared" si="56"/>
        <v>0</v>
      </c>
      <c r="AI119" s="49">
        <f t="shared" si="56"/>
        <v>0</v>
      </c>
      <c r="AJ119" s="49">
        <f t="shared" si="40"/>
        <v>0</v>
      </c>
      <c r="AK119" s="49">
        <f t="shared" si="54"/>
        <v>0</v>
      </c>
      <c r="AL119" s="49">
        <f t="shared" si="54"/>
        <v>0</v>
      </c>
      <c r="AM119" s="49">
        <f t="shared" si="54"/>
        <v>0</v>
      </c>
      <c r="AN119" s="49">
        <f t="shared" si="30"/>
        <v>0</v>
      </c>
      <c r="AO119" s="49">
        <f t="shared" si="54"/>
        <v>0</v>
      </c>
      <c r="AP119" s="49">
        <f t="shared" si="54"/>
        <v>0</v>
      </c>
      <c r="AQ119" s="49">
        <f t="shared" si="54"/>
        <v>0</v>
      </c>
      <c r="AR119" s="49">
        <f t="shared" si="54"/>
        <v>0</v>
      </c>
      <c r="AS119" s="49">
        <f t="shared" si="54"/>
        <v>0</v>
      </c>
      <c r="AT119" s="49">
        <f t="shared" si="54"/>
        <v>0</v>
      </c>
      <c r="AU119" s="49">
        <f t="shared" si="54"/>
        <v>0</v>
      </c>
      <c r="AV119" s="49">
        <f t="shared" si="54"/>
        <v>0</v>
      </c>
      <c r="AW119" s="49">
        <f t="shared" si="54"/>
        <v>0</v>
      </c>
      <c r="AX119" s="49">
        <f t="shared" si="54"/>
        <v>0</v>
      </c>
      <c r="AY119" s="49">
        <f t="shared" si="54"/>
        <v>0</v>
      </c>
      <c r="AZ119" s="49">
        <f t="shared" si="55"/>
        <v>0</v>
      </c>
      <c r="BA119" s="49">
        <f t="shared" si="55"/>
        <v>0</v>
      </c>
      <c r="BB119" s="48">
        <f t="shared" si="48"/>
        <v>114</v>
      </c>
      <c r="BC119" s="50">
        <f t="shared" si="26"/>
        <v>0</v>
      </c>
    </row>
    <row r="120" spans="1:55" x14ac:dyDescent="0.25">
      <c r="A120" s="48">
        <f t="shared" si="50"/>
        <v>115</v>
      </c>
      <c r="B120" s="221"/>
      <c r="C120" s="222"/>
      <c r="D120" s="220"/>
      <c r="E120" s="180"/>
      <c r="F120" s="223"/>
      <c r="G120" s="223"/>
      <c r="H120" s="223"/>
      <c r="I120" s="223"/>
      <c r="J120" s="49"/>
      <c r="K120" s="49">
        <f t="shared" si="49"/>
        <v>0</v>
      </c>
      <c r="L120" s="49">
        <f t="shared" si="49"/>
        <v>0</v>
      </c>
      <c r="M120" s="49">
        <f t="shared" si="27"/>
        <v>0</v>
      </c>
      <c r="N120" s="48">
        <f t="shared" si="46"/>
        <v>115</v>
      </c>
      <c r="O120" s="49">
        <f t="shared" si="52"/>
        <v>0</v>
      </c>
      <c r="P120" s="49">
        <f t="shared" si="52"/>
        <v>0</v>
      </c>
      <c r="Q120" s="49">
        <f t="shared" si="52"/>
        <v>0</v>
      </c>
      <c r="R120" s="49">
        <f t="shared" si="52"/>
        <v>0</v>
      </c>
      <c r="S120" s="49">
        <f t="shared" si="39"/>
        <v>0</v>
      </c>
      <c r="T120" s="49">
        <f t="shared" si="53"/>
        <v>0</v>
      </c>
      <c r="U120" s="49">
        <f t="shared" si="53"/>
        <v>0</v>
      </c>
      <c r="V120" s="49">
        <f t="shared" si="53"/>
        <v>0</v>
      </c>
      <c r="W120" s="49">
        <f t="shared" si="53"/>
        <v>0</v>
      </c>
      <c r="X120" s="49">
        <f t="shared" si="53"/>
        <v>0</v>
      </c>
      <c r="Y120" s="49">
        <f t="shared" si="53"/>
        <v>0</v>
      </c>
      <c r="Z120" s="49">
        <f t="shared" si="53"/>
        <v>0</v>
      </c>
      <c r="AA120" s="49">
        <f t="shared" si="53"/>
        <v>0</v>
      </c>
      <c r="AB120" s="49">
        <f t="shared" si="53"/>
        <v>0</v>
      </c>
      <c r="AC120" s="49"/>
      <c r="AD120" s="49">
        <f t="shared" si="56"/>
        <v>0</v>
      </c>
      <c r="AE120" s="49">
        <f t="shared" si="56"/>
        <v>0</v>
      </c>
      <c r="AF120" s="49">
        <f t="shared" si="56"/>
        <v>0</v>
      </c>
      <c r="AG120" s="49">
        <f t="shared" si="56"/>
        <v>0</v>
      </c>
      <c r="AH120" s="49">
        <f t="shared" si="56"/>
        <v>0</v>
      </c>
      <c r="AI120" s="49">
        <f t="shared" si="56"/>
        <v>0</v>
      </c>
      <c r="AJ120" s="49">
        <f t="shared" si="40"/>
        <v>0</v>
      </c>
      <c r="AK120" s="49">
        <f t="shared" si="54"/>
        <v>0</v>
      </c>
      <c r="AL120" s="49">
        <f t="shared" si="54"/>
        <v>0</v>
      </c>
      <c r="AM120" s="49">
        <f t="shared" si="54"/>
        <v>0</v>
      </c>
      <c r="AN120" s="49">
        <f t="shared" si="30"/>
        <v>0</v>
      </c>
      <c r="AO120" s="49">
        <f t="shared" si="54"/>
        <v>0</v>
      </c>
      <c r="AP120" s="49">
        <f t="shared" si="54"/>
        <v>0</v>
      </c>
      <c r="AQ120" s="49">
        <f t="shared" si="54"/>
        <v>0</v>
      </c>
      <c r="AR120" s="49">
        <f t="shared" si="54"/>
        <v>0</v>
      </c>
      <c r="AS120" s="49">
        <f t="shared" si="54"/>
        <v>0</v>
      </c>
      <c r="AT120" s="49">
        <f t="shared" si="54"/>
        <v>0</v>
      </c>
      <c r="AU120" s="49">
        <f t="shared" si="54"/>
        <v>0</v>
      </c>
      <c r="AV120" s="49">
        <f t="shared" si="54"/>
        <v>0</v>
      </c>
      <c r="AW120" s="49">
        <f t="shared" si="54"/>
        <v>0</v>
      </c>
      <c r="AX120" s="49">
        <f t="shared" si="54"/>
        <v>0</v>
      </c>
      <c r="AY120" s="49">
        <f t="shared" si="54"/>
        <v>0</v>
      </c>
      <c r="AZ120" s="49">
        <f t="shared" si="55"/>
        <v>0</v>
      </c>
      <c r="BA120" s="49">
        <f t="shared" si="55"/>
        <v>0</v>
      </c>
      <c r="BB120" s="48">
        <f t="shared" si="48"/>
        <v>115</v>
      </c>
      <c r="BC120" s="50">
        <f t="shared" si="26"/>
        <v>0</v>
      </c>
    </row>
    <row r="121" spans="1:55" x14ac:dyDescent="0.25">
      <c r="A121" s="48">
        <f t="shared" si="50"/>
        <v>116</v>
      </c>
      <c r="B121" s="221"/>
      <c r="C121" s="222"/>
      <c r="D121" s="220"/>
      <c r="E121" s="180"/>
      <c r="F121" s="223"/>
      <c r="G121" s="223"/>
      <c r="H121" s="223"/>
      <c r="I121" s="223"/>
      <c r="J121" s="49"/>
      <c r="K121" s="49">
        <f t="shared" si="49"/>
        <v>0</v>
      </c>
      <c r="L121" s="49">
        <f t="shared" si="49"/>
        <v>0</v>
      </c>
      <c r="M121" s="49">
        <f t="shared" si="27"/>
        <v>0</v>
      </c>
      <c r="N121" s="48">
        <f t="shared" si="46"/>
        <v>116</v>
      </c>
      <c r="O121" s="49">
        <f t="shared" si="52"/>
        <v>0</v>
      </c>
      <c r="P121" s="49">
        <f t="shared" si="52"/>
        <v>0</v>
      </c>
      <c r="Q121" s="49">
        <f t="shared" si="52"/>
        <v>0</v>
      </c>
      <c r="R121" s="49">
        <f t="shared" si="52"/>
        <v>0</v>
      </c>
      <c r="S121" s="49">
        <f t="shared" si="39"/>
        <v>0</v>
      </c>
      <c r="T121" s="49">
        <f t="shared" si="53"/>
        <v>0</v>
      </c>
      <c r="U121" s="49">
        <f t="shared" si="53"/>
        <v>0</v>
      </c>
      <c r="V121" s="49">
        <f t="shared" si="53"/>
        <v>0</v>
      </c>
      <c r="W121" s="49">
        <f t="shared" si="53"/>
        <v>0</v>
      </c>
      <c r="X121" s="49">
        <f t="shared" si="53"/>
        <v>0</v>
      </c>
      <c r="Y121" s="49">
        <f t="shared" si="53"/>
        <v>0</v>
      </c>
      <c r="Z121" s="49">
        <f t="shared" si="53"/>
        <v>0</v>
      </c>
      <c r="AA121" s="49">
        <f t="shared" si="53"/>
        <v>0</v>
      </c>
      <c r="AB121" s="49">
        <f t="shared" si="53"/>
        <v>0</v>
      </c>
      <c r="AC121" s="49"/>
      <c r="AD121" s="49">
        <f t="shared" si="56"/>
        <v>0</v>
      </c>
      <c r="AE121" s="49">
        <f t="shared" si="56"/>
        <v>0</v>
      </c>
      <c r="AF121" s="49">
        <f t="shared" si="56"/>
        <v>0</v>
      </c>
      <c r="AG121" s="49">
        <f t="shared" si="56"/>
        <v>0</v>
      </c>
      <c r="AH121" s="49">
        <f t="shared" si="56"/>
        <v>0</v>
      </c>
      <c r="AI121" s="49">
        <f t="shared" si="56"/>
        <v>0</v>
      </c>
      <c r="AJ121" s="49">
        <f t="shared" si="40"/>
        <v>0</v>
      </c>
      <c r="AK121" s="49">
        <f t="shared" si="54"/>
        <v>0</v>
      </c>
      <c r="AL121" s="49">
        <f t="shared" si="54"/>
        <v>0</v>
      </c>
      <c r="AM121" s="49">
        <f t="shared" si="54"/>
        <v>0</v>
      </c>
      <c r="AN121" s="49">
        <f t="shared" si="30"/>
        <v>0</v>
      </c>
      <c r="AO121" s="49">
        <f t="shared" si="54"/>
        <v>0</v>
      </c>
      <c r="AP121" s="49">
        <f t="shared" si="54"/>
        <v>0</v>
      </c>
      <c r="AQ121" s="49">
        <f t="shared" si="54"/>
        <v>0</v>
      </c>
      <c r="AR121" s="49">
        <f t="shared" si="54"/>
        <v>0</v>
      </c>
      <c r="AS121" s="49">
        <f t="shared" si="54"/>
        <v>0</v>
      </c>
      <c r="AT121" s="49">
        <f t="shared" si="54"/>
        <v>0</v>
      </c>
      <c r="AU121" s="49">
        <f t="shared" si="54"/>
        <v>0</v>
      </c>
      <c r="AV121" s="49">
        <f t="shared" si="54"/>
        <v>0</v>
      </c>
      <c r="AW121" s="49">
        <f t="shared" si="54"/>
        <v>0</v>
      </c>
      <c r="AX121" s="49">
        <f t="shared" si="54"/>
        <v>0</v>
      </c>
      <c r="AY121" s="49">
        <f t="shared" si="54"/>
        <v>0</v>
      </c>
      <c r="AZ121" s="49">
        <f t="shared" si="55"/>
        <v>0</v>
      </c>
      <c r="BA121" s="49">
        <f t="shared" si="55"/>
        <v>0</v>
      </c>
      <c r="BB121" s="48">
        <f t="shared" si="48"/>
        <v>116</v>
      </c>
      <c r="BC121" s="50">
        <f t="shared" si="26"/>
        <v>0</v>
      </c>
    </row>
    <row r="122" spans="1:55" x14ac:dyDescent="0.25">
      <c r="A122" s="48">
        <f t="shared" si="50"/>
        <v>117</v>
      </c>
      <c r="B122" s="221"/>
      <c r="C122" s="222"/>
      <c r="D122" s="220"/>
      <c r="E122" s="180"/>
      <c r="F122" s="223"/>
      <c r="G122" s="223"/>
      <c r="H122" s="223"/>
      <c r="I122" s="223"/>
      <c r="J122" s="49"/>
      <c r="K122" s="49">
        <f t="shared" si="49"/>
        <v>0</v>
      </c>
      <c r="L122" s="49">
        <f t="shared" si="49"/>
        <v>0</v>
      </c>
      <c r="M122" s="49">
        <f t="shared" si="27"/>
        <v>0</v>
      </c>
      <c r="N122" s="48">
        <f t="shared" si="46"/>
        <v>117</v>
      </c>
      <c r="O122" s="49">
        <f t="shared" si="52"/>
        <v>0</v>
      </c>
      <c r="P122" s="49">
        <f t="shared" si="52"/>
        <v>0</v>
      </c>
      <c r="Q122" s="49">
        <f t="shared" si="52"/>
        <v>0</v>
      </c>
      <c r="R122" s="49">
        <f t="shared" si="52"/>
        <v>0</v>
      </c>
      <c r="S122" s="49">
        <f t="shared" si="39"/>
        <v>0</v>
      </c>
      <c r="T122" s="49">
        <f t="shared" ref="T122:AB131" si="57">IF($E122=T$4,$G122+$I122,0)</f>
        <v>0</v>
      </c>
      <c r="U122" s="49">
        <f t="shared" si="57"/>
        <v>0</v>
      </c>
      <c r="V122" s="49">
        <f t="shared" si="57"/>
        <v>0</v>
      </c>
      <c r="W122" s="49">
        <f t="shared" si="57"/>
        <v>0</v>
      </c>
      <c r="X122" s="49">
        <f t="shared" si="57"/>
        <v>0</v>
      </c>
      <c r="Y122" s="49">
        <f t="shared" si="57"/>
        <v>0</v>
      </c>
      <c r="Z122" s="49">
        <f t="shared" si="57"/>
        <v>0</v>
      </c>
      <c r="AA122" s="49">
        <f t="shared" si="57"/>
        <v>0</v>
      </c>
      <c r="AB122" s="49">
        <f t="shared" si="57"/>
        <v>0</v>
      </c>
      <c r="AC122" s="49"/>
      <c r="AD122" s="49">
        <f t="shared" si="56"/>
        <v>0</v>
      </c>
      <c r="AE122" s="49">
        <f t="shared" si="56"/>
        <v>0</v>
      </c>
      <c r="AF122" s="49">
        <f t="shared" si="56"/>
        <v>0</v>
      </c>
      <c r="AG122" s="49">
        <f t="shared" si="56"/>
        <v>0</v>
      </c>
      <c r="AH122" s="49">
        <f t="shared" si="56"/>
        <v>0</v>
      </c>
      <c r="AI122" s="49">
        <f t="shared" si="56"/>
        <v>0</v>
      </c>
      <c r="AJ122" s="49">
        <f t="shared" si="40"/>
        <v>0</v>
      </c>
      <c r="AK122" s="49">
        <f t="shared" si="54"/>
        <v>0</v>
      </c>
      <c r="AL122" s="49">
        <f t="shared" si="54"/>
        <v>0</v>
      </c>
      <c r="AM122" s="49">
        <f t="shared" si="54"/>
        <v>0</v>
      </c>
      <c r="AN122" s="49">
        <f t="shared" si="30"/>
        <v>0</v>
      </c>
      <c r="AO122" s="49">
        <f t="shared" si="54"/>
        <v>0</v>
      </c>
      <c r="AP122" s="49">
        <f t="shared" si="54"/>
        <v>0</v>
      </c>
      <c r="AQ122" s="49">
        <f t="shared" si="54"/>
        <v>0</v>
      </c>
      <c r="AR122" s="49">
        <f t="shared" si="54"/>
        <v>0</v>
      </c>
      <c r="AS122" s="49">
        <f t="shared" si="54"/>
        <v>0</v>
      </c>
      <c r="AT122" s="49">
        <f t="shared" si="54"/>
        <v>0</v>
      </c>
      <c r="AU122" s="49">
        <f t="shared" si="54"/>
        <v>0</v>
      </c>
      <c r="AV122" s="49">
        <f t="shared" si="54"/>
        <v>0</v>
      </c>
      <c r="AW122" s="49">
        <f t="shared" si="54"/>
        <v>0</v>
      </c>
      <c r="AX122" s="49">
        <f t="shared" si="54"/>
        <v>0</v>
      </c>
      <c r="AY122" s="49">
        <f t="shared" si="54"/>
        <v>0</v>
      </c>
      <c r="AZ122" s="49">
        <f t="shared" si="55"/>
        <v>0</v>
      </c>
      <c r="BA122" s="49">
        <f t="shared" si="55"/>
        <v>0</v>
      </c>
      <c r="BB122" s="48">
        <f t="shared" si="48"/>
        <v>117</v>
      </c>
      <c r="BC122" s="50">
        <f t="shared" si="26"/>
        <v>0</v>
      </c>
    </row>
    <row r="123" spans="1:55" x14ac:dyDescent="0.25">
      <c r="A123" s="48">
        <f t="shared" si="50"/>
        <v>118</v>
      </c>
      <c r="B123" s="221"/>
      <c r="C123" s="222"/>
      <c r="D123" s="220"/>
      <c r="E123" s="180"/>
      <c r="F123" s="223"/>
      <c r="G123" s="223"/>
      <c r="H123" s="223"/>
      <c r="I123" s="223"/>
      <c r="J123" s="49"/>
      <c r="K123" s="49">
        <f t="shared" si="49"/>
        <v>0</v>
      </c>
      <c r="L123" s="49">
        <f t="shared" si="49"/>
        <v>0</v>
      </c>
      <c r="M123" s="49">
        <f t="shared" si="27"/>
        <v>0</v>
      </c>
      <c r="N123" s="48">
        <f t="shared" si="46"/>
        <v>118</v>
      </c>
      <c r="O123" s="49">
        <f t="shared" si="52"/>
        <v>0</v>
      </c>
      <c r="P123" s="49">
        <f t="shared" si="52"/>
        <v>0</v>
      </c>
      <c r="Q123" s="49">
        <f t="shared" si="52"/>
        <v>0</v>
      </c>
      <c r="R123" s="49">
        <f t="shared" si="52"/>
        <v>0</v>
      </c>
      <c r="S123" s="49">
        <f t="shared" si="39"/>
        <v>0</v>
      </c>
      <c r="T123" s="49">
        <f t="shared" si="57"/>
        <v>0</v>
      </c>
      <c r="U123" s="49">
        <f t="shared" si="57"/>
        <v>0</v>
      </c>
      <c r="V123" s="49">
        <f t="shared" si="57"/>
        <v>0</v>
      </c>
      <c r="W123" s="49">
        <f t="shared" si="57"/>
        <v>0</v>
      </c>
      <c r="X123" s="49">
        <f t="shared" si="57"/>
        <v>0</v>
      </c>
      <c r="Y123" s="49">
        <f t="shared" si="57"/>
        <v>0</v>
      </c>
      <c r="Z123" s="49">
        <f t="shared" si="57"/>
        <v>0</v>
      </c>
      <c r="AA123" s="49">
        <f t="shared" si="57"/>
        <v>0</v>
      </c>
      <c r="AB123" s="49">
        <f t="shared" si="57"/>
        <v>0</v>
      </c>
      <c r="AC123" s="49"/>
      <c r="AD123" s="49">
        <f t="shared" si="56"/>
        <v>0</v>
      </c>
      <c r="AE123" s="49">
        <f t="shared" si="56"/>
        <v>0</v>
      </c>
      <c r="AF123" s="49">
        <f t="shared" si="56"/>
        <v>0</v>
      </c>
      <c r="AG123" s="49">
        <f t="shared" si="56"/>
        <v>0</v>
      </c>
      <c r="AH123" s="49">
        <f t="shared" si="56"/>
        <v>0</v>
      </c>
      <c r="AI123" s="49">
        <f t="shared" si="56"/>
        <v>0</v>
      </c>
      <c r="AJ123" s="49">
        <f t="shared" si="40"/>
        <v>0</v>
      </c>
      <c r="AK123" s="49">
        <f t="shared" si="54"/>
        <v>0</v>
      </c>
      <c r="AL123" s="49">
        <f t="shared" si="54"/>
        <v>0</v>
      </c>
      <c r="AM123" s="49">
        <f t="shared" si="54"/>
        <v>0</v>
      </c>
      <c r="AN123" s="49">
        <f t="shared" si="30"/>
        <v>0</v>
      </c>
      <c r="AO123" s="49">
        <f t="shared" si="54"/>
        <v>0</v>
      </c>
      <c r="AP123" s="49">
        <f t="shared" si="54"/>
        <v>0</v>
      </c>
      <c r="AQ123" s="49">
        <f t="shared" si="54"/>
        <v>0</v>
      </c>
      <c r="AR123" s="49">
        <f t="shared" si="54"/>
        <v>0</v>
      </c>
      <c r="AS123" s="49">
        <f t="shared" si="54"/>
        <v>0</v>
      </c>
      <c r="AT123" s="49">
        <f t="shared" si="54"/>
        <v>0</v>
      </c>
      <c r="AU123" s="49">
        <f t="shared" si="54"/>
        <v>0</v>
      </c>
      <c r="AV123" s="49">
        <f t="shared" si="54"/>
        <v>0</v>
      </c>
      <c r="AW123" s="49">
        <f t="shared" si="54"/>
        <v>0</v>
      </c>
      <c r="AX123" s="49">
        <f t="shared" si="54"/>
        <v>0</v>
      </c>
      <c r="AY123" s="49">
        <f t="shared" si="54"/>
        <v>0</v>
      </c>
      <c r="AZ123" s="49">
        <f t="shared" si="55"/>
        <v>0</v>
      </c>
      <c r="BA123" s="49">
        <f t="shared" si="55"/>
        <v>0</v>
      </c>
      <c r="BB123" s="48">
        <f t="shared" si="48"/>
        <v>118</v>
      </c>
      <c r="BC123" s="50">
        <f t="shared" si="26"/>
        <v>0</v>
      </c>
    </row>
    <row r="124" spans="1:55" x14ac:dyDescent="0.25">
      <c r="A124" s="48">
        <f t="shared" si="50"/>
        <v>119</v>
      </c>
      <c r="B124" s="221"/>
      <c r="C124" s="222"/>
      <c r="D124" s="220"/>
      <c r="E124" s="180"/>
      <c r="F124" s="223"/>
      <c r="G124" s="223"/>
      <c r="H124" s="223"/>
      <c r="I124" s="223"/>
      <c r="J124" s="49"/>
      <c r="K124" s="49">
        <f t="shared" si="49"/>
        <v>0</v>
      </c>
      <c r="L124" s="49">
        <f t="shared" si="49"/>
        <v>0</v>
      </c>
      <c r="M124" s="49">
        <f t="shared" si="27"/>
        <v>0</v>
      </c>
      <c r="N124" s="48">
        <f t="shared" si="46"/>
        <v>119</v>
      </c>
      <c r="O124" s="49">
        <f t="shared" si="52"/>
        <v>0</v>
      </c>
      <c r="P124" s="49">
        <f t="shared" si="52"/>
        <v>0</v>
      </c>
      <c r="Q124" s="49">
        <f t="shared" si="52"/>
        <v>0</v>
      </c>
      <c r="R124" s="49">
        <f t="shared" si="52"/>
        <v>0</v>
      </c>
      <c r="S124" s="49">
        <f t="shared" si="39"/>
        <v>0</v>
      </c>
      <c r="T124" s="49">
        <f t="shared" si="57"/>
        <v>0</v>
      </c>
      <c r="U124" s="49">
        <f t="shared" si="57"/>
        <v>0</v>
      </c>
      <c r="V124" s="49">
        <f t="shared" si="57"/>
        <v>0</v>
      </c>
      <c r="W124" s="49">
        <f t="shared" si="57"/>
        <v>0</v>
      </c>
      <c r="X124" s="49">
        <f t="shared" si="57"/>
        <v>0</v>
      </c>
      <c r="Y124" s="49">
        <f t="shared" si="57"/>
        <v>0</v>
      </c>
      <c r="Z124" s="49">
        <f t="shared" si="57"/>
        <v>0</v>
      </c>
      <c r="AA124" s="49">
        <f t="shared" si="57"/>
        <v>0</v>
      </c>
      <c r="AB124" s="49">
        <f t="shared" si="57"/>
        <v>0</v>
      </c>
      <c r="AC124" s="49"/>
      <c r="AD124" s="49">
        <f t="shared" si="56"/>
        <v>0</v>
      </c>
      <c r="AE124" s="49">
        <f t="shared" si="56"/>
        <v>0</v>
      </c>
      <c r="AF124" s="49">
        <f t="shared" si="56"/>
        <v>0</v>
      </c>
      <c r="AG124" s="49">
        <f t="shared" si="56"/>
        <v>0</v>
      </c>
      <c r="AH124" s="49">
        <f t="shared" si="56"/>
        <v>0</v>
      </c>
      <c r="AI124" s="49">
        <f t="shared" si="56"/>
        <v>0</v>
      </c>
      <c r="AJ124" s="49">
        <f t="shared" si="40"/>
        <v>0</v>
      </c>
      <c r="AK124" s="49">
        <f t="shared" si="54"/>
        <v>0</v>
      </c>
      <c r="AL124" s="49">
        <f t="shared" si="54"/>
        <v>0</v>
      </c>
      <c r="AM124" s="49">
        <f t="shared" si="54"/>
        <v>0</v>
      </c>
      <c r="AN124" s="49">
        <f t="shared" si="30"/>
        <v>0</v>
      </c>
      <c r="AO124" s="49">
        <f t="shared" si="54"/>
        <v>0</v>
      </c>
      <c r="AP124" s="49">
        <f t="shared" si="54"/>
        <v>0</v>
      </c>
      <c r="AQ124" s="49">
        <f t="shared" si="54"/>
        <v>0</v>
      </c>
      <c r="AR124" s="49">
        <f t="shared" si="54"/>
        <v>0</v>
      </c>
      <c r="AS124" s="49">
        <f t="shared" si="54"/>
        <v>0</v>
      </c>
      <c r="AT124" s="49">
        <f t="shared" si="54"/>
        <v>0</v>
      </c>
      <c r="AU124" s="49">
        <f t="shared" si="54"/>
        <v>0</v>
      </c>
      <c r="AV124" s="49">
        <f t="shared" si="54"/>
        <v>0</v>
      </c>
      <c r="AW124" s="49">
        <f t="shared" si="54"/>
        <v>0</v>
      </c>
      <c r="AX124" s="49">
        <f t="shared" si="54"/>
        <v>0</v>
      </c>
      <c r="AY124" s="49">
        <f t="shared" si="54"/>
        <v>0</v>
      </c>
      <c r="AZ124" s="49">
        <f t="shared" si="55"/>
        <v>0</v>
      </c>
      <c r="BA124" s="49">
        <f t="shared" si="55"/>
        <v>0</v>
      </c>
      <c r="BB124" s="48">
        <f t="shared" si="48"/>
        <v>119</v>
      </c>
      <c r="BC124" s="50">
        <f t="shared" si="26"/>
        <v>0</v>
      </c>
    </row>
    <row r="125" spans="1:55" x14ac:dyDescent="0.25">
      <c r="A125" s="48">
        <f t="shared" si="50"/>
        <v>120</v>
      </c>
      <c r="B125" s="221"/>
      <c r="C125" s="222"/>
      <c r="D125" s="220"/>
      <c r="E125" s="180"/>
      <c r="F125" s="223"/>
      <c r="G125" s="223"/>
      <c r="H125" s="223"/>
      <c r="I125" s="223"/>
      <c r="J125" s="49"/>
      <c r="K125" s="49">
        <f t="shared" si="49"/>
        <v>0</v>
      </c>
      <c r="L125" s="49">
        <f t="shared" si="49"/>
        <v>0</v>
      </c>
      <c r="M125" s="49">
        <f t="shared" si="27"/>
        <v>0</v>
      </c>
      <c r="N125" s="48">
        <f t="shared" si="46"/>
        <v>120</v>
      </c>
      <c r="O125" s="49">
        <f t="shared" si="52"/>
        <v>0</v>
      </c>
      <c r="P125" s="49">
        <f t="shared" si="52"/>
        <v>0</v>
      </c>
      <c r="Q125" s="49">
        <f t="shared" si="52"/>
        <v>0</v>
      </c>
      <c r="R125" s="49">
        <f t="shared" si="52"/>
        <v>0</v>
      </c>
      <c r="S125" s="49">
        <f t="shared" si="39"/>
        <v>0</v>
      </c>
      <c r="T125" s="49">
        <f t="shared" si="57"/>
        <v>0</v>
      </c>
      <c r="U125" s="49">
        <f t="shared" si="57"/>
        <v>0</v>
      </c>
      <c r="V125" s="49">
        <f t="shared" si="57"/>
        <v>0</v>
      </c>
      <c r="W125" s="49">
        <f t="shared" si="57"/>
        <v>0</v>
      </c>
      <c r="X125" s="49">
        <f t="shared" si="57"/>
        <v>0</v>
      </c>
      <c r="Y125" s="49">
        <f t="shared" si="57"/>
        <v>0</v>
      </c>
      <c r="Z125" s="49">
        <f t="shared" si="57"/>
        <v>0</v>
      </c>
      <c r="AA125" s="49">
        <f t="shared" si="57"/>
        <v>0</v>
      </c>
      <c r="AB125" s="49">
        <f t="shared" si="57"/>
        <v>0</v>
      </c>
      <c r="AC125" s="49"/>
      <c r="AD125" s="49">
        <f t="shared" si="56"/>
        <v>0</v>
      </c>
      <c r="AE125" s="49">
        <f t="shared" si="56"/>
        <v>0</v>
      </c>
      <c r="AF125" s="49">
        <f t="shared" si="56"/>
        <v>0</v>
      </c>
      <c r="AG125" s="49">
        <f t="shared" si="56"/>
        <v>0</v>
      </c>
      <c r="AH125" s="49">
        <f t="shared" si="56"/>
        <v>0</v>
      </c>
      <c r="AI125" s="49">
        <f t="shared" si="56"/>
        <v>0</v>
      </c>
      <c r="AJ125" s="49">
        <f t="shared" si="40"/>
        <v>0</v>
      </c>
      <c r="AK125" s="49">
        <f t="shared" si="54"/>
        <v>0</v>
      </c>
      <c r="AL125" s="49">
        <f t="shared" si="54"/>
        <v>0</v>
      </c>
      <c r="AM125" s="49">
        <f t="shared" si="54"/>
        <v>0</v>
      </c>
      <c r="AN125" s="49">
        <f t="shared" si="30"/>
        <v>0</v>
      </c>
      <c r="AO125" s="49">
        <f t="shared" si="54"/>
        <v>0</v>
      </c>
      <c r="AP125" s="49">
        <f t="shared" si="54"/>
        <v>0</v>
      </c>
      <c r="AQ125" s="49">
        <f t="shared" si="54"/>
        <v>0</v>
      </c>
      <c r="AR125" s="49">
        <f t="shared" si="54"/>
        <v>0</v>
      </c>
      <c r="AS125" s="49">
        <f t="shared" si="54"/>
        <v>0</v>
      </c>
      <c r="AT125" s="49">
        <f t="shared" si="54"/>
        <v>0</v>
      </c>
      <c r="AU125" s="49">
        <f t="shared" si="54"/>
        <v>0</v>
      </c>
      <c r="AV125" s="49">
        <f t="shared" si="54"/>
        <v>0</v>
      </c>
      <c r="AW125" s="49">
        <f t="shared" si="54"/>
        <v>0</v>
      </c>
      <c r="AX125" s="49">
        <f t="shared" si="54"/>
        <v>0</v>
      </c>
      <c r="AY125" s="49">
        <f t="shared" si="54"/>
        <v>0</v>
      </c>
      <c r="AZ125" s="49">
        <f t="shared" si="55"/>
        <v>0</v>
      </c>
      <c r="BA125" s="49">
        <f t="shared" si="55"/>
        <v>0</v>
      </c>
      <c r="BB125" s="48">
        <f t="shared" si="48"/>
        <v>120</v>
      </c>
      <c r="BC125" s="50">
        <f t="shared" si="26"/>
        <v>0</v>
      </c>
    </row>
    <row r="126" spans="1:55" x14ac:dyDescent="0.25">
      <c r="A126" s="48">
        <f t="shared" si="50"/>
        <v>121</v>
      </c>
      <c r="B126" s="221"/>
      <c r="C126" s="222"/>
      <c r="D126" s="220"/>
      <c r="E126" s="180"/>
      <c r="F126" s="223"/>
      <c r="G126" s="223"/>
      <c r="H126" s="223"/>
      <c r="I126" s="223"/>
      <c r="J126" s="49"/>
      <c r="K126" s="49">
        <f t="shared" si="49"/>
        <v>0</v>
      </c>
      <c r="L126" s="49">
        <f t="shared" si="49"/>
        <v>0</v>
      </c>
      <c r="M126" s="49">
        <f t="shared" si="27"/>
        <v>0</v>
      </c>
      <c r="N126" s="48">
        <f t="shared" si="46"/>
        <v>121</v>
      </c>
      <c r="O126" s="49">
        <f t="shared" si="52"/>
        <v>0</v>
      </c>
      <c r="P126" s="49">
        <f t="shared" si="52"/>
        <v>0</v>
      </c>
      <c r="Q126" s="49">
        <f t="shared" si="52"/>
        <v>0</v>
      </c>
      <c r="R126" s="49">
        <f t="shared" si="52"/>
        <v>0</v>
      </c>
      <c r="S126" s="49">
        <f t="shared" si="39"/>
        <v>0</v>
      </c>
      <c r="T126" s="49">
        <f t="shared" si="57"/>
        <v>0</v>
      </c>
      <c r="U126" s="49">
        <f t="shared" si="57"/>
        <v>0</v>
      </c>
      <c r="V126" s="49">
        <f t="shared" si="57"/>
        <v>0</v>
      </c>
      <c r="W126" s="49">
        <f t="shared" si="57"/>
        <v>0</v>
      </c>
      <c r="X126" s="49">
        <f t="shared" si="57"/>
        <v>0</v>
      </c>
      <c r="Y126" s="49">
        <f t="shared" si="57"/>
        <v>0</v>
      </c>
      <c r="Z126" s="49">
        <f t="shared" si="57"/>
        <v>0</v>
      </c>
      <c r="AA126" s="49">
        <f t="shared" si="57"/>
        <v>0</v>
      </c>
      <c r="AB126" s="49">
        <f t="shared" si="57"/>
        <v>0</v>
      </c>
      <c r="AC126" s="49"/>
      <c r="AD126" s="49">
        <f t="shared" si="56"/>
        <v>0</v>
      </c>
      <c r="AE126" s="49">
        <f t="shared" si="56"/>
        <v>0</v>
      </c>
      <c r="AF126" s="49">
        <f t="shared" si="56"/>
        <v>0</v>
      </c>
      <c r="AG126" s="49">
        <f t="shared" si="56"/>
        <v>0</v>
      </c>
      <c r="AH126" s="49">
        <f t="shared" si="56"/>
        <v>0</v>
      </c>
      <c r="AI126" s="49">
        <f t="shared" si="56"/>
        <v>0</v>
      </c>
      <c r="AJ126" s="49">
        <f t="shared" si="40"/>
        <v>0</v>
      </c>
      <c r="AK126" s="49">
        <f t="shared" si="54"/>
        <v>0</v>
      </c>
      <c r="AL126" s="49">
        <f t="shared" si="54"/>
        <v>0</v>
      </c>
      <c r="AM126" s="49">
        <f t="shared" si="54"/>
        <v>0</v>
      </c>
      <c r="AN126" s="49">
        <f t="shared" si="30"/>
        <v>0</v>
      </c>
      <c r="AO126" s="49">
        <f t="shared" si="54"/>
        <v>0</v>
      </c>
      <c r="AP126" s="49">
        <f t="shared" si="54"/>
        <v>0</v>
      </c>
      <c r="AQ126" s="49">
        <f t="shared" si="54"/>
        <v>0</v>
      </c>
      <c r="AR126" s="49">
        <f t="shared" si="54"/>
        <v>0</v>
      </c>
      <c r="AS126" s="49">
        <f t="shared" si="54"/>
        <v>0</v>
      </c>
      <c r="AT126" s="49">
        <f t="shared" si="54"/>
        <v>0</v>
      </c>
      <c r="AU126" s="49">
        <f t="shared" si="54"/>
        <v>0</v>
      </c>
      <c r="AV126" s="49">
        <f t="shared" si="54"/>
        <v>0</v>
      </c>
      <c r="AW126" s="49">
        <f t="shared" si="54"/>
        <v>0</v>
      </c>
      <c r="AX126" s="49">
        <f t="shared" si="54"/>
        <v>0</v>
      </c>
      <c r="AY126" s="49">
        <f t="shared" si="54"/>
        <v>0</v>
      </c>
      <c r="AZ126" s="49">
        <f t="shared" si="55"/>
        <v>0</v>
      </c>
      <c r="BA126" s="49">
        <f t="shared" si="55"/>
        <v>0</v>
      </c>
      <c r="BB126" s="48">
        <f t="shared" si="48"/>
        <v>121</v>
      </c>
      <c r="BC126" s="50">
        <f t="shared" si="26"/>
        <v>0</v>
      </c>
    </row>
    <row r="127" spans="1:55" x14ac:dyDescent="0.25">
      <c r="A127" s="48">
        <f t="shared" si="50"/>
        <v>122</v>
      </c>
      <c r="B127" s="221"/>
      <c r="C127" s="222"/>
      <c r="D127" s="220"/>
      <c r="E127" s="180"/>
      <c r="F127" s="223"/>
      <c r="G127" s="223"/>
      <c r="H127" s="223"/>
      <c r="I127" s="223"/>
      <c r="J127" s="49"/>
      <c r="K127" s="49">
        <f t="shared" ref="K127:L146" si="58">IF($E127=K$4,$F127-$G127+$H127-$I127,0)</f>
        <v>0</v>
      </c>
      <c r="L127" s="49">
        <f t="shared" si="58"/>
        <v>0</v>
      </c>
      <c r="M127" s="49">
        <f t="shared" si="27"/>
        <v>0</v>
      </c>
      <c r="N127" s="48">
        <f t="shared" si="46"/>
        <v>122</v>
      </c>
      <c r="O127" s="49">
        <f t="shared" si="52"/>
        <v>0</v>
      </c>
      <c r="P127" s="49">
        <f t="shared" si="52"/>
        <v>0</v>
      </c>
      <c r="Q127" s="49">
        <f t="shared" si="52"/>
        <v>0</v>
      </c>
      <c r="R127" s="49">
        <f t="shared" si="52"/>
        <v>0</v>
      </c>
      <c r="S127" s="49">
        <f t="shared" ref="S127:S139" si="59">IF($E127=S$4,$G127+$I127,0)</f>
        <v>0</v>
      </c>
      <c r="T127" s="49">
        <f t="shared" si="57"/>
        <v>0</v>
      </c>
      <c r="U127" s="49">
        <f t="shared" si="57"/>
        <v>0</v>
      </c>
      <c r="V127" s="49">
        <f t="shared" si="57"/>
        <v>0</v>
      </c>
      <c r="W127" s="49">
        <f t="shared" si="57"/>
        <v>0</v>
      </c>
      <c r="X127" s="49">
        <f t="shared" si="57"/>
        <v>0</v>
      </c>
      <c r="Y127" s="49">
        <f t="shared" si="57"/>
        <v>0</v>
      </c>
      <c r="Z127" s="49">
        <f t="shared" si="57"/>
        <v>0</v>
      </c>
      <c r="AA127" s="49">
        <f t="shared" si="57"/>
        <v>0</v>
      </c>
      <c r="AB127" s="49">
        <f t="shared" si="57"/>
        <v>0</v>
      </c>
      <c r="AC127" s="49"/>
      <c r="AD127" s="49">
        <f t="shared" si="56"/>
        <v>0</v>
      </c>
      <c r="AE127" s="49">
        <f t="shared" si="56"/>
        <v>0</v>
      </c>
      <c r="AF127" s="49">
        <f t="shared" si="56"/>
        <v>0</v>
      </c>
      <c r="AG127" s="49">
        <f t="shared" si="56"/>
        <v>0</v>
      </c>
      <c r="AH127" s="49">
        <f t="shared" si="56"/>
        <v>0</v>
      </c>
      <c r="AI127" s="49">
        <f t="shared" si="56"/>
        <v>0</v>
      </c>
      <c r="AJ127" s="49">
        <f t="shared" si="40"/>
        <v>0</v>
      </c>
      <c r="AK127" s="49">
        <f t="shared" si="54"/>
        <v>0</v>
      </c>
      <c r="AL127" s="49">
        <f t="shared" si="54"/>
        <v>0</v>
      </c>
      <c r="AM127" s="49">
        <f t="shared" si="54"/>
        <v>0</v>
      </c>
      <c r="AN127" s="49">
        <f t="shared" si="30"/>
        <v>0</v>
      </c>
      <c r="AO127" s="49">
        <f t="shared" si="54"/>
        <v>0</v>
      </c>
      <c r="AP127" s="49">
        <f t="shared" si="54"/>
        <v>0</v>
      </c>
      <c r="AQ127" s="49">
        <f t="shared" si="54"/>
        <v>0</v>
      </c>
      <c r="AR127" s="49">
        <f t="shared" si="54"/>
        <v>0</v>
      </c>
      <c r="AS127" s="49">
        <f t="shared" si="54"/>
        <v>0</v>
      </c>
      <c r="AT127" s="49">
        <f t="shared" si="54"/>
        <v>0</v>
      </c>
      <c r="AU127" s="49">
        <f t="shared" si="54"/>
        <v>0</v>
      </c>
      <c r="AV127" s="49">
        <f t="shared" si="54"/>
        <v>0</v>
      </c>
      <c r="AW127" s="49">
        <f t="shared" si="54"/>
        <v>0</v>
      </c>
      <c r="AX127" s="49">
        <f t="shared" si="54"/>
        <v>0</v>
      </c>
      <c r="AY127" s="49">
        <f t="shared" si="54"/>
        <v>0</v>
      </c>
      <c r="AZ127" s="49">
        <f t="shared" si="55"/>
        <v>0</v>
      </c>
      <c r="BA127" s="49">
        <f t="shared" si="55"/>
        <v>0</v>
      </c>
      <c r="BB127" s="48">
        <f t="shared" si="48"/>
        <v>122</v>
      </c>
      <c r="BC127" s="50">
        <f t="shared" si="26"/>
        <v>0</v>
      </c>
    </row>
    <row r="128" spans="1:55" x14ac:dyDescent="0.25">
      <c r="A128" s="48">
        <f t="shared" si="50"/>
        <v>123</v>
      </c>
      <c r="B128" s="221"/>
      <c r="C128" s="222"/>
      <c r="D128" s="220"/>
      <c r="E128" s="180"/>
      <c r="F128" s="223"/>
      <c r="G128" s="223"/>
      <c r="H128" s="223"/>
      <c r="I128" s="223"/>
      <c r="J128" s="49"/>
      <c r="K128" s="49">
        <f t="shared" si="58"/>
        <v>0</v>
      </c>
      <c r="L128" s="49">
        <f t="shared" si="58"/>
        <v>0</v>
      </c>
      <c r="M128" s="49">
        <f t="shared" si="27"/>
        <v>0</v>
      </c>
      <c r="N128" s="48">
        <f t="shared" si="46"/>
        <v>123</v>
      </c>
      <c r="O128" s="49">
        <f t="shared" si="52"/>
        <v>0</v>
      </c>
      <c r="P128" s="49">
        <f t="shared" si="52"/>
        <v>0</v>
      </c>
      <c r="Q128" s="49">
        <f t="shared" si="52"/>
        <v>0</v>
      </c>
      <c r="R128" s="49">
        <f t="shared" si="52"/>
        <v>0</v>
      </c>
      <c r="S128" s="49">
        <f t="shared" si="59"/>
        <v>0</v>
      </c>
      <c r="T128" s="49">
        <f t="shared" si="57"/>
        <v>0</v>
      </c>
      <c r="U128" s="49">
        <f t="shared" si="57"/>
        <v>0</v>
      </c>
      <c r="V128" s="49">
        <f t="shared" si="57"/>
        <v>0</v>
      </c>
      <c r="W128" s="49">
        <f t="shared" si="57"/>
        <v>0</v>
      </c>
      <c r="X128" s="49">
        <f t="shared" si="57"/>
        <v>0</v>
      </c>
      <c r="Y128" s="49">
        <f t="shared" si="57"/>
        <v>0</v>
      </c>
      <c r="Z128" s="49">
        <f t="shared" si="57"/>
        <v>0</v>
      </c>
      <c r="AA128" s="49">
        <f t="shared" si="57"/>
        <v>0</v>
      </c>
      <c r="AB128" s="49">
        <f t="shared" si="57"/>
        <v>0</v>
      </c>
      <c r="AC128" s="49"/>
      <c r="AD128" s="49">
        <f t="shared" si="56"/>
        <v>0</v>
      </c>
      <c r="AE128" s="49">
        <f t="shared" si="56"/>
        <v>0</v>
      </c>
      <c r="AF128" s="49">
        <f t="shared" si="56"/>
        <v>0</v>
      </c>
      <c r="AG128" s="49">
        <f t="shared" si="56"/>
        <v>0</v>
      </c>
      <c r="AH128" s="49">
        <f t="shared" si="56"/>
        <v>0</v>
      </c>
      <c r="AI128" s="49">
        <f t="shared" si="56"/>
        <v>0</v>
      </c>
      <c r="AJ128" s="49">
        <f t="shared" si="40"/>
        <v>0</v>
      </c>
      <c r="AK128" s="49">
        <f t="shared" si="54"/>
        <v>0</v>
      </c>
      <c r="AL128" s="49">
        <f t="shared" si="54"/>
        <v>0</v>
      </c>
      <c r="AM128" s="49">
        <f t="shared" si="54"/>
        <v>0</v>
      </c>
      <c r="AN128" s="49">
        <f t="shared" si="30"/>
        <v>0</v>
      </c>
      <c r="AO128" s="49">
        <f t="shared" si="54"/>
        <v>0</v>
      </c>
      <c r="AP128" s="49">
        <f t="shared" si="54"/>
        <v>0</v>
      </c>
      <c r="AQ128" s="49">
        <f t="shared" si="54"/>
        <v>0</v>
      </c>
      <c r="AR128" s="49">
        <f t="shared" si="54"/>
        <v>0</v>
      </c>
      <c r="AS128" s="49">
        <f t="shared" si="54"/>
        <v>0</v>
      </c>
      <c r="AT128" s="49">
        <f t="shared" si="54"/>
        <v>0</v>
      </c>
      <c r="AU128" s="49">
        <f t="shared" si="54"/>
        <v>0</v>
      </c>
      <c r="AV128" s="49">
        <f t="shared" si="54"/>
        <v>0</v>
      </c>
      <c r="AW128" s="49">
        <f t="shared" si="54"/>
        <v>0</v>
      </c>
      <c r="AX128" s="49">
        <f t="shared" si="54"/>
        <v>0</v>
      </c>
      <c r="AY128" s="49">
        <f t="shared" si="54"/>
        <v>0</v>
      </c>
      <c r="AZ128" s="49">
        <f t="shared" si="55"/>
        <v>0</v>
      </c>
      <c r="BA128" s="49">
        <f t="shared" si="55"/>
        <v>0</v>
      </c>
      <c r="BB128" s="48">
        <f t="shared" si="48"/>
        <v>123</v>
      </c>
      <c r="BC128" s="50">
        <f t="shared" si="26"/>
        <v>0</v>
      </c>
    </row>
    <row r="129" spans="1:55" x14ac:dyDescent="0.25">
      <c r="A129" s="48">
        <f t="shared" si="50"/>
        <v>124</v>
      </c>
      <c r="B129" s="221"/>
      <c r="C129" s="222"/>
      <c r="D129" s="220"/>
      <c r="E129" s="180"/>
      <c r="F129" s="223"/>
      <c r="G129" s="223"/>
      <c r="H129" s="223"/>
      <c r="I129" s="223"/>
      <c r="J129" s="49"/>
      <c r="K129" s="49">
        <f t="shared" si="58"/>
        <v>0</v>
      </c>
      <c r="L129" s="49">
        <f t="shared" si="58"/>
        <v>0</v>
      </c>
      <c r="M129" s="49">
        <f t="shared" si="27"/>
        <v>0</v>
      </c>
      <c r="N129" s="48">
        <f t="shared" si="46"/>
        <v>124</v>
      </c>
      <c r="O129" s="49">
        <f t="shared" si="52"/>
        <v>0</v>
      </c>
      <c r="P129" s="49">
        <f t="shared" si="52"/>
        <v>0</v>
      </c>
      <c r="Q129" s="49">
        <f t="shared" si="52"/>
        <v>0</v>
      </c>
      <c r="R129" s="49">
        <f t="shared" si="52"/>
        <v>0</v>
      </c>
      <c r="S129" s="49">
        <f t="shared" si="59"/>
        <v>0</v>
      </c>
      <c r="T129" s="49">
        <f t="shared" si="57"/>
        <v>0</v>
      </c>
      <c r="U129" s="49">
        <f t="shared" si="57"/>
        <v>0</v>
      </c>
      <c r="V129" s="49">
        <f t="shared" si="57"/>
        <v>0</v>
      </c>
      <c r="W129" s="49">
        <f t="shared" si="57"/>
        <v>0</v>
      </c>
      <c r="X129" s="49">
        <f t="shared" si="57"/>
        <v>0</v>
      </c>
      <c r="Y129" s="49">
        <f t="shared" si="57"/>
        <v>0</v>
      </c>
      <c r="Z129" s="49">
        <f t="shared" si="57"/>
        <v>0</v>
      </c>
      <c r="AA129" s="49">
        <f t="shared" si="57"/>
        <v>0</v>
      </c>
      <c r="AB129" s="49">
        <f t="shared" si="57"/>
        <v>0</v>
      </c>
      <c r="AC129" s="49"/>
      <c r="AD129" s="49">
        <f t="shared" si="56"/>
        <v>0</v>
      </c>
      <c r="AE129" s="49">
        <f t="shared" si="56"/>
        <v>0</v>
      </c>
      <c r="AF129" s="49">
        <f t="shared" si="56"/>
        <v>0</v>
      </c>
      <c r="AG129" s="49">
        <f t="shared" si="56"/>
        <v>0</v>
      </c>
      <c r="AH129" s="49">
        <f t="shared" si="56"/>
        <v>0</v>
      </c>
      <c r="AI129" s="49">
        <f t="shared" si="56"/>
        <v>0</v>
      </c>
      <c r="AJ129" s="49">
        <f t="shared" si="40"/>
        <v>0</v>
      </c>
      <c r="AK129" s="49">
        <f t="shared" si="54"/>
        <v>0</v>
      </c>
      <c r="AL129" s="49">
        <f t="shared" si="54"/>
        <v>0</v>
      </c>
      <c r="AM129" s="49">
        <f t="shared" si="54"/>
        <v>0</v>
      </c>
      <c r="AN129" s="49">
        <f t="shared" si="30"/>
        <v>0</v>
      </c>
      <c r="AO129" s="49">
        <f t="shared" si="54"/>
        <v>0</v>
      </c>
      <c r="AP129" s="49">
        <f t="shared" si="54"/>
        <v>0</v>
      </c>
      <c r="AQ129" s="49">
        <f t="shared" si="54"/>
        <v>0</v>
      </c>
      <c r="AR129" s="49">
        <f t="shared" si="54"/>
        <v>0</v>
      </c>
      <c r="AS129" s="49">
        <f t="shared" si="54"/>
        <v>0</v>
      </c>
      <c r="AT129" s="49">
        <f t="shared" si="54"/>
        <v>0</v>
      </c>
      <c r="AU129" s="49">
        <f t="shared" si="54"/>
        <v>0</v>
      </c>
      <c r="AV129" s="49">
        <f t="shared" si="54"/>
        <v>0</v>
      </c>
      <c r="AW129" s="49">
        <f t="shared" si="54"/>
        <v>0</v>
      </c>
      <c r="AX129" s="49">
        <f t="shared" si="54"/>
        <v>0</v>
      </c>
      <c r="AY129" s="49">
        <f t="shared" si="54"/>
        <v>0</v>
      </c>
      <c r="AZ129" s="49">
        <f t="shared" si="55"/>
        <v>0</v>
      </c>
      <c r="BA129" s="49">
        <f t="shared" si="55"/>
        <v>0</v>
      </c>
      <c r="BB129" s="48">
        <f t="shared" si="48"/>
        <v>124</v>
      </c>
      <c r="BC129" s="50">
        <f t="shared" si="26"/>
        <v>0</v>
      </c>
    </row>
    <row r="130" spans="1:55" x14ac:dyDescent="0.25">
      <c r="A130" s="48">
        <f t="shared" si="50"/>
        <v>125</v>
      </c>
      <c r="B130" s="221"/>
      <c r="C130" s="222"/>
      <c r="D130" s="220"/>
      <c r="E130" s="180"/>
      <c r="F130" s="223"/>
      <c r="G130" s="223"/>
      <c r="H130" s="223"/>
      <c r="I130" s="223"/>
      <c r="J130" s="49"/>
      <c r="K130" s="49">
        <f t="shared" si="58"/>
        <v>0</v>
      </c>
      <c r="L130" s="49">
        <f t="shared" si="58"/>
        <v>0</v>
      </c>
      <c r="M130" s="49">
        <f t="shared" si="27"/>
        <v>0</v>
      </c>
      <c r="N130" s="48">
        <f t="shared" si="46"/>
        <v>125</v>
      </c>
      <c r="O130" s="49">
        <f t="shared" si="52"/>
        <v>0</v>
      </c>
      <c r="P130" s="49">
        <f t="shared" si="52"/>
        <v>0</v>
      </c>
      <c r="Q130" s="49">
        <f t="shared" si="52"/>
        <v>0</v>
      </c>
      <c r="R130" s="49">
        <f t="shared" si="52"/>
        <v>0</v>
      </c>
      <c r="S130" s="49">
        <f t="shared" si="59"/>
        <v>0</v>
      </c>
      <c r="T130" s="49">
        <f t="shared" si="57"/>
        <v>0</v>
      </c>
      <c r="U130" s="49">
        <f t="shared" si="57"/>
        <v>0</v>
      </c>
      <c r="V130" s="49">
        <f t="shared" si="57"/>
        <v>0</v>
      </c>
      <c r="W130" s="49">
        <f t="shared" si="57"/>
        <v>0</v>
      </c>
      <c r="X130" s="49">
        <f t="shared" si="57"/>
        <v>0</v>
      </c>
      <c r="Y130" s="49">
        <f t="shared" si="57"/>
        <v>0</v>
      </c>
      <c r="Z130" s="49">
        <f t="shared" si="57"/>
        <v>0</v>
      </c>
      <c r="AA130" s="49">
        <f t="shared" si="57"/>
        <v>0</v>
      </c>
      <c r="AB130" s="49">
        <f t="shared" si="57"/>
        <v>0</v>
      </c>
      <c r="AC130" s="49"/>
      <c r="AD130" s="49">
        <f t="shared" si="56"/>
        <v>0</v>
      </c>
      <c r="AE130" s="49">
        <f t="shared" si="56"/>
        <v>0</v>
      </c>
      <c r="AF130" s="49">
        <f t="shared" si="56"/>
        <v>0</v>
      </c>
      <c r="AG130" s="49">
        <f t="shared" si="56"/>
        <v>0</v>
      </c>
      <c r="AH130" s="49">
        <f t="shared" si="56"/>
        <v>0</v>
      </c>
      <c r="AI130" s="49">
        <f t="shared" si="56"/>
        <v>0</v>
      </c>
      <c r="AJ130" s="49">
        <f t="shared" si="40"/>
        <v>0</v>
      </c>
      <c r="AK130" s="49">
        <f t="shared" si="54"/>
        <v>0</v>
      </c>
      <c r="AL130" s="49">
        <f t="shared" si="54"/>
        <v>0</v>
      </c>
      <c r="AM130" s="49">
        <f t="shared" si="54"/>
        <v>0</v>
      </c>
      <c r="AN130" s="49">
        <f t="shared" si="30"/>
        <v>0</v>
      </c>
      <c r="AO130" s="49">
        <f t="shared" si="54"/>
        <v>0</v>
      </c>
      <c r="AP130" s="49">
        <f t="shared" si="54"/>
        <v>0</v>
      </c>
      <c r="AQ130" s="49">
        <f t="shared" si="54"/>
        <v>0</v>
      </c>
      <c r="AR130" s="49">
        <f t="shared" si="54"/>
        <v>0</v>
      </c>
      <c r="AS130" s="49">
        <f t="shared" si="54"/>
        <v>0</v>
      </c>
      <c r="AT130" s="49">
        <f t="shared" si="54"/>
        <v>0</v>
      </c>
      <c r="AU130" s="49">
        <f t="shared" si="54"/>
        <v>0</v>
      </c>
      <c r="AV130" s="49">
        <f t="shared" si="54"/>
        <v>0</v>
      </c>
      <c r="AW130" s="49">
        <f t="shared" si="54"/>
        <v>0</v>
      </c>
      <c r="AX130" s="49">
        <f t="shared" si="54"/>
        <v>0</v>
      </c>
      <c r="AY130" s="49">
        <f t="shared" si="54"/>
        <v>0</v>
      </c>
      <c r="AZ130" s="49">
        <f t="shared" si="55"/>
        <v>0</v>
      </c>
      <c r="BA130" s="49">
        <f t="shared" si="55"/>
        <v>0</v>
      </c>
      <c r="BB130" s="48">
        <f t="shared" si="48"/>
        <v>125</v>
      </c>
      <c r="BC130" s="50">
        <f t="shared" si="26"/>
        <v>0</v>
      </c>
    </row>
    <row r="131" spans="1:55" x14ac:dyDescent="0.25">
      <c r="A131" s="48">
        <f t="shared" si="50"/>
        <v>126</v>
      </c>
      <c r="B131" s="221"/>
      <c r="C131" s="222"/>
      <c r="D131" s="220"/>
      <c r="E131" s="180"/>
      <c r="F131" s="223"/>
      <c r="G131" s="223"/>
      <c r="H131" s="223"/>
      <c r="I131" s="223"/>
      <c r="J131" s="49"/>
      <c r="K131" s="49">
        <f t="shared" si="58"/>
        <v>0</v>
      </c>
      <c r="L131" s="49">
        <f t="shared" si="58"/>
        <v>0</v>
      </c>
      <c r="M131" s="49">
        <f t="shared" si="27"/>
        <v>0</v>
      </c>
      <c r="N131" s="48">
        <f t="shared" si="46"/>
        <v>126</v>
      </c>
      <c r="O131" s="49">
        <f t="shared" si="52"/>
        <v>0</v>
      </c>
      <c r="P131" s="49">
        <f t="shared" si="52"/>
        <v>0</v>
      </c>
      <c r="Q131" s="49">
        <f t="shared" si="52"/>
        <v>0</v>
      </c>
      <c r="R131" s="49">
        <f t="shared" si="52"/>
        <v>0</v>
      </c>
      <c r="S131" s="49">
        <f t="shared" si="59"/>
        <v>0</v>
      </c>
      <c r="T131" s="49">
        <f t="shared" si="57"/>
        <v>0</v>
      </c>
      <c r="U131" s="49">
        <f t="shared" si="57"/>
        <v>0</v>
      </c>
      <c r="V131" s="49">
        <f t="shared" si="57"/>
        <v>0</v>
      </c>
      <c r="W131" s="49">
        <f t="shared" si="57"/>
        <v>0</v>
      </c>
      <c r="X131" s="49">
        <f t="shared" si="57"/>
        <v>0</v>
      </c>
      <c r="Y131" s="49">
        <f t="shared" si="57"/>
        <v>0</v>
      </c>
      <c r="Z131" s="49">
        <f t="shared" si="57"/>
        <v>0</v>
      </c>
      <c r="AA131" s="49">
        <f t="shared" si="57"/>
        <v>0</v>
      </c>
      <c r="AB131" s="49">
        <f t="shared" si="57"/>
        <v>0</v>
      </c>
      <c r="AC131" s="49"/>
      <c r="AD131" s="49">
        <f>IF($E131=AD$4,$F131+$H131,0)</f>
        <v>0</v>
      </c>
      <c r="AE131" s="49">
        <f>IF($E131=AE$4,$F131+$H131,0)</f>
        <v>0</v>
      </c>
      <c r="AF131" s="49">
        <f t="shared" ref="AD131:AJ167" si="60">IF($E131=AF$4,$F131+$H131,0)</f>
        <v>0</v>
      </c>
      <c r="AG131" s="49">
        <f t="shared" si="60"/>
        <v>0</v>
      </c>
      <c r="AH131" s="49">
        <f t="shared" si="60"/>
        <v>0</v>
      </c>
      <c r="AI131" s="49">
        <f t="shared" si="60"/>
        <v>0</v>
      </c>
      <c r="AJ131" s="49">
        <f t="shared" si="60"/>
        <v>0</v>
      </c>
      <c r="AK131" s="49">
        <f t="shared" si="54"/>
        <v>0</v>
      </c>
      <c r="AL131" s="49">
        <f t="shared" si="54"/>
        <v>0</v>
      </c>
      <c r="AM131" s="49">
        <f t="shared" si="54"/>
        <v>0</v>
      </c>
      <c r="AN131" s="49">
        <f t="shared" si="30"/>
        <v>0</v>
      </c>
      <c r="AO131" s="49">
        <f t="shared" si="54"/>
        <v>0</v>
      </c>
      <c r="AP131" s="49">
        <f t="shared" si="54"/>
        <v>0</v>
      </c>
      <c r="AQ131" s="49">
        <f t="shared" si="54"/>
        <v>0</v>
      </c>
      <c r="AR131" s="49">
        <f t="shared" si="54"/>
        <v>0</v>
      </c>
      <c r="AS131" s="49">
        <f t="shared" si="54"/>
        <v>0</v>
      </c>
      <c r="AT131" s="49">
        <f t="shared" si="54"/>
        <v>0</v>
      </c>
      <c r="AU131" s="49">
        <f t="shared" si="54"/>
        <v>0</v>
      </c>
      <c r="AV131" s="49">
        <f t="shared" si="54"/>
        <v>0</v>
      </c>
      <c r="AW131" s="49">
        <f t="shared" si="54"/>
        <v>0</v>
      </c>
      <c r="AX131" s="49">
        <f t="shared" si="54"/>
        <v>0</v>
      </c>
      <c r="AY131" s="49">
        <f t="shared" si="54"/>
        <v>0</v>
      </c>
      <c r="AZ131" s="49">
        <f t="shared" si="55"/>
        <v>0</v>
      </c>
      <c r="BA131" s="49">
        <f t="shared" si="55"/>
        <v>0</v>
      </c>
      <c r="BB131" s="48">
        <f t="shared" si="48"/>
        <v>126</v>
      </c>
      <c r="BC131" s="50">
        <f t="shared" si="26"/>
        <v>0</v>
      </c>
    </row>
    <row r="132" spans="1:55" x14ac:dyDescent="0.25">
      <c r="A132" s="48">
        <f t="shared" si="50"/>
        <v>127</v>
      </c>
      <c r="B132" s="221"/>
      <c r="C132" s="222"/>
      <c r="D132" s="220"/>
      <c r="E132" s="180"/>
      <c r="F132" s="223"/>
      <c r="G132" s="223"/>
      <c r="H132" s="223"/>
      <c r="I132" s="223"/>
      <c r="J132" s="49"/>
      <c r="K132" s="49">
        <f t="shared" si="58"/>
        <v>0</v>
      </c>
      <c r="L132" s="49">
        <f t="shared" si="58"/>
        <v>0</v>
      </c>
      <c r="M132" s="49">
        <f t="shared" si="27"/>
        <v>0</v>
      </c>
      <c r="N132" s="48">
        <f t="shared" si="46"/>
        <v>127</v>
      </c>
      <c r="O132" s="49">
        <f t="shared" si="52"/>
        <v>0</v>
      </c>
      <c r="P132" s="49">
        <f t="shared" si="52"/>
        <v>0</v>
      </c>
      <c r="Q132" s="49">
        <f t="shared" si="52"/>
        <v>0</v>
      </c>
      <c r="R132" s="49">
        <f t="shared" si="52"/>
        <v>0</v>
      </c>
      <c r="S132" s="49">
        <f t="shared" si="59"/>
        <v>0</v>
      </c>
      <c r="T132" s="49">
        <f t="shared" ref="T132:AB139" si="61">IF($E132=T$4,$G132+$I132,0)</f>
        <v>0</v>
      </c>
      <c r="U132" s="49">
        <f t="shared" si="61"/>
        <v>0</v>
      </c>
      <c r="V132" s="49">
        <f t="shared" si="61"/>
        <v>0</v>
      </c>
      <c r="W132" s="49">
        <f t="shared" si="61"/>
        <v>0</v>
      </c>
      <c r="X132" s="49">
        <f t="shared" si="61"/>
        <v>0</v>
      </c>
      <c r="Y132" s="49">
        <f t="shared" si="61"/>
        <v>0</v>
      </c>
      <c r="Z132" s="49">
        <f t="shared" si="61"/>
        <v>0</v>
      </c>
      <c r="AA132" s="49">
        <f t="shared" si="61"/>
        <v>0</v>
      </c>
      <c r="AB132" s="49">
        <f t="shared" si="61"/>
        <v>0</v>
      </c>
      <c r="AC132" s="49"/>
      <c r="AD132" s="49">
        <f t="shared" si="60"/>
        <v>0</v>
      </c>
      <c r="AE132" s="49">
        <f t="shared" si="60"/>
        <v>0</v>
      </c>
      <c r="AF132" s="49">
        <f t="shared" si="60"/>
        <v>0</v>
      </c>
      <c r="AG132" s="49">
        <f t="shared" si="60"/>
        <v>0</v>
      </c>
      <c r="AH132" s="49">
        <f t="shared" si="60"/>
        <v>0</v>
      </c>
      <c r="AI132" s="49">
        <f t="shared" si="60"/>
        <v>0</v>
      </c>
      <c r="AJ132" s="49">
        <f t="shared" si="60"/>
        <v>0</v>
      </c>
      <c r="AK132" s="49">
        <f t="shared" ref="AK132:AY148" si="62">IF($E132=AK$4,$G132+$I132,0)</f>
        <v>0</v>
      </c>
      <c r="AL132" s="49">
        <f t="shared" si="62"/>
        <v>0</v>
      </c>
      <c r="AM132" s="49">
        <f t="shared" si="62"/>
        <v>0</v>
      </c>
      <c r="AN132" s="49">
        <f t="shared" si="30"/>
        <v>0</v>
      </c>
      <c r="AO132" s="49">
        <f t="shared" si="62"/>
        <v>0</v>
      </c>
      <c r="AP132" s="49">
        <f t="shared" si="62"/>
        <v>0</v>
      </c>
      <c r="AQ132" s="49">
        <f t="shared" si="62"/>
        <v>0</v>
      </c>
      <c r="AR132" s="49">
        <f t="shared" si="62"/>
        <v>0</v>
      </c>
      <c r="AS132" s="49">
        <f t="shared" si="62"/>
        <v>0</v>
      </c>
      <c r="AT132" s="49">
        <f t="shared" si="62"/>
        <v>0</v>
      </c>
      <c r="AU132" s="49">
        <f t="shared" si="62"/>
        <v>0</v>
      </c>
      <c r="AV132" s="49">
        <f t="shared" si="62"/>
        <v>0</v>
      </c>
      <c r="AW132" s="49">
        <f t="shared" si="62"/>
        <v>0</v>
      </c>
      <c r="AX132" s="49">
        <f t="shared" si="62"/>
        <v>0</v>
      </c>
      <c r="AY132" s="49">
        <f t="shared" si="62"/>
        <v>0</v>
      </c>
      <c r="AZ132" s="49">
        <f t="shared" si="55"/>
        <v>0</v>
      </c>
      <c r="BA132" s="49">
        <f t="shared" si="55"/>
        <v>0</v>
      </c>
      <c r="BB132" s="48">
        <f t="shared" si="48"/>
        <v>127</v>
      </c>
      <c r="BC132" s="50">
        <f t="shared" si="26"/>
        <v>0</v>
      </c>
    </row>
    <row r="133" spans="1:55" x14ac:dyDescent="0.25">
      <c r="A133" s="48">
        <f t="shared" si="50"/>
        <v>128</v>
      </c>
      <c r="B133" s="221"/>
      <c r="C133" s="222"/>
      <c r="D133" s="220"/>
      <c r="E133" s="180"/>
      <c r="F133" s="223"/>
      <c r="G133" s="223"/>
      <c r="H133" s="223"/>
      <c r="I133" s="223"/>
      <c r="J133" s="49"/>
      <c r="K133" s="49">
        <f t="shared" si="58"/>
        <v>0</v>
      </c>
      <c r="L133" s="49">
        <f t="shared" si="58"/>
        <v>0</v>
      </c>
      <c r="M133" s="49">
        <f t="shared" si="27"/>
        <v>0</v>
      </c>
      <c r="N133" s="48">
        <f t="shared" si="46"/>
        <v>128</v>
      </c>
      <c r="O133" s="49">
        <f>IF($E133=O$4,$F133+$H133,0)</f>
        <v>0</v>
      </c>
      <c r="P133" s="49">
        <f>IF($E133=P$4,$F133+$H133,0)</f>
        <v>0</v>
      </c>
      <c r="Q133" s="49">
        <f>IF($E133=Q$4,$F133+$H133,0)</f>
        <v>0</v>
      </c>
      <c r="R133" s="49">
        <f t="shared" ref="O133:R164" si="63">IF($E133=R$4,$F133+$H133,0)</f>
        <v>0</v>
      </c>
      <c r="S133" s="49">
        <f t="shared" si="59"/>
        <v>0</v>
      </c>
      <c r="T133" s="49">
        <f t="shared" si="61"/>
        <v>0</v>
      </c>
      <c r="U133" s="49">
        <f t="shared" si="61"/>
        <v>0</v>
      </c>
      <c r="V133" s="49">
        <f t="shared" si="61"/>
        <v>0</v>
      </c>
      <c r="W133" s="49">
        <f t="shared" si="61"/>
        <v>0</v>
      </c>
      <c r="X133" s="49">
        <f t="shared" si="61"/>
        <v>0</v>
      </c>
      <c r="Y133" s="49">
        <f t="shared" si="61"/>
        <v>0</v>
      </c>
      <c r="Z133" s="49">
        <f t="shared" si="61"/>
        <v>0</v>
      </c>
      <c r="AA133" s="49">
        <f t="shared" si="61"/>
        <v>0</v>
      </c>
      <c r="AB133" s="49">
        <f t="shared" si="61"/>
        <v>0</v>
      </c>
      <c r="AC133" s="49"/>
      <c r="AD133" s="49">
        <f t="shared" si="60"/>
        <v>0</v>
      </c>
      <c r="AE133" s="49">
        <f t="shared" si="60"/>
        <v>0</v>
      </c>
      <c r="AF133" s="49">
        <f t="shared" si="60"/>
        <v>0</v>
      </c>
      <c r="AG133" s="49">
        <f t="shared" si="60"/>
        <v>0</v>
      </c>
      <c r="AH133" s="49">
        <f t="shared" si="60"/>
        <v>0</v>
      </c>
      <c r="AI133" s="49">
        <f t="shared" si="60"/>
        <v>0</v>
      </c>
      <c r="AJ133" s="49">
        <f t="shared" si="60"/>
        <v>0</v>
      </c>
      <c r="AK133" s="49">
        <f t="shared" si="62"/>
        <v>0</v>
      </c>
      <c r="AL133" s="49">
        <f t="shared" si="62"/>
        <v>0</v>
      </c>
      <c r="AM133" s="49">
        <f t="shared" si="62"/>
        <v>0</v>
      </c>
      <c r="AN133" s="49">
        <f t="shared" si="30"/>
        <v>0</v>
      </c>
      <c r="AO133" s="49">
        <f t="shared" si="62"/>
        <v>0</v>
      </c>
      <c r="AP133" s="49">
        <f t="shared" si="62"/>
        <v>0</v>
      </c>
      <c r="AQ133" s="49">
        <f t="shared" si="62"/>
        <v>0</v>
      </c>
      <c r="AR133" s="49">
        <f t="shared" si="62"/>
        <v>0</v>
      </c>
      <c r="AS133" s="49">
        <f t="shared" si="62"/>
        <v>0</v>
      </c>
      <c r="AT133" s="49">
        <f t="shared" si="62"/>
        <v>0</v>
      </c>
      <c r="AU133" s="49">
        <f t="shared" si="62"/>
        <v>0</v>
      </c>
      <c r="AV133" s="49">
        <f t="shared" si="62"/>
        <v>0</v>
      </c>
      <c r="AW133" s="49">
        <f t="shared" si="62"/>
        <v>0</v>
      </c>
      <c r="AX133" s="49">
        <f t="shared" si="62"/>
        <v>0</v>
      </c>
      <c r="AY133" s="49">
        <f t="shared" si="62"/>
        <v>0</v>
      </c>
      <c r="AZ133" s="49">
        <f t="shared" si="55"/>
        <v>0</v>
      </c>
      <c r="BA133" s="49">
        <f t="shared" si="55"/>
        <v>0</v>
      </c>
      <c r="BB133" s="48">
        <f t="shared" si="48"/>
        <v>128</v>
      </c>
      <c r="BC133" s="50">
        <f t="shared" si="26"/>
        <v>0</v>
      </c>
    </row>
    <row r="134" spans="1:55" x14ac:dyDescent="0.25">
      <c r="A134" s="48">
        <f t="shared" si="50"/>
        <v>129</v>
      </c>
      <c r="B134" s="221"/>
      <c r="C134" s="222"/>
      <c r="D134" s="220"/>
      <c r="E134" s="180"/>
      <c r="F134" s="223"/>
      <c r="G134" s="223"/>
      <c r="H134" s="223"/>
      <c r="I134" s="223"/>
      <c r="J134" s="49"/>
      <c r="K134" s="49">
        <f t="shared" si="58"/>
        <v>0</v>
      </c>
      <c r="L134" s="49">
        <f t="shared" si="58"/>
        <v>0</v>
      </c>
      <c r="M134" s="49">
        <f t="shared" si="27"/>
        <v>0</v>
      </c>
      <c r="N134" s="48">
        <f t="shared" si="46"/>
        <v>129</v>
      </c>
      <c r="O134" s="49">
        <f t="shared" si="63"/>
        <v>0</v>
      </c>
      <c r="P134" s="49">
        <f t="shared" si="63"/>
        <v>0</v>
      </c>
      <c r="Q134" s="49">
        <f t="shared" si="63"/>
        <v>0</v>
      </c>
      <c r="R134" s="49">
        <f t="shared" si="63"/>
        <v>0</v>
      </c>
      <c r="S134" s="49">
        <f t="shared" si="59"/>
        <v>0</v>
      </c>
      <c r="T134" s="49">
        <f t="shared" si="61"/>
        <v>0</v>
      </c>
      <c r="U134" s="49">
        <f t="shared" si="61"/>
        <v>0</v>
      </c>
      <c r="V134" s="49">
        <f t="shared" si="61"/>
        <v>0</v>
      </c>
      <c r="W134" s="49">
        <f t="shared" si="61"/>
        <v>0</v>
      </c>
      <c r="X134" s="49">
        <f t="shared" si="61"/>
        <v>0</v>
      </c>
      <c r="Y134" s="49">
        <f t="shared" si="61"/>
        <v>0</v>
      </c>
      <c r="Z134" s="49">
        <f t="shared" si="61"/>
        <v>0</v>
      </c>
      <c r="AA134" s="49">
        <f t="shared" si="61"/>
        <v>0</v>
      </c>
      <c r="AB134" s="49">
        <f t="shared" si="61"/>
        <v>0</v>
      </c>
      <c r="AC134" s="49"/>
      <c r="AD134" s="49">
        <f t="shared" si="60"/>
        <v>0</v>
      </c>
      <c r="AE134" s="49">
        <f t="shared" si="60"/>
        <v>0</v>
      </c>
      <c r="AF134" s="49">
        <f t="shared" si="60"/>
        <v>0</v>
      </c>
      <c r="AG134" s="49">
        <f t="shared" si="60"/>
        <v>0</v>
      </c>
      <c r="AH134" s="49">
        <f t="shared" si="60"/>
        <v>0</v>
      </c>
      <c r="AI134" s="49">
        <f t="shared" si="60"/>
        <v>0</v>
      </c>
      <c r="AJ134" s="49">
        <f t="shared" si="60"/>
        <v>0</v>
      </c>
      <c r="AK134" s="49">
        <f t="shared" si="62"/>
        <v>0</v>
      </c>
      <c r="AL134" s="49">
        <f t="shared" si="62"/>
        <v>0</v>
      </c>
      <c r="AM134" s="49">
        <f t="shared" si="62"/>
        <v>0</v>
      </c>
      <c r="AN134" s="49">
        <f t="shared" si="30"/>
        <v>0</v>
      </c>
      <c r="AO134" s="49">
        <f t="shared" si="62"/>
        <v>0</v>
      </c>
      <c r="AP134" s="49">
        <f t="shared" si="62"/>
        <v>0</v>
      </c>
      <c r="AQ134" s="49">
        <f t="shared" si="62"/>
        <v>0</v>
      </c>
      <c r="AR134" s="49">
        <f t="shared" si="62"/>
        <v>0</v>
      </c>
      <c r="AS134" s="49">
        <f t="shared" si="62"/>
        <v>0</v>
      </c>
      <c r="AT134" s="49">
        <f t="shared" si="62"/>
        <v>0</v>
      </c>
      <c r="AU134" s="49">
        <f t="shared" si="62"/>
        <v>0</v>
      </c>
      <c r="AV134" s="49">
        <f t="shared" si="62"/>
        <v>0</v>
      </c>
      <c r="AW134" s="49">
        <f t="shared" si="62"/>
        <v>0</v>
      </c>
      <c r="AX134" s="49">
        <f t="shared" si="62"/>
        <v>0</v>
      </c>
      <c r="AY134" s="49">
        <f t="shared" si="62"/>
        <v>0</v>
      </c>
      <c r="AZ134" s="49">
        <f t="shared" si="55"/>
        <v>0</v>
      </c>
      <c r="BA134" s="49">
        <f t="shared" si="55"/>
        <v>0</v>
      </c>
      <c r="BB134" s="48">
        <f t="shared" si="48"/>
        <v>129</v>
      </c>
      <c r="BC134" s="50">
        <f t="shared" ref="BC134:BC197" si="64">F134-G134+H134-I134-K134-L134+M134-SUM(O134:R134)+SUM(S134:AB134)-SUM(AD134:AJ134)+SUM(AK134:BA134)</f>
        <v>0</v>
      </c>
    </row>
    <row r="135" spans="1:55" x14ac:dyDescent="0.25">
      <c r="A135" s="48">
        <f t="shared" si="50"/>
        <v>130</v>
      </c>
      <c r="B135" s="221"/>
      <c r="C135" s="222"/>
      <c r="D135" s="220"/>
      <c r="E135" s="180"/>
      <c r="F135" s="223"/>
      <c r="G135" s="223"/>
      <c r="H135" s="223"/>
      <c r="I135" s="223"/>
      <c r="J135" s="49"/>
      <c r="K135" s="49">
        <f t="shared" si="58"/>
        <v>0</v>
      </c>
      <c r="L135" s="49">
        <f t="shared" si="58"/>
        <v>0</v>
      </c>
      <c r="M135" s="49">
        <f t="shared" si="27"/>
        <v>0</v>
      </c>
      <c r="N135" s="48">
        <f t="shared" si="46"/>
        <v>130</v>
      </c>
      <c r="O135" s="49">
        <f t="shared" si="63"/>
        <v>0</v>
      </c>
      <c r="P135" s="49">
        <f t="shared" si="63"/>
        <v>0</v>
      </c>
      <c r="Q135" s="49">
        <f t="shared" si="63"/>
        <v>0</v>
      </c>
      <c r="R135" s="49">
        <f t="shared" si="63"/>
        <v>0</v>
      </c>
      <c r="S135" s="49">
        <f t="shared" si="59"/>
        <v>0</v>
      </c>
      <c r="T135" s="49">
        <f t="shared" si="61"/>
        <v>0</v>
      </c>
      <c r="U135" s="49">
        <f t="shared" si="61"/>
        <v>0</v>
      </c>
      <c r="V135" s="49">
        <f t="shared" si="61"/>
        <v>0</v>
      </c>
      <c r="W135" s="49">
        <f t="shared" si="61"/>
        <v>0</v>
      </c>
      <c r="X135" s="49">
        <f t="shared" si="61"/>
        <v>0</v>
      </c>
      <c r="Y135" s="49">
        <f t="shared" si="61"/>
        <v>0</v>
      </c>
      <c r="Z135" s="49">
        <f t="shared" si="61"/>
        <v>0</v>
      </c>
      <c r="AA135" s="49">
        <f t="shared" si="61"/>
        <v>0</v>
      </c>
      <c r="AB135" s="49">
        <f t="shared" si="61"/>
        <v>0</v>
      </c>
      <c r="AC135" s="49"/>
      <c r="AD135" s="49">
        <f t="shared" si="60"/>
        <v>0</v>
      </c>
      <c r="AE135" s="49">
        <f t="shared" si="60"/>
        <v>0</v>
      </c>
      <c r="AF135" s="49">
        <f t="shared" si="60"/>
        <v>0</v>
      </c>
      <c r="AG135" s="49">
        <f t="shared" si="60"/>
        <v>0</v>
      </c>
      <c r="AH135" s="49">
        <f t="shared" si="60"/>
        <v>0</v>
      </c>
      <c r="AI135" s="49">
        <f t="shared" si="60"/>
        <v>0</v>
      </c>
      <c r="AJ135" s="49">
        <f t="shared" si="60"/>
        <v>0</v>
      </c>
      <c r="AK135" s="49">
        <f t="shared" si="62"/>
        <v>0</v>
      </c>
      <c r="AL135" s="49">
        <f t="shared" si="62"/>
        <v>0</v>
      </c>
      <c r="AM135" s="49">
        <f t="shared" si="62"/>
        <v>0</v>
      </c>
      <c r="AN135" s="49">
        <f t="shared" ref="AN135:AN198" si="65">IF($E135=AN$4,$G135+$I135,IF(E135=42,-(F135+H135),IF(E135=43,-(F135+H135),IF(E135=44,G135+I135,0))))</f>
        <v>0</v>
      </c>
      <c r="AO135" s="49">
        <f t="shared" si="62"/>
        <v>0</v>
      </c>
      <c r="AP135" s="49">
        <f t="shared" si="62"/>
        <v>0</v>
      </c>
      <c r="AQ135" s="49">
        <f t="shared" si="62"/>
        <v>0</v>
      </c>
      <c r="AR135" s="49">
        <f t="shared" si="62"/>
        <v>0</v>
      </c>
      <c r="AS135" s="49">
        <f t="shared" si="62"/>
        <v>0</v>
      </c>
      <c r="AT135" s="49">
        <f t="shared" si="62"/>
        <v>0</v>
      </c>
      <c r="AU135" s="49">
        <f t="shared" si="62"/>
        <v>0</v>
      </c>
      <c r="AV135" s="49">
        <f t="shared" si="62"/>
        <v>0</v>
      </c>
      <c r="AW135" s="49">
        <f t="shared" si="62"/>
        <v>0</v>
      </c>
      <c r="AX135" s="49">
        <f t="shared" si="62"/>
        <v>0</v>
      </c>
      <c r="AY135" s="49">
        <f t="shared" si="62"/>
        <v>0</v>
      </c>
      <c r="AZ135" s="49">
        <f t="shared" ref="AZ135:BA154" si="66">IF($E135=AZ$4,$G135+$I135,0)</f>
        <v>0</v>
      </c>
      <c r="BA135" s="49">
        <f t="shared" si="66"/>
        <v>0</v>
      </c>
      <c r="BB135" s="48">
        <f t="shared" si="48"/>
        <v>130</v>
      </c>
      <c r="BC135" s="50">
        <f t="shared" si="64"/>
        <v>0</v>
      </c>
    </row>
    <row r="136" spans="1:55" x14ac:dyDescent="0.25">
      <c r="A136" s="48">
        <f t="shared" si="50"/>
        <v>131</v>
      </c>
      <c r="B136" s="221"/>
      <c r="C136" s="222"/>
      <c r="D136" s="220"/>
      <c r="E136" s="180"/>
      <c r="F136" s="223"/>
      <c r="G136" s="223"/>
      <c r="H136" s="223"/>
      <c r="I136" s="223"/>
      <c r="J136" s="49"/>
      <c r="K136" s="49">
        <f t="shared" si="58"/>
        <v>0</v>
      </c>
      <c r="L136" s="49">
        <f t="shared" si="58"/>
        <v>0</v>
      </c>
      <c r="M136" s="49">
        <f t="shared" si="27"/>
        <v>0</v>
      </c>
      <c r="N136" s="48">
        <f t="shared" si="46"/>
        <v>131</v>
      </c>
      <c r="O136" s="49">
        <f t="shared" si="63"/>
        <v>0</v>
      </c>
      <c r="P136" s="49">
        <f t="shared" si="63"/>
        <v>0</v>
      </c>
      <c r="Q136" s="49">
        <f t="shared" si="63"/>
        <v>0</v>
      </c>
      <c r="R136" s="49">
        <f t="shared" si="63"/>
        <v>0</v>
      </c>
      <c r="S136" s="49">
        <f t="shared" si="59"/>
        <v>0</v>
      </c>
      <c r="T136" s="49">
        <f t="shared" si="61"/>
        <v>0</v>
      </c>
      <c r="U136" s="49">
        <f t="shared" si="61"/>
        <v>0</v>
      </c>
      <c r="V136" s="49">
        <f t="shared" si="61"/>
        <v>0</v>
      </c>
      <c r="W136" s="49">
        <f t="shared" si="61"/>
        <v>0</v>
      </c>
      <c r="X136" s="49">
        <f t="shared" si="61"/>
        <v>0</v>
      </c>
      <c r="Y136" s="49">
        <f t="shared" si="61"/>
        <v>0</v>
      </c>
      <c r="Z136" s="49">
        <f t="shared" si="61"/>
        <v>0</v>
      </c>
      <c r="AA136" s="49">
        <f t="shared" si="61"/>
        <v>0</v>
      </c>
      <c r="AB136" s="49">
        <f t="shared" si="61"/>
        <v>0</v>
      </c>
      <c r="AC136" s="49"/>
      <c r="AD136" s="49">
        <f t="shared" si="60"/>
        <v>0</v>
      </c>
      <c r="AE136" s="49">
        <f t="shared" si="60"/>
        <v>0</v>
      </c>
      <c r="AF136" s="49">
        <f t="shared" si="60"/>
        <v>0</v>
      </c>
      <c r="AG136" s="49">
        <f t="shared" si="60"/>
        <v>0</v>
      </c>
      <c r="AH136" s="49">
        <f t="shared" si="60"/>
        <v>0</v>
      </c>
      <c r="AI136" s="49">
        <f t="shared" si="60"/>
        <v>0</v>
      </c>
      <c r="AJ136" s="49">
        <f t="shared" si="60"/>
        <v>0</v>
      </c>
      <c r="AK136" s="49">
        <f t="shared" si="62"/>
        <v>0</v>
      </c>
      <c r="AL136" s="49">
        <f t="shared" si="62"/>
        <v>0</v>
      </c>
      <c r="AM136" s="49">
        <f t="shared" si="62"/>
        <v>0</v>
      </c>
      <c r="AN136" s="49">
        <f t="shared" si="65"/>
        <v>0</v>
      </c>
      <c r="AO136" s="49">
        <f t="shared" si="62"/>
        <v>0</v>
      </c>
      <c r="AP136" s="49">
        <f t="shared" si="62"/>
        <v>0</v>
      </c>
      <c r="AQ136" s="49">
        <f t="shared" si="62"/>
        <v>0</v>
      </c>
      <c r="AR136" s="49">
        <f t="shared" si="62"/>
        <v>0</v>
      </c>
      <c r="AS136" s="49">
        <f t="shared" si="62"/>
        <v>0</v>
      </c>
      <c r="AT136" s="49">
        <f t="shared" si="62"/>
        <v>0</v>
      </c>
      <c r="AU136" s="49">
        <f t="shared" si="62"/>
        <v>0</v>
      </c>
      <c r="AV136" s="49">
        <f t="shared" si="62"/>
        <v>0</v>
      </c>
      <c r="AW136" s="49">
        <f t="shared" si="62"/>
        <v>0</v>
      </c>
      <c r="AX136" s="49">
        <f t="shared" si="62"/>
        <v>0</v>
      </c>
      <c r="AY136" s="49">
        <f t="shared" si="62"/>
        <v>0</v>
      </c>
      <c r="AZ136" s="49">
        <f t="shared" si="66"/>
        <v>0</v>
      </c>
      <c r="BA136" s="49">
        <f t="shared" si="66"/>
        <v>0</v>
      </c>
      <c r="BB136" s="48">
        <f t="shared" si="48"/>
        <v>131</v>
      </c>
      <c r="BC136" s="50">
        <f t="shared" si="64"/>
        <v>0</v>
      </c>
    </row>
    <row r="137" spans="1:55" x14ac:dyDescent="0.25">
      <c r="A137" s="48">
        <f t="shared" si="50"/>
        <v>132</v>
      </c>
      <c r="B137" s="221"/>
      <c r="C137" s="222"/>
      <c r="D137" s="220"/>
      <c r="E137" s="180"/>
      <c r="F137" s="223"/>
      <c r="G137" s="223"/>
      <c r="H137" s="223"/>
      <c r="I137" s="223"/>
      <c r="J137" s="49"/>
      <c r="K137" s="49">
        <f t="shared" si="58"/>
        <v>0</v>
      </c>
      <c r="L137" s="49">
        <f t="shared" si="58"/>
        <v>0</v>
      </c>
      <c r="M137" s="49">
        <f t="shared" si="27"/>
        <v>0</v>
      </c>
      <c r="N137" s="48">
        <f t="shared" si="46"/>
        <v>132</v>
      </c>
      <c r="O137" s="49">
        <f t="shared" si="63"/>
        <v>0</v>
      </c>
      <c r="P137" s="49">
        <f t="shared" si="63"/>
        <v>0</v>
      </c>
      <c r="Q137" s="49">
        <f t="shared" si="63"/>
        <v>0</v>
      </c>
      <c r="R137" s="49">
        <f t="shared" si="63"/>
        <v>0</v>
      </c>
      <c r="S137" s="49">
        <f t="shared" si="59"/>
        <v>0</v>
      </c>
      <c r="T137" s="49">
        <f t="shared" si="61"/>
        <v>0</v>
      </c>
      <c r="U137" s="49">
        <f t="shared" si="61"/>
        <v>0</v>
      </c>
      <c r="V137" s="49">
        <f t="shared" si="61"/>
        <v>0</v>
      </c>
      <c r="W137" s="49">
        <f t="shared" si="61"/>
        <v>0</v>
      </c>
      <c r="X137" s="49">
        <f t="shared" si="61"/>
        <v>0</v>
      </c>
      <c r="Y137" s="49">
        <f t="shared" si="61"/>
        <v>0</v>
      </c>
      <c r="Z137" s="49">
        <f t="shared" si="61"/>
        <v>0</v>
      </c>
      <c r="AA137" s="49">
        <f t="shared" si="61"/>
        <v>0</v>
      </c>
      <c r="AB137" s="49">
        <f t="shared" si="61"/>
        <v>0</v>
      </c>
      <c r="AC137" s="49"/>
      <c r="AD137" s="49">
        <f t="shared" si="60"/>
        <v>0</v>
      </c>
      <c r="AE137" s="49">
        <f t="shared" si="60"/>
        <v>0</v>
      </c>
      <c r="AF137" s="49">
        <f t="shared" si="60"/>
        <v>0</v>
      </c>
      <c r="AG137" s="49">
        <f t="shared" si="60"/>
        <v>0</v>
      </c>
      <c r="AH137" s="49">
        <f t="shared" si="60"/>
        <v>0</v>
      </c>
      <c r="AI137" s="49">
        <f t="shared" si="60"/>
        <v>0</v>
      </c>
      <c r="AJ137" s="49">
        <f t="shared" si="60"/>
        <v>0</v>
      </c>
      <c r="AK137" s="49">
        <f t="shared" si="62"/>
        <v>0</v>
      </c>
      <c r="AL137" s="49">
        <f t="shared" si="62"/>
        <v>0</v>
      </c>
      <c r="AM137" s="49">
        <f t="shared" si="62"/>
        <v>0</v>
      </c>
      <c r="AN137" s="49">
        <f t="shared" si="65"/>
        <v>0</v>
      </c>
      <c r="AO137" s="49">
        <f t="shared" si="62"/>
        <v>0</v>
      </c>
      <c r="AP137" s="49">
        <f t="shared" si="62"/>
        <v>0</v>
      </c>
      <c r="AQ137" s="49">
        <f t="shared" si="62"/>
        <v>0</v>
      </c>
      <c r="AR137" s="49">
        <f t="shared" si="62"/>
        <v>0</v>
      </c>
      <c r="AS137" s="49">
        <f t="shared" si="62"/>
        <v>0</v>
      </c>
      <c r="AT137" s="49">
        <f t="shared" si="62"/>
        <v>0</v>
      </c>
      <c r="AU137" s="49">
        <f t="shared" si="62"/>
        <v>0</v>
      </c>
      <c r="AV137" s="49">
        <f t="shared" si="62"/>
        <v>0</v>
      </c>
      <c r="AW137" s="49">
        <f t="shared" si="62"/>
        <v>0</v>
      </c>
      <c r="AX137" s="49">
        <f t="shared" si="62"/>
        <v>0</v>
      </c>
      <c r="AY137" s="49">
        <f t="shared" si="62"/>
        <v>0</v>
      </c>
      <c r="AZ137" s="49">
        <f t="shared" si="66"/>
        <v>0</v>
      </c>
      <c r="BA137" s="49">
        <f t="shared" si="66"/>
        <v>0</v>
      </c>
      <c r="BB137" s="48">
        <f t="shared" si="48"/>
        <v>132</v>
      </c>
      <c r="BC137" s="50">
        <f t="shared" si="64"/>
        <v>0</v>
      </c>
    </row>
    <row r="138" spans="1:55" x14ac:dyDescent="0.25">
      <c r="A138" s="48">
        <f t="shared" si="50"/>
        <v>133</v>
      </c>
      <c r="B138" s="221"/>
      <c r="C138" s="222"/>
      <c r="D138" s="220"/>
      <c r="E138" s="180"/>
      <c r="F138" s="223"/>
      <c r="G138" s="223"/>
      <c r="H138" s="223"/>
      <c r="I138" s="223"/>
      <c r="J138" s="49"/>
      <c r="K138" s="49">
        <f t="shared" si="58"/>
        <v>0</v>
      </c>
      <c r="L138" s="49">
        <f t="shared" si="58"/>
        <v>0</v>
      </c>
      <c r="M138" s="49">
        <f t="shared" si="27"/>
        <v>0</v>
      </c>
      <c r="N138" s="48">
        <f t="shared" si="46"/>
        <v>133</v>
      </c>
      <c r="O138" s="49">
        <f t="shared" si="63"/>
        <v>0</v>
      </c>
      <c r="P138" s="49">
        <f t="shared" si="63"/>
        <v>0</v>
      </c>
      <c r="Q138" s="49">
        <f t="shared" si="63"/>
        <v>0</v>
      </c>
      <c r="R138" s="49">
        <f t="shared" si="63"/>
        <v>0</v>
      </c>
      <c r="S138" s="49">
        <f t="shared" si="59"/>
        <v>0</v>
      </c>
      <c r="T138" s="49">
        <f t="shared" si="61"/>
        <v>0</v>
      </c>
      <c r="U138" s="49">
        <f t="shared" si="61"/>
        <v>0</v>
      </c>
      <c r="V138" s="49">
        <f t="shared" si="61"/>
        <v>0</v>
      </c>
      <c r="W138" s="49">
        <f t="shared" si="61"/>
        <v>0</v>
      </c>
      <c r="X138" s="49">
        <f t="shared" si="61"/>
        <v>0</v>
      </c>
      <c r="Y138" s="49">
        <f t="shared" si="61"/>
        <v>0</v>
      </c>
      <c r="Z138" s="49">
        <f t="shared" si="61"/>
        <v>0</v>
      </c>
      <c r="AA138" s="49">
        <f t="shared" si="61"/>
        <v>0</v>
      </c>
      <c r="AB138" s="49">
        <f t="shared" si="61"/>
        <v>0</v>
      </c>
      <c r="AC138" s="49"/>
      <c r="AD138" s="49">
        <f t="shared" si="60"/>
        <v>0</v>
      </c>
      <c r="AE138" s="49">
        <f t="shared" si="60"/>
        <v>0</v>
      </c>
      <c r="AF138" s="49">
        <f t="shared" si="60"/>
        <v>0</v>
      </c>
      <c r="AG138" s="49">
        <f t="shared" si="60"/>
        <v>0</v>
      </c>
      <c r="AH138" s="49">
        <f t="shared" si="60"/>
        <v>0</v>
      </c>
      <c r="AI138" s="49">
        <f t="shared" si="60"/>
        <v>0</v>
      </c>
      <c r="AJ138" s="49">
        <f t="shared" si="60"/>
        <v>0</v>
      </c>
      <c r="AK138" s="49">
        <f t="shared" si="62"/>
        <v>0</v>
      </c>
      <c r="AL138" s="49">
        <f t="shared" si="62"/>
        <v>0</v>
      </c>
      <c r="AM138" s="49">
        <f t="shared" si="62"/>
        <v>0</v>
      </c>
      <c r="AN138" s="49">
        <f t="shared" si="65"/>
        <v>0</v>
      </c>
      <c r="AO138" s="49">
        <f t="shared" si="62"/>
        <v>0</v>
      </c>
      <c r="AP138" s="49">
        <f t="shared" si="62"/>
        <v>0</v>
      </c>
      <c r="AQ138" s="49">
        <f t="shared" si="62"/>
        <v>0</v>
      </c>
      <c r="AR138" s="49">
        <f t="shared" si="62"/>
        <v>0</v>
      </c>
      <c r="AS138" s="49">
        <f t="shared" si="62"/>
        <v>0</v>
      </c>
      <c r="AT138" s="49">
        <f t="shared" si="62"/>
        <v>0</v>
      </c>
      <c r="AU138" s="49">
        <f t="shared" si="62"/>
        <v>0</v>
      </c>
      <c r="AV138" s="49">
        <f t="shared" si="62"/>
        <v>0</v>
      </c>
      <c r="AW138" s="49">
        <f t="shared" si="62"/>
        <v>0</v>
      </c>
      <c r="AX138" s="49">
        <f t="shared" si="62"/>
        <v>0</v>
      </c>
      <c r="AY138" s="49">
        <f t="shared" si="62"/>
        <v>0</v>
      </c>
      <c r="AZ138" s="49">
        <f t="shared" si="66"/>
        <v>0</v>
      </c>
      <c r="BA138" s="49">
        <f t="shared" si="66"/>
        <v>0</v>
      </c>
      <c r="BB138" s="48">
        <f t="shared" si="48"/>
        <v>133</v>
      </c>
      <c r="BC138" s="50">
        <f t="shared" si="64"/>
        <v>0</v>
      </c>
    </row>
    <row r="139" spans="1:55" x14ac:dyDescent="0.25">
      <c r="A139" s="48">
        <f t="shared" si="50"/>
        <v>134</v>
      </c>
      <c r="B139" s="221"/>
      <c r="C139" s="222"/>
      <c r="D139" s="220"/>
      <c r="E139" s="180"/>
      <c r="F139" s="223"/>
      <c r="G139" s="223"/>
      <c r="H139" s="223"/>
      <c r="I139" s="223"/>
      <c r="J139" s="49"/>
      <c r="K139" s="49">
        <f t="shared" si="58"/>
        <v>0</v>
      </c>
      <c r="L139" s="49">
        <f t="shared" si="58"/>
        <v>0</v>
      </c>
      <c r="M139" s="49">
        <f t="shared" si="27"/>
        <v>0</v>
      </c>
      <c r="N139" s="48">
        <f t="shared" si="46"/>
        <v>134</v>
      </c>
      <c r="O139" s="49">
        <f t="shared" si="63"/>
        <v>0</v>
      </c>
      <c r="P139" s="49">
        <f t="shared" si="63"/>
        <v>0</v>
      </c>
      <c r="Q139" s="49">
        <f t="shared" si="63"/>
        <v>0</v>
      </c>
      <c r="R139" s="49">
        <f t="shared" si="63"/>
        <v>0</v>
      </c>
      <c r="S139" s="49">
        <f t="shared" si="59"/>
        <v>0</v>
      </c>
      <c r="T139" s="49">
        <f t="shared" si="61"/>
        <v>0</v>
      </c>
      <c r="U139" s="49">
        <f t="shared" si="61"/>
        <v>0</v>
      </c>
      <c r="V139" s="49">
        <f t="shared" si="61"/>
        <v>0</v>
      </c>
      <c r="W139" s="49">
        <f t="shared" si="61"/>
        <v>0</v>
      </c>
      <c r="X139" s="49">
        <f t="shared" si="61"/>
        <v>0</v>
      </c>
      <c r="Y139" s="49">
        <f t="shared" si="61"/>
        <v>0</v>
      </c>
      <c r="Z139" s="49">
        <f t="shared" si="61"/>
        <v>0</v>
      </c>
      <c r="AA139" s="49">
        <f t="shared" si="61"/>
        <v>0</v>
      </c>
      <c r="AB139" s="49">
        <f t="shared" si="61"/>
        <v>0</v>
      </c>
      <c r="AC139" s="49"/>
      <c r="AD139" s="49">
        <f t="shared" si="60"/>
        <v>0</v>
      </c>
      <c r="AE139" s="49">
        <f t="shared" si="60"/>
        <v>0</v>
      </c>
      <c r="AF139" s="49">
        <f t="shared" si="60"/>
        <v>0</v>
      </c>
      <c r="AG139" s="49">
        <f t="shared" si="60"/>
        <v>0</v>
      </c>
      <c r="AH139" s="49">
        <f t="shared" si="60"/>
        <v>0</v>
      </c>
      <c r="AI139" s="49">
        <f t="shared" si="60"/>
        <v>0</v>
      </c>
      <c r="AJ139" s="49">
        <f t="shared" si="60"/>
        <v>0</v>
      </c>
      <c r="AK139" s="49">
        <f t="shared" si="62"/>
        <v>0</v>
      </c>
      <c r="AL139" s="49">
        <f t="shared" si="62"/>
        <v>0</v>
      </c>
      <c r="AM139" s="49">
        <f t="shared" si="62"/>
        <v>0</v>
      </c>
      <c r="AN139" s="49">
        <f t="shared" si="65"/>
        <v>0</v>
      </c>
      <c r="AO139" s="49">
        <f t="shared" si="62"/>
        <v>0</v>
      </c>
      <c r="AP139" s="49">
        <f t="shared" si="62"/>
        <v>0</v>
      </c>
      <c r="AQ139" s="49">
        <f t="shared" si="62"/>
        <v>0</v>
      </c>
      <c r="AR139" s="49">
        <f t="shared" si="62"/>
        <v>0</v>
      </c>
      <c r="AS139" s="49">
        <f t="shared" si="62"/>
        <v>0</v>
      </c>
      <c r="AT139" s="49">
        <f t="shared" si="62"/>
        <v>0</v>
      </c>
      <c r="AU139" s="49">
        <f t="shared" si="62"/>
        <v>0</v>
      </c>
      <c r="AV139" s="49">
        <f t="shared" si="62"/>
        <v>0</v>
      </c>
      <c r="AW139" s="49">
        <f t="shared" si="62"/>
        <v>0</v>
      </c>
      <c r="AX139" s="49">
        <f t="shared" si="62"/>
        <v>0</v>
      </c>
      <c r="AY139" s="49">
        <f t="shared" si="62"/>
        <v>0</v>
      </c>
      <c r="AZ139" s="49">
        <f t="shared" si="66"/>
        <v>0</v>
      </c>
      <c r="BA139" s="49">
        <f t="shared" si="66"/>
        <v>0</v>
      </c>
      <c r="BB139" s="48">
        <f t="shared" si="48"/>
        <v>134</v>
      </c>
      <c r="BC139" s="50">
        <f t="shared" si="64"/>
        <v>0</v>
      </c>
    </row>
    <row r="140" spans="1:55" x14ac:dyDescent="0.25">
      <c r="A140" s="48">
        <f t="shared" si="50"/>
        <v>135</v>
      </c>
      <c r="B140" s="221"/>
      <c r="C140" s="222"/>
      <c r="D140" s="220"/>
      <c r="E140" s="180"/>
      <c r="F140" s="223"/>
      <c r="G140" s="223"/>
      <c r="H140" s="223"/>
      <c r="I140" s="223"/>
      <c r="J140" s="49"/>
      <c r="K140" s="49">
        <f t="shared" si="58"/>
        <v>0</v>
      </c>
      <c r="L140" s="49">
        <f t="shared" si="58"/>
        <v>0</v>
      </c>
      <c r="M140" s="49">
        <f t="shared" si="27"/>
        <v>0</v>
      </c>
      <c r="N140" s="48">
        <f t="shared" si="46"/>
        <v>135</v>
      </c>
      <c r="O140" s="49">
        <f t="shared" si="63"/>
        <v>0</v>
      </c>
      <c r="P140" s="49">
        <f t="shared" si="63"/>
        <v>0</v>
      </c>
      <c r="Q140" s="49">
        <f t="shared" si="63"/>
        <v>0</v>
      </c>
      <c r="R140" s="49">
        <f t="shared" si="63"/>
        <v>0</v>
      </c>
      <c r="S140" s="49">
        <f t="shared" ref="S140:AB163" si="67">IF($E140=S$4,$G140+$I140,0)</f>
        <v>0</v>
      </c>
      <c r="T140" s="49">
        <f t="shared" si="67"/>
        <v>0</v>
      </c>
      <c r="U140" s="49">
        <f t="shared" si="67"/>
        <v>0</v>
      </c>
      <c r="V140" s="49">
        <f t="shared" si="67"/>
        <v>0</v>
      </c>
      <c r="W140" s="49">
        <f t="shared" si="67"/>
        <v>0</v>
      </c>
      <c r="X140" s="49">
        <f t="shared" si="67"/>
        <v>0</v>
      </c>
      <c r="Y140" s="49">
        <f t="shared" si="67"/>
        <v>0</v>
      </c>
      <c r="Z140" s="49">
        <f t="shared" si="67"/>
        <v>0</v>
      </c>
      <c r="AA140" s="49">
        <f t="shared" si="67"/>
        <v>0</v>
      </c>
      <c r="AB140" s="49">
        <f t="shared" si="67"/>
        <v>0</v>
      </c>
      <c r="AC140" s="49"/>
      <c r="AD140" s="49">
        <f t="shared" si="60"/>
        <v>0</v>
      </c>
      <c r="AE140" s="49">
        <f t="shared" si="60"/>
        <v>0</v>
      </c>
      <c r="AF140" s="49">
        <f t="shared" si="60"/>
        <v>0</v>
      </c>
      <c r="AG140" s="49">
        <f t="shared" si="60"/>
        <v>0</v>
      </c>
      <c r="AH140" s="49">
        <f t="shared" si="60"/>
        <v>0</v>
      </c>
      <c r="AI140" s="49">
        <f t="shared" si="60"/>
        <v>0</v>
      </c>
      <c r="AJ140" s="49">
        <f t="shared" si="60"/>
        <v>0</v>
      </c>
      <c r="AK140" s="49">
        <f t="shared" si="62"/>
        <v>0</v>
      </c>
      <c r="AL140" s="49">
        <f t="shared" si="62"/>
        <v>0</v>
      </c>
      <c r="AM140" s="49">
        <f t="shared" si="62"/>
        <v>0</v>
      </c>
      <c r="AN140" s="49">
        <f t="shared" si="65"/>
        <v>0</v>
      </c>
      <c r="AO140" s="49">
        <f t="shared" si="62"/>
        <v>0</v>
      </c>
      <c r="AP140" s="49">
        <f t="shared" si="62"/>
        <v>0</v>
      </c>
      <c r="AQ140" s="49">
        <f t="shared" si="62"/>
        <v>0</v>
      </c>
      <c r="AR140" s="49">
        <f t="shared" si="62"/>
        <v>0</v>
      </c>
      <c r="AS140" s="49">
        <f t="shared" si="62"/>
        <v>0</v>
      </c>
      <c r="AT140" s="49">
        <f t="shared" si="62"/>
        <v>0</v>
      </c>
      <c r="AU140" s="49">
        <f t="shared" si="62"/>
        <v>0</v>
      </c>
      <c r="AV140" s="49">
        <f t="shared" si="62"/>
        <v>0</v>
      </c>
      <c r="AW140" s="49">
        <f t="shared" si="62"/>
        <v>0</v>
      </c>
      <c r="AX140" s="49">
        <f t="shared" si="62"/>
        <v>0</v>
      </c>
      <c r="AY140" s="49">
        <f t="shared" si="62"/>
        <v>0</v>
      </c>
      <c r="AZ140" s="49">
        <f t="shared" si="66"/>
        <v>0</v>
      </c>
      <c r="BA140" s="49">
        <f t="shared" si="66"/>
        <v>0</v>
      </c>
      <c r="BB140" s="48">
        <f t="shared" si="48"/>
        <v>135</v>
      </c>
      <c r="BC140" s="50">
        <f t="shared" si="64"/>
        <v>0</v>
      </c>
    </row>
    <row r="141" spans="1:55" x14ac:dyDescent="0.25">
      <c r="A141" s="48">
        <f t="shared" si="50"/>
        <v>136</v>
      </c>
      <c r="B141" s="221"/>
      <c r="C141" s="222"/>
      <c r="D141" s="220"/>
      <c r="E141" s="180"/>
      <c r="F141" s="223"/>
      <c r="G141" s="223"/>
      <c r="H141" s="223"/>
      <c r="I141" s="223"/>
      <c r="J141" s="49"/>
      <c r="K141" s="49">
        <f t="shared" si="58"/>
        <v>0</v>
      </c>
      <c r="L141" s="49">
        <f t="shared" si="58"/>
        <v>0</v>
      </c>
      <c r="M141" s="49">
        <f t="shared" si="27"/>
        <v>0</v>
      </c>
      <c r="N141" s="48">
        <f t="shared" si="46"/>
        <v>136</v>
      </c>
      <c r="O141" s="49">
        <f t="shared" si="63"/>
        <v>0</v>
      </c>
      <c r="P141" s="49">
        <f t="shared" si="63"/>
        <v>0</v>
      </c>
      <c r="Q141" s="49">
        <f t="shared" si="63"/>
        <v>0</v>
      </c>
      <c r="R141" s="49">
        <f t="shared" si="63"/>
        <v>0</v>
      </c>
      <c r="S141" s="49">
        <f t="shared" si="67"/>
        <v>0</v>
      </c>
      <c r="T141" s="49">
        <f t="shared" si="67"/>
        <v>0</v>
      </c>
      <c r="U141" s="49">
        <f t="shared" si="67"/>
        <v>0</v>
      </c>
      <c r="V141" s="49">
        <f t="shared" si="67"/>
        <v>0</v>
      </c>
      <c r="W141" s="49">
        <f t="shared" si="67"/>
        <v>0</v>
      </c>
      <c r="X141" s="49">
        <f t="shared" si="67"/>
        <v>0</v>
      </c>
      <c r="Y141" s="49">
        <f t="shared" si="67"/>
        <v>0</v>
      </c>
      <c r="Z141" s="49">
        <f t="shared" si="67"/>
        <v>0</v>
      </c>
      <c r="AA141" s="49">
        <f t="shared" si="67"/>
        <v>0</v>
      </c>
      <c r="AB141" s="49">
        <f t="shared" si="67"/>
        <v>0</v>
      </c>
      <c r="AC141" s="49"/>
      <c r="AD141" s="49">
        <f t="shared" si="60"/>
        <v>0</v>
      </c>
      <c r="AE141" s="49">
        <f t="shared" si="60"/>
        <v>0</v>
      </c>
      <c r="AF141" s="49">
        <f t="shared" si="60"/>
        <v>0</v>
      </c>
      <c r="AG141" s="49">
        <f t="shared" si="60"/>
        <v>0</v>
      </c>
      <c r="AH141" s="49">
        <f t="shared" si="60"/>
        <v>0</v>
      </c>
      <c r="AI141" s="49">
        <f t="shared" si="60"/>
        <v>0</v>
      </c>
      <c r="AJ141" s="49">
        <f t="shared" si="60"/>
        <v>0</v>
      </c>
      <c r="AK141" s="49">
        <f t="shared" si="62"/>
        <v>0</v>
      </c>
      <c r="AL141" s="49">
        <f t="shared" si="62"/>
        <v>0</v>
      </c>
      <c r="AM141" s="49">
        <f t="shared" si="62"/>
        <v>0</v>
      </c>
      <c r="AN141" s="49">
        <f t="shared" si="65"/>
        <v>0</v>
      </c>
      <c r="AO141" s="49">
        <f t="shared" si="62"/>
        <v>0</v>
      </c>
      <c r="AP141" s="49">
        <f t="shared" si="62"/>
        <v>0</v>
      </c>
      <c r="AQ141" s="49">
        <f t="shared" si="62"/>
        <v>0</v>
      </c>
      <c r="AR141" s="49">
        <f t="shared" si="62"/>
        <v>0</v>
      </c>
      <c r="AS141" s="49">
        <f t="shared" si="62"/>
        <v>0</v>
      </c>
      <c r="AT141" s="49">
        <f t="shared" si="62"/>
        <v>0</v>
      </c>
      <c r="AU141" s="49">
        <f t="shared" si="62"/>
        <v>0</v>
      </c>
      <c r="AV141" s="49">
        <f t="shared" si="62"/>
        <v>0</v>
      </c>
      <c r="AW141" s="49">
        <f t="shared" si="62"/>
        <v>0</v>
      </c>
      <c r="AX141" s="49">
        <f t="shared" si="62"/>
        <v>0</v>
      </c>
      <c r="AY141" s="49">
        <f t="shared" si="62"/>
        <v>0</v>
      </c>
      <c r="AZ141" s="49">
        <f t="shared" si="66"/>
        <v>0</v>
      </c>
      <c r="BA141" s="49">
        <f t="shared" si="66"/>
        <v>0</v>
      </c>
      <c r="BB141" s="48">
        <f t="shared" si="48"/>
        <v>136</v>
      </c>
      <c r="BC141" s="50">
        <f t="shared" si="64"/>
        <v>0</v>
      </c>
    </row>
    <row r="142" spans="1:55" x14ac:dyDescent="0.25">
      <c r="A142" s="48">
        <f t="shared" si="50"/>
        <v>137</v>
      </c>
      <c r="B142" s="221"/>
      <c r="C142" s="222"/>
      <c r="D142" s="220"/>
      <c r="E142" s="180"/>
      <c r="F142" s="223"/>
      <c r="G142" s="223"/>
      <c r="H142" s="223"/>
      <c r="I142" s="223"/>
      <c r="J142" s="49"/>
      <c r="K142" s="49">
        <f t="shared" si="58"/>
        <v>0</v>
      </c>
      <c r="L142" s="49">
        <f t="shared" si="58"/>
        <v>0</v>
      </c>
      <c r="M142" s="49">
        <f t="shared" si="27"/>
        <v>0</v>
      </c>
      <c r="N142" s="48">
        <f t="shared" si="46"/>
        <v>137</v>
      </c>
      <c r="O142" s="49">
        <f t="shared" si="63"/>
        <v>0</v>
      </c>
      <c r="P142" s="49">
        <f t="shared" si="63"/>
        <v>0</v>
      </c>
      <c r="Q142" s="49">
        <f t="shared" si="63"/>
        <v>0</v>
      </c>
      <c r="R142" s="49">
        <f t="shared" si="63"/>
        <v>0</v>
      </c>
      <c r="S142" s="49">
        <f t="shared" si="67"/>
        <v>0</v>
      </c>
      <c r="T142" s="49">
        <f t="shared" si="67"/>
        <v>0</v>
      </c>
      <c r="U142" s="49">
        <f t="shared" si="67"/>
        <v>0</v>
      </c>
      <c r="V142" s="49">
        <f t="shared" si="67"/>
        <v>0</v>
      </c>
      <c r="W142" s="49">
        <f t="shared" si="67"/>
        <v>0</v>
      </c>
      <c r="X142" s="49">
        <f t="shared" si="67"/>
        <v>0</v>
      </c>
      <c r="Y142" s="49">
        <f t="shared" si="67"/>
        <v>0</v>
      </c>
      <c r="Z142" s="49">
        <f t="shared" si="67"/>
        <v>0</v>
      </c>
      <c r="AA142" s="49">
        <f t="shared" si="67"/>
        <v>0</v>
      </c>
      <c r="AB142" s="49">
        <f t="shared" si="67"/>
        <v>0</v>
      </c>
      <c r="AC142" s="49"/>
      <c r="AD142" s="49">
        <f t="shared" si="60"/>
        <v>0</v>
      </c>
      <c r="AE142" s="49">
        <f t="shared" si="60"/>
        <v>0</v>
      </c>
      <c r="AF142" s="49">
        <f t="shared" si="60"/>
        <v>0</v>
      </c>
      <c r="AG142" s="49">
        <f t="shared" si="60"/>
        <v>0</v>
      </c>
      <c r="AH142" s="49">
        <f t="shared" si="60"/>
        <v>0</v>
      </c>
      <c r="AI142" s="49">
        <f t="shared" si="60"/>
        <v>0</v>
      </c>
      <c r="AJ142" s="49">
        <f t="shared" si="60"/>
        <v>0</v>
      </c>
      <c r="AK142" s="49">
        <f t="shared" si="62"/>
        <v>0</v>
      </c>
      <c r="AL142" s="49">
        <f t="shared" si="62"/>
        <v>0</v>
      </c>
      <c r="AM142" s="49">
        <f t="shared" si="62"/>
        <v>0</v>
      </c>
      <c r="AN142" s="49">
        <f t="shared" si="65"/>
        <v>0</v>
      </c>
      <c r="AO142" s="49">
        <f t="shared" si="62"/>
        <v>0</v>
      </c>
      <c r="AP142" s="49">
        <f t="shared" si="62"/>
        <v>0</v>
      </c>
      <c r="AQ142" s="49">
        <f t="shared" si="62"/>
        <v>0</v>
      </c>
      <c r="AR142" s="49">
        <f t="shared" si="62"/>
        <v>0</v>
      </c>
      <c r="AS142" s="49">
        <f t="shared" si="62"/>
        <v>0</v>
      </c>
      <c r="AT142" s="49">
        <f t="shared" si="62"/>
        <v>0</v>
      </c>
      <c r="AU142" s="49">
        <f t="shared" si="62"/>
        <v>0</v>
      </c>
      <c r="AV142" s="49">
        <f t="shared" si="62"/>
        <v>0</v>
      </c>
      <c r="AW142" s="49">
        <f t="shared" si="62"/>
        <v>0</v>
      </c>
      <c r="AX142" s="49">
        <f t="shared" si="62"/>
        <v>0</v>
      </c>
      <c r="AY142" s="49">
        <f t="shared" si="62"/>
        <v>0</v>
      </c>
      <c r="AZ142" s="49">
        <f t="shared" si="66"/>
        <v>0</v>
      </c>
      <c r="BA142" s="49">
        <f t="shared" si="66"/>
        <v>0</v>
      </c>
      <c r="BB142" s="48">
        <f t="shared" si="48"/>
        <v>137</v>
      </c>
      <c r="BC142" s="50">
        <f t="shared" si="64"/>
        <v>0</v>
      </c>
    </row>
    <row r="143" spans="1:55" x14ac:dyDescent="0.25">
      <c r="A143" s="48">
        <f t="shared" si="50"/>
        <v>138</v>
      </c>
      <c r="B143" s="221"/>
      <c r="C143" s="222"/>
      <c r="D143" s="220"/>
      <c r="E143" s="180"/>
      <c r="F143" s="223"/>
      <c r="G143" s="223"/>
      <c r="H143" s="223"/>
      <c r="I143" s="223"/>
      <c r="J143" s="49"/>
      <c r="K143" s="49">
        <f t="shared" si="58"/>
        <v>0</v>
      </c>
      <c r="L143" s="49">
        <f t="shared" si="58"/>
        <v>0</v>
      </c>
      <c r="M143" s="49">
        <f t="shared" si="27"/>
        <v>0</v>
      </c>
      <c r="N143" s="48">
        <f t="shared" si="46"/>
        <v>138</v>
      </c>
      <c r="O143" s="49">
        <f t="shared" si="63"/>
        <v>0</v>
      </c>
      <c r="P143" s="49">
        <f t="shared" si="63"/>
        <v>0</v>
      </c>
      <c r="Q143" s="49">
        <f t="shared" si="63"/>
        <v>0</v>
      </c>
      <c r="R143" s="49">
        <f t="shared" si="63"/>
        <v>0</v>
      </c>
      <c r="S143" s="49">
        <f t="shared" si="67"/>
        <v>0</v>
      </c>
      <c r="T143" s="49">
        <f t="shared" si="67"/>
        <v>0</v>
      </c>
      <c r="U143" s="49">
        <f t="shared" si="67"/>
        <v>0</v>
      </c>
      <c r="V143" s="49">
        <f t="shared" si="67"/>
        <v>0</v>
      </c>
      <c r="W143" s="49">
        <f t="shared" si="67"/>
        <v>0</v>
      </c>
      <c r="X143" s="49">
        <f t="shared" si="67"/>
        <v>0</v>
      </c>
      <c r="Y143" s="49">
        <f t="shared" si="67"/>
        <v>0</v>
      </c>
      <c r="Z143" s="49">
        <f t="shared" si="67"/>
        <v>0</v>
      </c>
      <c r="AA143" s="49">
        <f t="shared" si="67"/>
        <v>0</v>
      </c>
      <c r="AB143" s="49">
        <f t="shared" si="67"/>
        <v>0</v>
      </c>
      <c r="AC143" s="49"/>
      <c r="AD143" s="49">
        <f t="shared" si="60"/>
        <v>0</v>
      </c>
      <c r="AE143" s="49">
        <f t="shared" si="60"/>
        <v>0</v>
      </c>
      <c r="AF143" s="49">
        <f t="shared" si="60"/>
        <v>0</v>
      </c>
      <c r="AG143" s="49">
        <f t="shared" si="60"/>
        <v>0</v>
      </c>
      <c r="AH143" s="49">
        <f t="shared" si="60"/>
        <v>0</v>
      </c>
      <c r="AI143" s="49">
        <f t="shared" si="60"/>
        <v>0</v>
      </c>
      <c r="AJ143" s="49">
        <f t="shared" si="60"/>
        <v>0</v>
      </c>
      <c r="AK143" s="49">
        <f t="shared" si="62"/>
        <v>0</v>
      </c>
      <c r="AL143" s="49">
        <f t="shared" si="62"/>
        <v>0</v>
      </c>
      <c r="AM143" s="49">
        <f t="shared" si="62"/>
        <v>0</v>
      </c>
      <c r="AN143" s="49">
        <f t="shared" si="65"/>
        <v>0</v>
      </c>
      <c r="AO143" s="49">
        <f t="shared" si="62"/>
        <v>0</v>
      </c>
      <c r="AP143" s="49">
        <f t="shared" si="62"/>
        <v>0</v>
      </c>
      <c r="AQ143" s="49">
        <f t="shared" si="62"/>
        <v>0</v>
      </c>
      <c r="AR143" s="49">
        <f t="shared" si="62"/>
        <v>0</v>
      </c>
      <c r="AS143" s="49">
        <f t="shared" si="62"/>
        <v>0</v>
      </c>
      <c r="AT143" s="49">
        <f t="shared" si="62"/>
        <v>0</v>
      </c>
      <c r="AU143" s="49">
        <f t="shared" si="62"/>
        <v>0</v>
      </c>
      <c r="AV143" s="49">
        <f t="shared" si="62"/>
        <v>0</v>
      </c>
      <c r="AW143" s="49">
        <f t="shared" si="62"/>
        <v>0</v>
      </c>
      <c r="AX143" s="49">
        <f t="shared" si="62"/>
        <v>0</v>
      </c>
      <c r="AY143" s="49">
        <f t="shared" si="62"/>
        <v>0</v>
      </c>
      <c r="AZ143" s="49">
        <f t="shared" si="66"/>
        <v>0</v>
      </c>
      <c r="BA143" s="49">
        <f t="shared" si="66"/>
        <v>0</v>
      </c>
      <c r="BB143" s="48">
        <f t="shared" si="48"/>
        <v>138</v>
      </c>
      <c r="BC143" s="50">
        <f t="shared" si="64"/>
        <v>0</v>
      </c>
    </row>
    <row r="144" spans="1:55" x14ac:dyDescent="0.25">
      <c r="A144" s="48">
        <f t="shared" si="50"/>
        <v>139</v>
      </c>
      <c r="B144" s="221"/>
      <c r="C144" s="222"/>
      <c r="D144" s="220"/>
      <c r="E144" s="180"/>
      <c r="F144" s="223"/>
      <c r="G144" s="223"/>
      <c r="H144" s="223"/>
      <c r="I144" s="223"/>
      <c r="J144" s="49"/>
      <c r="K144" s="49">
        <f t="shared" si="58"/>
        <v>0</v>
      </c>
      <c r="L144" s="49">
        <f t="shared" si="58"/>
        <v>0</v>
      </c>
      <c r="M144" s="49">
        <f t="shared" si="27"/>
        <v>0</v>
      </c>
      <c r="N144" s="48">
        <f t="shared" si="46"/>
        <v>139</v>
      </c>
      <c r="O144" s="49">
        <f t="shared" si="63"/>
        <v>0</v>
      </c>
      <c r="P144" s="49">
        <f t="shared" si="63"/>
        <v>0</v>
      </c>
      <c r="Q144" s="49">
        <f t="shared" si="63"/>
        <v>0</v>
      </c>
      <c r="R144" s="49">
        <f t="shared" si="63"/>
        <v>0</v>
      </c>
      <c r="S144" s="49">
        <f t="shared" si="67"/>
        <v>0</v>
      </c>
      <c r="T144" s="49">
        <f t="shared" si="67"/>
        <v>0</v>
      </c>
      <c r="U144" s="49">
        <f t="shared" si="67"/>
        <v>0</v>
      </c>
      <c r="V144" s="49">
        <f t="shared" si="67"/>
        <v>0</v>
      </c>
      <c r="W144" s="49">
        <f t="shared" si="67"/>
        <v>0</v>
      </c>
      <c r="X144" s="49">
        <f t="shared" si="67"/>
        <v>0</v>
      </c>
      <c r="Y144" s="49">
        <f t="shared" si="67"/>
        <v>0</v>
      </c>
      <c r="Z144" s="49">
        <f t="shared" si="67"/>
        <v>0</v>
      </c>
      <c r="AA144" s="49">
        <f t="shared" si="67"/>
        <v>0</v>
      </c>
      <c r="AB144" s="49">
        <f t="shared" si="67"/>
        <v>0</v>
      </c>
      <c r="AC144" s="49"/>
      <c r="AD144" s="49">
        <f t="shared" si="60"/>
        <v>0</v>
      </c>
      <c r="AE144" s="49">
        <f t="shared" si="60"/>
        <v>0</v>
      </c>
      <c r="AF144" s="49">
        <f t="shared" si="60"/>
        <v>0</v>
      </c>
      <c r="AG144" s="49">
        <f t="shared" si="60"/>
        <v>0</v>
      </c>
      <c r="AH144" s="49">
        <f t="shared" si="60"/>
        <v>0</v>
      </c>
      <c r="AI144" s="49">
        <f t="shared" si="60"/>
        <v>0</v>
      </c>
      <c r="AJ144" s="49">
        <f t="shared" si="60"/>
        <v>0</v>
      </c>
      <c r="AK144" s="49">
        <f t="shared" si="62"/>
        <v>0</v>
      </c>
      <c r="AL144" s="49">
        <f t="shared" si="62"/>
        <v>0</v>
      </c>
      <c r="AM144" s="49">
        <f t="shared" si="62"/>
        <v>0</v>
      </c>
      <c r="AN144" s="49">
        <f t="shared" si="65"/>
        <v>0</v>
      </c>
      <c r="AO144" s="49">
        <f t="shared" si="62"/>
        <v>0</v>
      </c>
      <c r="AP144" s="49">
        <f t="shared" si="62"/>
        <v>0</v>
      </c>
      <c r="AQ144" s="49">
        <f t="shared" si="62"/>
        <v>0</v>
      </c>
      <c r="AR144" s="49">
        <f t="shared" si="62"/>
        <v>0</v>
      </c>
      <c r="AS144" s="49">
        <f t="shared" si="62"/>
        <v>0</v>
      </c>
      <c r="AT144" s="49">
        <f t="shared" si="62"/>
        <v>0</v>
      </c>
      <c r="AU144" s="49">
        <f t="shared" si="62"/>
        <v>0</v>
      </c>
      <c r="AV144" s="49">
        <f t="shared" si="62"/>
        <v>0</v>
      </c>
      <c r="AW144" s="49">
        <f t="shared" si="62"/>
        <v>0</v>
      </c>
      <c r="AX144" s="49">
        <f t="shared" si="62"/>
        <v>0</v>
      </c>
      <c r="AY144" s="49">
        <f t="shared" si="62"/>
        <v>0</v>
      </c>
      <c r="AZ144" s="49">
        <f t="shared" si="66"/>
        <v>0</v>
      </c>
      <c r="BA144" s="49">
        <f t="shared" si="66"/>
        <v>0</v>
      </c>
      <c r="BB144" s="48">
        <f t="shared" si="48"/>
        <v>139</v>
      </c>
      <c r="BC144" s="50">
        <f t="shared" si="64"/>
        <v>0</v>
      </c>
    </row>
    <row r="145" spans="1:55" x14ac:dyDescent="0.25">
      <c r="A145" s="48">
        <f t="shared" si="50"/>
        <v>140</v>
      </c>
      <c r="B145" s="221"/>
      <c r="C145" s="222"/>
      <c r="D145" s="220"/>
      <c r="E145" s="180"/>
      <c r="F145" s="223"/>
      <c r="G145" s="223"/>
      <c r="H145" s="223"/>
      <c r="I145" s="223"/>
      <c r="J145" s="49"/>
      <c r="K145" s="49">
        <f t="shared" si="58"/>
        <v>0</v>
      </c>
      <c r="L145" s="49">
        <f t="shared" si="58"/>
        <v>0</v>
      </c>
      <c r="M145" s="49">
        <f t="shared" si="27"/>
        <v>0</v>
      </c>
      <c r="N145" s="48">
        <f t="shared" si="46"/>
        <v>140</v>
      </c>
      <c r="O145" s="49">
        <f t="shared" si="63"/>
        <v>0</v>
      </c>
      <c r="P145" s="49">
        <f t="shared" si="63"/>
        <v>0</v>
      </c>
      <c r="Q145" s="49">
        <f t="shared" si="63"/>
        <v>0</v>
      </c>
      <c r="R145" s="49">
        <f t="shared" si="63"/>
        <v>0</v>
      </c>
      <c r="S145" s="49">
        <f t="shared" si="67"/>
        <v>0</v>
      </c>
      <c r="T145" s="49">
        <f t="shared" si="67"/>
        <v>0</v>
      </c>
      <c r="U145" s="49">
        <f t="shared" si="67"/>
        <v>0</v>
      </c>
      <c r="V145" s="49">
        <f t="shared" si="67"/>
        <v>0</v>
      </c>
      <c r="W145" s="49">
        <f t="shared" si="67"/>
        <v>0</v>
      </c>
      <c r="X145" s="49">
        <f t="shared" si="67"/>
        <v>0</v>
      </c>
      <c r="Y145" s="49">
        <f t="shared" si="67"/>
        <v>0</v>
      </c>
      <c r="Z145" s="49">
        <f t="shared" si="67"/>
        <v>0</v>
      </c>
      <c r="AA145" s="49">
        <f t="shared" si="67"/>
        <v>0</v>
      </c>
      <c r="AB145" s="49">
        <f t="shared" si="67"/>
        <v>0</v>
      </c>
      <c r="AC145" s="49"/>
      <c r="AD145" s="49">
        <f t="shared" si="60"/>
        <v>0</v>
      </c>
      <c r="AE145" s="49">
        <f t="shared" si="60"/>
        <v>0</v>
      </c>
      <c r="AF145" s="49">
        <f t="shared" si="60"/>
        <v>0</v>
      </c>
      <c r="AG145" s="49">
        <f t="shared" si="60"/>
        <v>0</v>
      </c>
      <c r="AH145" s="49">
        <f t="shared" si="60"/>
        <v>0</v>
      </c>
      <c r="AI145" s="49">
        <f t="shared" si="60"/>
        <v>0</v>
      </c>
      <c r="AJ145" s="49">
        <f t="shared" si="60"/>
        <v>0</v>
      </c>
      <c r="AK145" s="49">
        <f t="shared" si="62"/>
        <v>0</v>
      </c>
      <c r="AL145" s="49">
        <f t="shared" si="62"/>
        <v>0</v>
      </c>
      <c r="AM145" s="49">
        <f t="shared" si="62"/>
        <v>0</v>
      </c>
      <c r="AN145" s="49">
        <f t="shared" si="65"/>
        <v>0</v>
      </c>
      <c r="AO145" s="49">
        <f t="shared" si="62"/>
        <v>0</v>
      </c>
      <c r="AP145" s="49">
        <f t="shared" si="62"/>
        <v>0</v>
      </c>
      <c r="AQ145" s="49">
        <f t="shared" si="62"/>
        <v>0</v>
      </c>
      <c r="AR145" s="49">
        <f t="shared" si="62"/>
        <v>0</v>
      </c>
      <c r="AS145" s="49">
        <f t="shared" si="62"/>
        <v>0</v>
      </c>
      <c r="AT145" s="49">
        <f t="shared" si="62"/>
        <v>0</v>
      </c>
      <c r="AU145" s="49">
        <f t="shared" si="62"/>
        <v>0</v>
      </c>
      <c r="AV145" s="49">
        <f t="shared" si="62"/>
        <v>0</v>
      </c>
      <c r="AW145" s="49">
        <f t="shared" si="62"/>
        <v>0</v>
      </c>
      <c r="AX145" s="49">
        <f t="shared" si="62"/>
        <v>0</v>
      </c>
      <c r="AY145" s="49">
        <f t="shared" si="62"/>
        <v>0</v>
      </c>
      <c r="AZ145" s="49">
        <f t="shared" si="66"/>
        <v>0</v>
      </c>
      <c r="BA145" s="49">
        <f t="shared" si="66"/>
        <v>0</v>
      </c>
      <c r="BB145" s="48">
        <f t="shared" si="48"/>
        <v>140</v>
      </c>
      <c r="BC145" s="50">
        <f t="shared" si="64"/>
        <v>0</v>
      </c>
    </row>
    <row r="146" spans="1:55" x14ac:dyDescent="0.25">
      <c r="A146" s="48">
        <f t="shared" si="50"/>
        <v>141</v>
      </c>
      <c r="B146" s="221"/>
      <c r="C146" s="222"/>
      <c r="D146" s="220"/>
      <c r="E146" s="180"/>
      <c r="F146" s="223"/>
      <c r="G146" s="223"/>
      <c r="H146" s="223"/>
      <c r="I146" s="223"/>
      <c r="J146" s="49"/>
      <c r="K146" s="49">
        <f t="shared" si="58"/>
        <v>0</v>
      </c>
      <c r="L146" s="49">
        <f t="shared" si="58"/>
        <v>0</v>
      </c>
      <c r="M146" s="49">
        <f t="shared" si="27"/>
        <v>0</v>
      </c>
      <c r="N146" s="48">
        <f t="shared" si="46"/>
        <v>141</v>
      </c>
      <c r="O146" s="49">
        <f t="shared" si="63"/>
        <v>0</v>
      </c>
      <c r="P146" s="49">
        <f t="shared" si="63"/>
        <v>0</v>
      </c>
      <c r="Q146" s="49">
        <f t="shared" si="63"/>
        <v>0</v>
      </c>
      <c r="R146" s="49">
        <f t="shared" si="63"/>
        <v>0</v>
      </c>
      <c r="S146" s="49">
        <f t="shared" si="67"/>
        <v>0</v>
      </c>
      <c r="T146" s="49">
        <f t="shared" si="67"/>
        <v>0</v>
      </c>
      <c r="U146" s="49">
        <f t="shared" si="67"/>
        <v>0</v>
      </c>
      <c r="V146" s="49">
        <f t="shared" si="67"/>
        <v>0</v>
      </c>
      <c r="W146" s="49">
        <f t="shared" si="67"/>
        <v>0</v>
      </c>
      <c r="X146" s="49">
        <f t="shared" si="67"/>
        <v>0</v>
      </c>
      <c r="Y146" s="49">
        <f t="shared" si="67"/>
        <v>0</v>
      </c>
      <c r="Z146" s="49">
        <f t="shared" si="67"/>
        <v>0</v>
      </c>
      <c r="AA146" s="49">
        <f t="shared" si="67"/>
        <v>0</v>
      </c>
      <c r="AB146" s="49">
        <f t="shared" si="67"/>
        <v>0</v>
      </c>
      <c r="AC146" s="49"/>
      <c r="AD146" s="49">
        <f t="shared" si="60"/>
        <v>0</v>
      </c>
      <c r="AE146" s="49">
        <f t="shared" si="60"/>
        <v>0</v>
      </c>
      <c r="AF146" s="49">
        <f t="shared" si="60"/>
        <v>0</v>
      </c>
      <c r="AG146" s="49">
        <f t="shared" si="60"/>
        <v>0</v>
      </c>
      <c r="AH146" s="49">
        <f t="shared" si="60"/>
        <v>0</v>
      </c>
      <c r="AI146" s="49">
        <f t="shared" si="60"/>
        <v>0</v>
      </c>
      <c r="AJ146" s="49">
        <f t="shared" si="60"/>
        <v>0</v>
      </c>
      <c r="AK146" s="49">
        <f t="shared" si="62"/>
        <v>0</v>
      </c>
      <c r="AL146" s="49">
        <f t="shared" si="62"/>
        <v>0</v>
      </c>
      <c r="AM146" s="49">
        <f t="shared" si="62"/>
        <v>0</v>
      </c>
      <c r="AN146" s="49">
        <f t="shared" si="65"/>
        <v>0</v>
      </c>
      <c r="AO146" s="49">
        <f t="shared" si="62"/>
        <v>0</v>
      </c>
      <c r="AP146" s="49">
        <f t="shared" si="62"/>
        <v>0</v>
      </c>
      <c r="AQ146" s="49">
        <f t="shared" si="62"/>
        <v>0</v>
      </c>
      <c r="AR146" s="49">
        <f t="shared" si="62"/>
        <v>0</v>
      </c>
      <c r="AS146" s="49">
        <f t="shared" si="62"/>
        <v>0</v>
      </c>
      <c r="AT146" s="49">
        <f t="shared" si="62"/>
        <v>0</v>
      </c>
      <c r="AU146" s="49">
        <f t="shared" si="62"/>
        <v>0</v>
      </c>
      <c r="AV146" s="49">
        <f t="shared" si="62"/>
        <v>0</v>
      </c>
      <c r="AW146" s="49">
        <f t="shared" si="62"/>
        <v>0</v>
      </c>
      <c r="AX146" s="49">
        <f t="shared" si="62"/>
        <v>0</v>
      </c>
      <c r="AY146" s="49">
        <f t="shared" si="62"/>
        <v>0</v>
      </c>
      <c r="AZ146" s="49">
        <f t="shared" si="66"/>
        <v>0</v>
      </c>
      <c r="BA146" s="49">
        <f t="shared" si="66"/>
        <v>0</v>
      </c>
      <c r="BB146" s="48">
        <f t="shared" si="48"/>
        <v>141</v>
      </c>
      <c r="BC146" s="50">
        <f t="shared" si="64"/>
        <v>0</v>
      </c>
    </row>
    <row r="147" spans="1:55" x14ac:dyDescent="0.25">
      <c r="A147" s="48">
        <f t="shared" si="50"/>
        <v>142</v>
      </c>
      <c r="B147" s="221"/>
      <c r="C147" s="222"/>
      <c r="D147" s="220"/>
      <c r="E147" s="180"/>
      <c r="F147" s="223"/>
      <c r="G147" s="223"/>
      <c r="H147" s="223"/>
      <c r="I147" s="223"/>
      <c r="J147" s="49"/>
      <c r="K147" s="49">
        <f t="shared" ref="K147:L166" si="68">IF($E147=K$4,$F147-$G147+$H147-$I147,0)</f>
        <v>0</v>
      </c>
      <c r="L147" s="49">
        <f t="shared" si="68"/>
        <v>0</v>
      </c>
      <c r="M147" s="49">
        <f t="shared" si="27"/>
        <v>0</v>
      </c>
      <c r="N147" s="48">
        <f t="shared" si="46"/>
        <v>142</v>
      </c>
      <c r="O147" s="49">
        <f t="shared" si="63"/>
        <v>0</v>
      </c>
      <c r="P147" s="49">
        <f t="shared" si="63"/>
        <v>0</v>
      </c>
      <c r="Q147" s="49">
        <f t="shared" si="63"/>
        <v>0</v>
      </c>
      <c r="R147" s="49">
        <f t="shared" si="63"/>
        <v>0</v>
      </c>
      <c r="S147" s="49">
        <f t="shared" si="67"/>
        <v>0</v>
      </c>
      <c r="T147" s="49">
        <f t="shared" si="67"/>
        <v>0</v>
      </c>
      <c r="U147" s="49">
        <f t="shared" si="67"/>
        <v>0</v>
      </c>
      <c r="V147" s="49">
        <f t="shared" si="67"/>
        <v>0</v>
      </c>
      <c r="W147" s="49">
        <f t="shared" si="67"/>
        <v>0</v>
      </c>
      <c r="X147" s="49">
        <f t="shared" si="67"/>
        <v>0</v>
      </c>
      <c r="Y147" s="49">
        <f t="shared" si="67"/>
        <v>0</v>
      </c>
      <c r="Z147" s="49">
        <f t="shared" si="67"/>
        <v>0</v>
      </c>
      <c r="AA147" s="49">
        <f t="shared" si="67"/>
        <v>0</v>
      </c>
      <c r="AB147" s="49">
        <f t="shared" si="67"/>
        <v>0</v>
      </c>
      <c r="AC147" s="49"/>
      <c r="AD147" s="49">
        <f t="shared" si="60"/>
        <v>0</v>
      </c>
      <c r="AE147" s="49">
        <f t="shared" si="60"/>
        <v>0</v>
      </c>
      <c r="AF147" s="49">
        <f t="shared" si="60"/>
        <v>0</v>
      </c>
      <c r="AG147" s="49">
        <f t="shared" si="60"/>
        <v>0</v>
      </c>
      <c r="AH147" s="49">
        <f t="shared" si="60"/>
        <v>0</v>
      </c>
      <c r="AI147" s="49">
        <f t="shared" si="60"/>
        <v>0</v>
      </c>
      <c r="AJ147" s="49">
        <f t="shared" si="60"/>
        <v>0</v>
      </c>
      <c r="AK147" s="49">
        <f t="shared" si="62"/>
        <v>0</v>
      </c>
      <c r="AL147" s="49">
        <f t="shared" si="62"/>
        <v>0</v>
      </c>
      <c r="AM147" s="49">
        <f t="shared" si="62"/>
        <v>0</v>
      </c>
      <c r="AN147" s="49">
        <f t="shared" si="65"/>
        <v>0</v>
      </c>
      <c r="AO147" s="49">
        <f t="shared" si="62"/>
        <v>0</v>
      </c>
      <c r="AP147" s="49">
        <f t="shared" si="62"/>
        <v>0</v>
      </c>
      <c r="AQ147" s="49">
        <f t="shared" si="62"/>
        <v>0</v>
      </c>
      <c r="AR147" s="49">
        <f t="shared" si="62"/>
        <v>0</v>
      </c>
      <c r="AS147" s="49">
        <f t="shared" si="62"/>
        <v>0</v>
      </c>
      <c r="AT147" s="49">
        <f t="shared" si="62"/>
        <v>0</v>
      </c>
      <c r="AU147" s="49">
        <f t="shared" si="62"/>
        <v>0</v>
      </c>
      <c r="AV147" s="49">
        <f t="shared" si="62"/>
        <v>0</v>
      </c>
      <c r="AW147" s="49">
        <f t="shared" si="62"/>
        <v>0</v>
      </c>
      <c r="AX147" s="49">
        <f t="shared" si="62"/>
        <v>0</v>
      </c>
      <c r="AY147" s="49">
        <f t="shared" si="62"/>
        <v>0</v>
      </c>
      <c r="AZ147" s="49">
        <f t="shared" si="66"/>
        <v>0</v>
      </c>
      <c r="BA147" s="49">
        <f t="shared" si="66"/>
        <v>0</v>
      </c>
      <c r="BB147" s="48">
        <f t="shared" si="48"/>
        <v>142</v>
      </c>
      <c r="BC147" s="50">
        <f t="shared" si="64"/>
        <v>0</v>
      </c>
    </row>
    <row r="148" spans="1:55" x14ac:dyDescent="0.25">
      <c r="A148" s="48">
        <f t="shared" si="50"/>
        <v>143</v>
      </c>
      <c r="B148" s="221"/>
      <c r="C148" s="222"/>
      <c r="D148" s="220"/>
      <c r="E148" s="180"/>
      <c r="F148" s="223"/>
      <c r="G148" s="223"/>
      <c r="H148" s="223"/>
      <c r="I148" s="223"/>
      <c r="J148" s="49"/>
      <c r="K148" s="49">
        <f t="shared" si="68"/>
        <v>0</v>
      </c>
      <c r="L148" s="49">
        <f t="shared" si="68"/>
        <v>0</v>
      </c>
      <c r="M148" s="49">
        <f t="shared" si="27"/>
        <v>0</v>
      </c>
      <c r="N148" s="48">
        <f t="shared" si="46"/>
        <v>143</v>
      </c>
      <c r="O148" s="49">
        <f t="shared" si="63"/>
        <v>0</v>
      </c>
      <c r="P148" s="49">
        <f t="shared" si="63"/>
        <v>0</v>
      </c>
      <c r="Q148" s="49">
        <f t="shared" si="63"/>
        <v>0</v>
      </c>
      <c r="R148" s="49">
        <f t="shared" si="63"/>
        <v>0</v>
      </c>
      <c r="S148" s="49">
        <f t="shared" si="67"/>
        <v>0</v>
      </c>
      <c r="T148" s="49">
        <f t="shared" si="67"/>
        <v>0</v>
      </c>
      <c r="U148" s="49">
        <f t="shared" si="67"/>
        <v>0</v>
      </c>
      <c r="V148" s="49">
        <f t="shared" si="67"/>
        <v>0</v>
      </c>
      <c r="W148" s="49">
        <f t="shared" si="67"/>
        <v>0</v>
      </c>
      <c r="X148" s="49">
        <f t="shared" si="67"/>
        <v>0</v>
      </c>
      <c r="Y148" s="49">
        <f t="shared" si="67"/>
        <v>0</v>
      </c>
      <c r="Z148" s="49">
        <f t="shared" si="67"/>
        <v>0</v>
      </c>
      <c r="AA148" s="49">
        <f t="shared" si="67"/>
        <v>0</v>
      </c>
      <c r="AB148" s="49">
        <f t="shared" si="67"/>
        <v>0</v>
      </c>
      <c r="AC148" s="49"/>
      <c r="AD148" s="49">
        <f t="shared" si="60"/>
        <v>0</v>
      </c>
      <c r="AE148" s="49">
        <f t="shared" si="60"/>
        <v>0</v>
      </c>
      <c r="AF148" s="49">
        <f t="shared" si="60"/>
        <v>0</v>
      </c>
      <c r="AG148" s="49">
        <f t="shared" si="60"/>
        <v>0</v>
      </c>
      <c r="AH148" s="49">
        <f t="shared" si="60"/>
        <v>0</v>
      </c>
      <c r="AI148" s="49">
        <f t="shared" si="60"/>
        <v>0</v>
      </c>
      <c r="AJ148" s="49">
        <f t="shared" si="60"/>
        <v>0</v>
      </c>
      <c r="AK148" s="49">
        <f t="shared" si="62"/>
        <v>0</v>
      </c>
      <c r="AL148" s="49">
        <f t="shared" si="62"/>
        <v>0</v>
      </c>
      <c r="AM148" s="49">
        <f t="shared" si="62"/>
        <v>0</v>
      </c>
      <c r="AN148" s="49">
        <f t="shared" si="65"/>
        <v>0</v>
      </c>
      <c r="AO148" s="49">
        <f t="shared" si="62"/>
        <v>0</v>
      </c>
      <c r="AP148" s="49">
        <f t="shared" si="62"/>
        <v>0</v>
      </c>
      <c r="AQ148" s="49">
        <f t="shared" si="62"/>
        <v>0</v>
      </c>
      <c r="AR148" s="49">
        <f t="shared" si="62"/>
        <v>0</v>
      </c>
      <c r="AS148" s="49">
        <f t="shared" si="62"/>
        <v>0</v>
      </c>
      <c r="AT148" s="49">
        <f t="shared" si="62"/>
        <v>0</v>
      </c>
      <c r="AU148" s="49">
        <f t="shared" si="62"/>
        <v>0</v>
      </c>
      <c r="AV148" s="49">
        <f t="shared" si="62"/>
        <v>0</v>
      </c>
      <c r="AW148" s="49">
        <f t="shared" si="62"/>
        <v>0</v>
      </c>
      <c r="AX148" s="49">
        <f t="shared" si="62"/>
        <v>0</v>
      </c>
      <c r="AY148" s="49">
        <f t="shared" si="62"/>
        <v>0</v>
      </c>
      <c r="AZ148" s="49">
        <f t="shared" si="66"/>
        <v>0</v>
      </c>
      <c r="BA148" s="49">
        <f t="shared" si="66"/>
        <v>0</v>
      </c>
      <c r="BB148" s="48">
        <f t="shared" si="48"/>
        <v>143</v>
      </c>
      <c r="BC148" s="50">
        <f t="shared" si="64"/>
        <v>0</v>
      </c>
    </row>
    <row r="149" spans="1:55" x14ac:dyDescent="0.25">
      <c r="A149" s="48">
        <f t="shared" si="50"/>
        <v>144</v>
      </c>
      <c r="B149" s="221"/>
      <c r="C149" s="222"/>
      <c r="D149" s="220"/>
      <c r="E149" s="180"/>
      <c r="F149" s="223"/>
      <c r="G149" s="223"/>
      <c r="H149" s="223"/>
      <c r="I149" s="223"/>
      <c r="J149" s="49"/>
      <c r="K149" s="49">
        <f t="shared" si="68"/>
        <v>0</v>
      </c>
      <c r="L149" s="49">
        <f t="shared" si="68"/>
        <v>0</v>
      </c>
      <c r="M149" s="49">
        <f t="shared" si="27"/>
        <v>0</v>
      </c>
      <c r="N149" s="48">
        <f t="shared" si="46"/>
        <v>144</v>
      </c>
      <c r="O149" s="49">
        <f t="shared" si="63"/>
        <v>0</v>
      </c>
      <c r="P149" s="49">
        <f t="shared" si="63"/>
        <v>0</v>
      </c>
      <c r="Q149" s="49">
        <f t="shared" si="63"/>
        <v>0</v>
      </c>
      <c r="R149" s="49">
        <f t="shared" si="63"/>
        <v>0</v>
      </c>
      <c r="S149" s="49">
        <f t="shared" si="67"/>
        <v>0</v>
      </c>
      <c r="T149" s="49">
        <f t="shared" si="67"/>
        <v>0</v>
      </c>
      <c r="U149" s="49">
        <f t="shared" si="67"/>
        <v>0</v>
      </c>
      <c r="V149" s="49">
        <f t="shared" si="67"/>
        <v>0</v>
      </c>
      <c r="W149" s="49">
        <f t="shared" si="67"/>
        <v>0</v>
      </c>
      <c r="X149" s="49">
        <f t="shared" si="67"/>
        <v>0</v>
      </c>
      <c r="Y149" s="49">
        <f t="shared" si="67"/>
        <v>0</v>
      </c>
      <c r="Z149" s="49">
        <f t="shared" si="67"/>
        <v>0</v>
      </c>
      <c r="AA149" s="49">
        <f t="shared" si="67"/>
        <v>0</v>
      </c>
      <c r="AB149" s="49">
        <f t="shared" si="67"/>
        <v>0</v>
      </c>
      <c r="AC149" s="49"/>
      <c r="AD149" s="49">
        <f t="shared" si="60"/>
        <v>0</v>
      </c>
      <c r="AE149" s="49">
        <f t="shared" si="60"/>
        <v>0</v>
      </c>
      <c r="AF149" s="49">
        <f t="shared" si="60"/>
        <v>0</v>
      </c>
      <c r="AG149" s="49">
        <f t="shared" si="60"/>
        <v>0</v>
      </c>
      <c r="AH149" s="49">
        <f t="shared" si="60"/>
        <v>0</v>
      </c>
      <c r="AI149" s="49">
        <f t="shared" si="60"/>
        <v>0</v>
      </c>
      <c r="AJ149" s="49">
        <f t="shared" si="60"/>
        <v>0</v>
      </c>
      <c r="AK149" s="49">
        <f t="shared" ref="AK149:AY165" si="69">IF($E149=AK$4,$G149+$I149,0)</f>
        <v>0</v>
      </c>
      <c r="AL149" s="49">
        <f t="shared" si="69"/>
        <v>0</v>
      </c>
      <c r="AM149" s="49">
        <f t="shared" si="69"/>
        <v>0</v>
      </c>
      <c r="AN149" s="49">
        <f t="shared" si="65"/>
        <v>0</v>
      </c>
      <c r="AO149" s="49">
        <f t="shared" si="69"/>
        <v>0</v>
      </c>
      <c r="AP149" s="49">
        <f t="shared" si="69"/>
        <v>0</v>
      </c>
      <c r="AQ149" s="49">
        <f t="shared" si="69"/>
        <v>0</v>
      </c>
      <c r="AR149" s="49">
        <f t="shared" si="69"/>
        <v>0</v>
      </c>
      <c r="AS149" s="49">
        <f t="shared" si="69"/>
        <v>0</v>
      </c>
      <c r="AT149" s="49">
        <f t="shared" si="69"/>
        <v>0</v>
      </c>
      <c r="AU149" s="49">
        <f t="shared" si="69"/>
        <v>0</v>
      </c>
      <c r="AV149" s="49">
        <f t="shared" si="69"/>
        <v>0</v>
      </c>
      <c r="AW149" s="49">
        <f t="shared" si="69"/>
        <v>0</v>
      </c>
      <c r="AX149" s="49">
        <f t="shared" si="69"/>
        <v>0</v>
      </c>
      <c r="AY149" s="49">
        <f t="shared" si="69"/>
        <v>0</v>
      </c>
      <c r="AZ149" s="49">
        <f t="shared" si="66"/>
        <v>0</v>
      </c>
      <c r="BA149" s="49">
        <f t="shared" si="66"/>
        <v>0</v>
      </c>
      <c r="BB149" s="48">
        <f t="shared" si="48"/>
        <v>144</v>
      </c>
      <c r="BC149" s="50">
        <f t="shared" si="64"/>
        <v>0</v>
      </c>
    </row>
    <row r="150" spans="1:55" x14ac:dyDescent="0.25">
      <c r="A150" s="48">
        <f t="shared" si="50"/>
        <v>145</v>
      </c>
      <c r="B150" s="221"/>
      <c r="C150" s="222"/>
      <c r="D150" s="220"/>
      <c r="E150" s="180"/>
      <c r="F150" s="223"/>
      <c r="G150" s="223"/>
      <c r="H150" s="223"/>
      <c r="I150" s="223"/>
      <c r="J150" s="49"/>
      <c r="K150" s="49">
        <f t="shared" si="68"/>
        <v>0</v>
      </c>
      <c r="L150" s="49">
        <f t="shared" si="68"/>
        <v>0</v>
      </c>
      <c r="M150" s="49">
        <f t="shared" si="27"/>
        <v>0</v>
      </c>
      <c r="N150" s="48">
        <f t="shared" si="46"/>
        <v>145</v>
      </c>
      <c r="O150" s="49">
        <f t="shared" si="63"/>
        <v>0</v>
      </c>
      <c r="P150" s="49">
        <f t="shared" si="63"/>
        <v>0</v>
      </c>
      <c r="Q150" s="49">
        <f t="shared" si="63"/>
        <v>0</v>
      </c>
      <c r="R150" s="49">
        <f t="shared" si="63"/>
        <v>0</v>
      </c>
      <c r="S150" s="49">
        <f t="shared" si="67"/>
        <v>0</v>
      </c>
      <c r="T150" s="49">
        <f t="shared" si="67"/>
        <v>0</v>
      </c>
      <c r="U150" s="49">
        <f t="shared" si="67"/>
        <v>0</v>
      </c>
      <c r="V150" s="49">
        <f t="shared" si="67"/>
        <v>0</v>
      </c>
      <c r="W150" s="49">
        <f t="shared" si="67"/>
        <v>0</v>
      </c>
      <c r="X150" s="49">
        <f t="shared" si="67"/>
        <v>0</v>
      </c>
      <c r="Y150" s="49">
        <f t="shared" si="67"/>
        <v>0</v>
      </c>
      <c r="Z150" s="49">
        <f t="shared" si="67"/>
        <v>0</v>
      </c>
      <c r="AA150" s="49">
        <f t="shared" si="67"/>
        <v>0</v>
      </c>
      <c r="AB150" s="49">
        <f t="shared" si="67"/>
        <v>0</v>
      </c>
      <c r="AC150" s="49"/>
      <c r="AD150" s="49">
        <f t="shared" si="60"/>
        <v>0</v>
      </c>
      <c r="AE150" s="49">
        <f t="shared" si="60"/>
        <v>0</v>
      </c>
      <c r="AF150" s="49">
        <f t="shared" si="60"/>
        <v>0</v>
      </c>
      <c r="AG150" s="49">
        <f t="shared" si="60"/>
        <v>0</v>
      </c>
      <c r="AH150" s="49">
        <f t="shared" si="60"/>
        <v>0</v>
      </c>
      <c r="AI150" s="49">
        <f t="shared" si="60"/>
        <v>0</v>
      </c>
      <c r="AJ150" s="49">
        <f t="shared" si="60"/>
        <v>0</v>
      </c>
      <c r="AK150" s="49">
        <f t="shared" si="69"/>
        <v>0</v>
      </c>
      <c r="AL150" s="49">
        <f t="shared" si="69"/>
        <v>0</v>
      </c>
      <c r="AM150" s="49">
        <f t="shared" si="69"/>
        <v>0</v>
      </c>
      <c r="AN150" s="49">
        <f t="shared" si="65"/>
        <v>0</v>
      </c>
      <c r="AO150" s="49">
        <f t="shared" si="69"/>
        <v>0</v>
      </c>
      <c r="AP150" s="49">
        <f t="shared" si="69"/>
        <v>0</v>
      </c>
      <c r="AQ150" s="49">
        <f t="shared" si="69"/>
        <v>0</v>
      </c>
      <c r="AR150" s="49">
        <f t="shared" si="69"/>
        <v>0</v>
      </c>
      <c r="AS150" s="49">
        <f t="shared" si="69"/>
        <v>0</v>
      </c>
      <c r="AT150" s="49">
        <f t="shared" si="69"/>
        <v>0</v>
      </c>
      <c r="AU150" s="49">
        <f t="shared" si="69"/>
        <v>0</v>
      </c>
      <c r="AV150" s="49">
        <f t="shared" si="69"/>
        <v>0</v>
      </c>
      <c r="AW150" s="49">
        <f t="shared" si="69"/>
        <v>0</v>
      </c>
      <c r="AX150" s="49">
        <f t="shared" si="69"/>
        <v>0</v>
      </c>
      <c r="AY150" s="49">
        <f t="shared" si="69"/>
        <v>0</v>
      </c>
      <c r="AZ150" s="49">
        <f t="shared" si="66"/>
        <v>0</v>
      </c>
      <c r="BA150" s="49">
        <f t="shared" si="66"/>
        <v>0</v>
      </c>
      <c r="BB150" s="48">
        <f t="shared" si="48"/>
        <v>145</v>
      </c>
      <c r="BC150" s="50">
        <f t="shared" si="64"/>
        <v>0</v>
      </c>
    </row>
    <row r="151" spans="1:55" x14ac:dyDescent="0.25">
      <c r="A151" s="48">
        <f t="shared" si="50"/>
        <v>146</v>
      </c>
      <c r="B151" s="221"/>
      <c r="C151" s="222"/>
      <c r="D151" s="220"/>
      <c r="E151" s="180"/>
      <c r="F151" s="223"/>
      <c r="G151" s="223"/>
      <c r="H151" s="223"/>
      <c r="I151" s="223"/>
      <c r="J151" s="49"/>
      <c r="K151" s="49">
        <f t="shared" si="68"/>
        <v>0</v>
      </c>
      <c r="L151" s="49">
        <f t="shared" si="68"/>
        <v>0</v>
      </c>
      <c r="M151" s="49">
        <f t="shared" si="27"/>
        <v>0</v>
      </c>
      <c r="N151" s="48">
        <f t="shared" si="46"/>
        <v>146</v>
      </c>
      <c r="O151" s="49">
        <f t="shared" si="63"/>
        <v>0</v>
      </c>
      <c r="P151" s="49">
        <f t="shared" si="63"/>
        <v>0</v>
      </c>
      <c r="Q151" s="49">
        <f t="shared" si="63"/>
        <v>0</v>
      </c>
      <c r="R151" s="49">
        <f t="shared" si="63"/>
        <v>0</v>
      </c>
      <c r="S151" s="49">
        <f t="shared" si="67"/>
        <v>0</v>
      </c>
      <c r="T151" s="49">
        <f t="shared" si="67"/>
        <v>0</v>
      </c>
      <c r="U151" s="49">
        <f t="shared" si="67"/>
        <v>0</v>
      </c>
      <c r="V151" s="49">
        <f t="shared" si="67"/>
        <v>0</v>
      </c>
      <c r="W151" s="49">
        <f t="shared" si="67"/>
        <v>0</v>
      </c>
      <c r="X151" s="49">
        <f t="shared" si="67"/>
        <v>0</v>
      </c>
      <c r="Y151" s="49">
        <f t="shared" si="67"/>
        <v>0</v>
      </c>
      <c r="Z151" s="49">
        <f t="shared" si="67"/>
        <v>0</v>
      </c>
      <c r="AA151" s="49">
        <f t="shared" si="67"/>
        <v>0</v>
      </c>
      <c r="AB151" s="49">
        <f t="shared" si="67"/>
        <v>0</v>
      </c>
      <c r="AC151" s="49"/>
      <c r="AD151" s="49">
        <f t="shared" si="60"/>
        <v>0</v>
      </c>
      <c r="AE151" s="49">
        <f t="shared" si="60"/>
        <v>0</v>
      </c>
      <c r="AF151" s="49">
        <f t="shared" si="60"/>
        <v>0</v>
      </c>
      <c r="AG151" s="49">
        <f t="shared" si="60"/>
        <v>0</v>
      </c>
      <c r="AH151" s="49">
        <f t="shared" si="60"/>
        <v>0</v>
      </c>
      <c r="AI151" s="49">
        <f t="shared" si="60"/>
        <v>0</v>
      </c>
      <c r="AJ151" s="49">
        <f t="shared" si="60"/>
        <v>0</v>
      </c>
      <c r="AK151" s="49">
        <f t="shared" si="69"/>
        <v>0</v>
      </c>
      <c r="AL151" s="49">
        <f t="shared" si="69"/>
        <v>0</v>
      </c>
      <c r="AM151" s="49">
        <f t="shared" si="69"/>
        <v>0</v>
      </c>
      <c r="AN151" s="49">
        <f t="shared" si="65"/>
        <v>0</v>
      </c>
      <c r="AO151" s="49">
        <f t="shared" si="69"/>
        <v>0</v>
      </c>
      <c r="AP151" s="49">
        <f t="shared" si="69"/>
        <v>0</v>
      </c>
      <c r="AQ151" s="49">
        <f t="shared" si="69"/>
        <v>0</v>
      </c>
      <c r="AR151" s="49">
        <f t="shared" si="69"/>
        <v>0</v>
      </c>
      <c r="AS151" s="49">
        <f t="shared" si="69"/>
        <v>0</v>
      </c>
      <c r="AT151" s="49">
        <f t="shared" si="69"/>
        <v>0</v>
      </c>
      <c r="AU151" s="49">
        <f t="shared" si="69"/>
        <v>0</v>
      </c>
      <c r="AV151" s="49">
        <f t="shared" si="69"/>
        <v>0</v>
      </c>
      <c r="AW151" s="49">
        <f t="shared" si="69"/>
        <v>0</v>
      </c>
      <c r="AX151" s="49">
        <f t="shared" si="69"/>
        <v>0</v>
      </c>
      <c r="AY151" s="49">
        <f t="shared" si="69"/>
        <v>0</v>
      </c>
      <c r="AZ151" s="49">
        <f t="shared" si="66"/>
        <v>0</v>
      </c>
      <c r="BA151" s="49">
        <f t="shared" si="66"/>
        <v>0</v>
      </c>
      <c r="BB151" s="48">
        <f t="shared" si="48"/>
        <v>146</v>
      </c>
      <c r="BC151" s="50">
        <f t="shared" si="64"/>
        <v>0</v>
      </c>
    </row>
    <row r="152" spans="1:55" x14ac:dyDescent="0.25">
      <c r="A152" s="48">
        <f t="shared" si="50"/>
        <v>147</v>
      </c>
      <c r="B152" s="221"/>
      <c r="C152" s="222"/>
      <c r="D152" s="220"/>
      <c r="E152" s="180"/>
      <c r="F152" s="223"/>
      <c r="G152" s="223"/>
      <c r="H152" s="223"/>
      <c r="I152" s="223"/>
      <c r="J152" s="49"/>
      <c r="K152" s="49">
        <f t="shared" si="68"/>
        <v>0</v>
      </c>
      <c r="L152" s="49">
        <f t="shared" si="68"/>
        <v>0</v>
      </c>
      <c r="M152" s="49">
        <f t="shared" si="27"/>
        <v>0</v>
      </c>
      <c r="N152" s="48">
        <f t="shared" si="46"/>
        <v>147</v>
      </c>
      <c r="O152" s="49">
        <f t="shared" si="63"/>
        <v>0</v>
      </c>
      <c r="P152" s="49">
        <f t="shared" si="63"/>
        <v>0</v>
      </c>
      <c r="Q152" s="49">
        <f t="shared" si="63"/>
        <v>0</v>
      </c>
      <c r="R152" s="49">
        <f t="shared" si="63"/>
        <v>0</v>
      </c>
      <c r="S152" s="49">
        <f t="shared" si="67"/>
        <v>0</v>
      </c>
      <c r="T152" s="49">
        <f t="shared" si="67"/>
        <v>0</v>
      </c>
      <c r="U152" s="49">
        <f t="shared" si="67"/>
        <v>0</v>
      </c>
      <c r="V152" s="49">
        <f t="shared" si="67"/>
        <v>0</v>
      </c>
      <c r="W152" s="49">
        <f t="shared" si="67"/>
        <v>0</v>
      </c>
      <c r="X152" s="49">
        <f t="shared" si="67"/>
        <v>0</v>
      </c>
      <c r="Y152" s="49">
        <f t="shared" si="67"/>
        <v>0</v>
      </c>
      <c r="Z152" s="49">
        <f t="shared" si="67"/>
        <v>0</v>
      </c>
      <c r="AA152" s="49">
        <f t="shared" si="67"/>
        <v>0</v>
      </c>
      <c r="AB152" s="49">
        <f t="shared" si="67"/>
        <v>0</v>
      </c>
      <c r="AC152" s="49"/>
      <c r="AD152" s="49">
        <f t="shared" si="60"/>
        <v>0</v>
      </c>
      <c r="AE152" s="49">
        <f t="shared" si="60"/>
        <v>0</v>
      </c>
      <c r="AF152" s="49">
        <f t="shared" si="60"/>
        <v>0</v>
      </c>
      <c r="AG152" s="49">
        <f t="shared" si="60"/>
        <v>0</v>
      </c>
      <c r="AH152" s="49">
        <f t="shared" si="60"/>
        <v>0</v>
      </c>
      <c r="AI152" s="49">
        <f t="shared" si="60"/>
        <v>0</v>
      </c>
      <c r="AJ152" s="49">
        <f t="shared" si="60"/>
        <v>0</v>
      </c>
      <c r="AK152" s="49">
        <f t="shared" si="69"/>
        <v>0</v>
      </c>
      <c r="AL152" s="49">
        <f t="shared" si="69"/>
        <v>0</v>
      </c>
      <c r="AM152" s="49">
        <f t="shared" si="69"/>
        <v>0</v>
      </c>
      <c r="AN152" s="49">
        <f t="shared" si="65"/>
        <v>0</v>
      </c>
      <c r="AO152" s="49">
        <f t="shared" si="69"/>
        <v>0</v>
      </c>
      <c r="AP152" s="49">
        <f t="shared" si="69"/>
        <v>0</v>
      </c>
      <c r="AQ152" s="49">
        <f t="shared" si="69"/>
        <v>0</v>
      </c>
      <c r="AR152" s="49">
        <f t="shared" si="69"/>
        <v>0</v>
      </c>
      <c r="AS152" s="49">
        <f t="shared" si="69"/>
        <v>0</v>
      </c>
      <c r="AT152" s="49">
        <f t="shared" si="69"/>
        <v>0</v>
      </c>
      <c r="AU152" s="49">
        <f t="shared" si="69"/>
        <v>0</v>
      </c>
      <c r="AV152" s="49">
        <f t="shared" si="69"/>
        <v>0</v>
      </c>
      <c r="AW152" s="49">
        <f t="shared" si="69"/>
        <v>0</v>
      </c>
      <c r="AX152" s="49">
        <f t="shared" si="69"/>
        <v>0</v>
      </c>
      <c r="AY152" s="49">
        <f t="shared" si="69"/>
        <v>0</v>
      </c>
      <c r="AZ152" s="49">
        <f t="shared" si="66"/>
        <v>0</v>
      </c>
      <c r="BA152" s="49">
        <f t="shared" si="66"/>
        <v>0</v>
      </c>
      <c r="BB152" s="48">
        <f t="shared" si="48"/>
        <v>147</v>
      </c>
      <c r="BC152" s="50">
        <f t="shared" si="64"/>
        <v>0</v>
      </c>
    </row>
    <row r="153" spans="1:55" x14ac:dyDescent="0.25">
      <c r="A153" s="48">
        <f t="shared" si="50"/>
        <v>148</v>
      </c>
      <c r="B153" s="221"/>
      <c r="C153" s="222"/>
      <c r="D153" s="220"/>
      <c r="E153" s="180"/>
      <c r="F153" s="223"/>
      <c r="G153" s="223"/>
      <c r="H153" s="223"/>
      <c r="I153" s="223"/>
      <c r="J153" s="49"/>
      <c r="K153" s="49">
        <f t="shared" si="68"/>
        <v>0</v>
      </c>
      <c r="L153" s="49">
        <f t="shared" si="68"/>
        <v>0</v>
      </c>
      <c r="M153" s="49">
        <f t="shared" si="27"/>
        <v>0</v>
      </c>
      <c r="N153" s="48">
        <f t="shared" si="46"/>
        <v>148</v>
      </c>
      <c r="O153" s="49">
        <f t="shared" si="63"/>
        <v>0</v>
      </c>
      <c r="P153" s="49">
        <f t="shared" si="63"/>
        <v>0</v>
      </c>
      <c r="Q153" s="49">
        <f t="shared" si="63"/>
        <v>0</v>
      </c>
      <c r="R153" s="49">
        <f t="shared" si="63"/>
        <v>0</v>
      </c>
      <c r="S153" s="49">
        <f t="shared" si="67"/>
        <v>0</v>
      </c>
      <c r="T153" s="49">
        <f t="shared" si="67"/>
        <v>0</v>
      </c>
      <c r="U153" s="49">
        <f t="shared" si="67"/>
        <v>0</v>
      </c>
      <c r="V153" s="49">
        <f t="shared" si="67"/>
        <v>0</v>
      </c>
      <c r="W153" s="49">
        <f t="shared" si="67"/>
        <v>0</v>
      </c>
      <c r="X153" s="49">
        <f t="shared" si="67"/>
        <v>0</v>
      </c>
      <c r="Y153" s="49">
        <f t="shared" si="67"/>
        <v>0</v>
      </c>
      <c r="Z153" s="49">
        <f t="shared" si="67"/>
        <v>0</v>
      </c>
      <c r="AA153" s="49">
        <f t="shared" si="67"/>
        <v>0</v>
      </c>
      <c r="AB153" s="49">
        <f t="shared" si="67"/>
        <v>0</v>
      </c>
      <c r="AC153" s="49"/>
      <c r="AD153" s="49">
        <f t="shared" si="60"/>
        <v>0</v>
      </c>
      <c r="AE153" s="49">
        <f t="shared" si="60"/>
        <v>0</v>
      </c>
      <c r="AF153" s="49">
        <f t="shared" si="60"/>
        <v>0</v>
      </c>
      <c r="AG153" s="49">
        <f t="shared" si="60"/>
        <v>0</v>
      </c>
      <c r="AH153" s="49">
        <f t="shared" si="60"/>
        <v>0</v>
      </c>
      <c r="AI153" s="49">
        <f t="shared" si="60"/>
        <v>0</v>
      </c>
      <c r="AJ153" s="49">
        <f t="shared" si="60"/>
        <v>0</v>
      </c>
      <c r="AK153" s="49">
        <f t="shared" si="69"/>
        <v>0</v>
      </c>
      <c r="AL153" s="49">
        <f t="shared" si="69"/>
        <v>0</v>
      </c>
      <c r="AM153" s="49">
        <f t="shared" si="69"/>
        <v>0</v>
      </c>
      <c r="AN153" s="49">
        <f t="shared" si="65"/>
        <v>0</v>
      </c>
      <c r="AO153" s="49">
        <f t="shared" si="69"/>
        <v>0</v>
      </c>
      <c r="AP153" s="49">
        <f t="shared" si="69"/>
        <v>0</v>
      </c>
      <c r="AQ153" s="49">
        <f t="shared" si="69"/>
        <v>0</v>
      </c>
      <c r="AR153" s="49">
        <f t="shared" si="69"/>
        <v>0</v>
      </c>
      <c r="AS153" s="49">
        <f t="shared" si="69"/>
        <v>0</v>
      </c>
      <c r="AT153" s="49">
        <f t="shared" si="69"/>
        <v>0</v>
      </c>
      <c r="AU153" s="49">
        <f t="shared" si="69"/>
        <v>0</v>
      </c>
      <c r="AV153" s="49">
        <f t="shared" si="69"/>
        <v>0</v>
      </c>
      <c r="AW153" s="49">
        <f t="shared" si="69"/>
        <v>0</v>
      </c>
      <c r="AX153" s="49">
        <f t="shared" si="69"/>
        <v>0</v>
      </c>
      <c r="AY153" s="49">
        <f t="shared" si="69"/>
        <v>0</v>
      </c>
      <c r="AZ153" s="49">
        <f t="shared" si="66"/>
        <v>0</v>
      </c>
      <c r="BA153" s="49">
        <f t="shared" si="66"/>
        <v>0</v>
      </c>
      <c r="BB153" s="48">
        <f t="shared" si="48"/>
        <v>148</v>
      </c>
      <c r="BC153" s="50">
        <f t="shared" si="64"/>
        <v>0</v>
      </c>
    </row>
    <row r="154" spans="1:55" x14ac:dyDescent="0.25">
      <c r="A154" s="48">
        <f t="shared" si="50"/>
        <v>149</v>
      </c>
      <c r="B154" s="221"/>
      <c r="C154" s="222"/>
      <c r="D154" s="220"/>
      <c r="E154" s="180"/>
      <c r="F154" s="223"/>
      <c r="G154" s="223"/>
      <c r="H154" s="223"/>
      <c r="I154" s="223"/>
      <c r="J154" s="49"/>
      <c r="K154" s="49">
        <f t="shared" si="68"/>
        <v>0</v>
      </c>
      <c r="L154" s="49">
        <f t="shared" si="68"/>
        <v>0</v>
      </c>
      <c r="M154" s="49">
        <f t="shared" si="27"/>
        <v>0</v>
      </c>
      <c r="N154" s="48">
        <f t="shared" si="46"/>
        <v>149</v>
      </c>
      <c r="O154" s="49">
        <f t="shared" si="63"/>
        <v>0</v>
      </c>
      <c r="P154" s="49">
        <f t="shared" si="63"/>
        <v>0</v>
      </c>
      <c r="Q154" s="49">
        <f t="shared" si="63"/>
        <v>0</v>
      </c>
      <c r="R154" s="49">
        <f t="shared" si="63"/>
        <v>0</v>
      </c>
      <c r="S154" s="49">
        <f t="shared" si="67"/>
        <v>0</v>
      </c>
      <c r="T154" s="49">
        <f t="shared" si="67"/>
        <v>0</v>
      </c>
      <c r="U154" s="49">
        <f t="shared" si="67"/>
        <v>0</v>
      </c>
      <c r="V154" s="49">
        <f t="shared" si="67"/>
        <v>0</v>
      </c>
      <c r="W154" s="49">
        <f t="shared" si="67"/>
        <v>0</v>
      </c>
      <c r="X154" s="49">
        <f t="shared" si="67"/>
        <v>0</v>
      </c>
      <c r="Y154" s="49">
        <f t="shared" si="67"/>
        <v>0</v>
      </c>
      <c r="Z154" s="49">
        <f t="shared" si="67"/>
        <v>0</v>
      </c>
      <c r="AA154" s="49">
        <f t="shared" si="67"/>
        <v>0</v>
      </c>
      <c r="AB154" s="49">
        <f t="shared" si="67"/>
        <v>0</v>
      </c>
      <c r="AC154" s="49"/>
      <c r="AD154" s="49">
        <f t="shared" si="60"/>
        <v>0</v>
      </c>
      <c r="AE154" s="49">
        <f t="shared" si="60"/>
        <v>0</v>
      </c>
      <c r="AF154" s="49">
        <f t="shared" si="60"/>
        <v>0</v>
      </c>
      <c r="AG154" s="49">
        <f t="shared" si="60"/>
        <v>0</v>
      </c>
      <c r="AH154" s="49">
        <f t="shared" si="60"/>
        <v>0</v>
      </c>
      <c r="AI154" s="49">
        <f t="shared" si="60"/>
        <v>0</v>
      </c>
      <c r="AJ154" s="49">
        <f t="shared" si="60"/>
        <v>0</v>
      </c>
      <c r="AK154" s="49">
        <f t="shared" si="69"/>
        <v>0</v>
      </c>
      <c r="AL154" s="49">
        <f t="shared" si="69"/>
        <v>0</v>
      </c>
      <c r="AM154" s="49">
        <f t="shared" si="69"/>
        <v>0</v>
      </c>
      <c r="AN154" s="49">
        <f t="shared" si="65"/>
        <v>0</v>
      </c>
      <c r="AO154" s="49">
        <f t="shared" si="69"/>
        <v>0</v>
      </c>
      <c r="AP154" s="49">
        <f t="shared" si="69"/>
        <v>0</v>
      </c>
      <c r="AQ154" s="49">
        <f t="shared" si="69"/>
        <v>0</v>
      </c>
      <c r="AR154" s="49">
        <f t="shared" si="69"/>
        <v>0</v>
      </c>
      <c r="AS154" s="49">
        <f t="shared" si="69"/>
        <v>0</v>
      </c>
      <c r="AT154" s="49">
        <f t="shared" si="69"/>
        <v>0</v>
      </c>
      <c r="AU154" s="49">
        <f t="shared" si="69"/>
        <v>0</v>
      </c>
      <c r="AV154" s="49">
        <f t="shared" si="69"/>
        <v>0</v>
      </c>
      <c r="AW154" s="49">
        <f t="shared" si="69"/>
        <v>0</v>
      </c>
      <c r="AX154" s="49">
        <f t="shared" si="69"/>
        <v>0</v>
      </c>
      <c r="AY154" s="49">
        <f t="shared" si="69"/>
        <v>0</v>
      </c>
      <c r="AZ154" s="49">
        <f t="shared" si="66"/>
        <v>0</v>
      </c>
      <c r="BA154" s="49">
        <f t="shared" si="66"/>
        <v>0</v>
      </c>
      <c r="BB154" s="48">
        <f t="shared" si="48"/>
        <v>149</v>
      </c>
      <c r="BC154" s="50">
        <f t="shared" si="64"/>
        <v>0</v>
      </c>
    </row>
    <row r="155" spans="1:55" x14ac:dyDescent="0.25">
      <c r="A155" s="48">
        <f t="shared" si="50"/>
        <v>150</v>
      </c>
      <c r="B155" s="221"/>
      <c r="C155" s="222"/>
      <c r="D155" s="220"/>
      <c r="E155" s="180"/>
      <c r="F155" s="223"/>
      <c r="G155" s="223"/>
      <c r="H155" s="223"/>
      <c r="I155" s="223"/>
      <c r="J155" s="49"/>
      <c r="K155" s="49">
        <f t="shared" si="68"/>
        <v>0</v>
      </c>
      <c r="L155" s="49">
        <f t="shared" si="68"/>
        <v>0</v>
      </c>
      <c r="M155" s="49">
        <f t="shared" si="27"/>
        <v>0</v>
      </c>
      <c r="N155" s="48">
        <f t="shared" si="46"/>
        <v>150</v>
      </c>
      <c r="O155" s="49">
        <f t="shared" si="63"/>
        <v>0</v>
      </c>
      <c r="P155" s="49">
        <f t="shared" si="63"/>
        <v>0</v>
      </c>
      <c r="Q155" s="49">
        <f t="shared" si="63"/>
        <v>0</v>
      </c>
      <c r="R155" s="49">
        <f t="shared" si="63"/>
        <v>0</v>
      </c>
      <c r="S155" s="49">
        <f t="shared" si="67"/>
        <v>0</v>
      </c>
      <c r="T155" s="49">
        <f t="shared" si="67"/>
        <v>0</v>
      </c>
      <c r="U155" s="49">
        <f t="shared" si="67"/>
        <v>0</v>
      </c>
      <c r="V155" s="49">
        <f t="shared" si="67"/>
        <v>0</v>
      </c>
      <c r="W155" s="49">
        <f t="shared" si="67"/>
        <v>0</v>
      </c>
      <c r="X155" s="49">
        <f t="shared" si="67"/>
        <v>0</v>
      </c>
      <c r="Y155" s="49">
        <f t="shared" si="67"/>
        <v>0</v>
      </c>
      <c r="Z155" s="49">
        <f t="shared" si="67"/>
        <v>0</v>
      </c>
      <c r="AA155" s="49">
        <f t="shared" si="67"/>
        <v>0</v>
      </c>
      <c r="AB155" s="49">
        <f t="shared" si="67"/>
        <v>0</v>
      </c>
      <c r="AC155" s="49"/>
      <c r="AD155" s="49">
        <f t="shared" si="60"/>
        <v>0</v>
      </c>
      <c r="AE155" s="49">
        <f t="shared" si="60"/>
        <v>0</v>
      </c>
      <c r="AF155" s="49">
        <f t="shared" si="60"/>
        <v>0</v>
      </c>
      <c r="AG155" s="49">
        <f t="shared" si="60"/>
        <v>0</v>
      </c>
      <c r="AH155" s="49">
        <f t="shared" si="60"/>
        <v>0</v>
      </c>
      <c r="AI155" s="49">
        <f t="shared" si="60"/>
        <v>0</v>
      </c>
      <c r="AJ155" s="49">
        <f t="shared" si="60"/>
        <v>0</v>
      </c>
      <c r="AK155" s="49">
        <f t="shared" si="69"/>
        <v>0</v>
      </c>
      <c r="AL155" s="49">
        <f t="shared" si="69"/>
        <v>0</v>
      </c>
      <c r="AM155" s="49">
        <f t="shared" si="69"/>
        <v>0</v>
      </c>
      <c r="AN155" s="49">
        <f t="shared" si="65"/>
        <v>0</v>
      </c>
      <c r="AO155" s="49">
        <f t="shared" si="69"/>
        <v>0</v>
      </c>
      <c r="AP155" s="49">
        <f t="shared" si="69"/>
        <v>0</v>
      </c>
      <c r="AQ155" s="49">
        <f t="shared" si="69"/>
        <v>0</v>
      </c>
      <c r="AR155" s="49">
        <f t="shared" si="69"/>
        <v>0</v>
      </c>
      <c r="AS155" s="49">
        <f t="shared" si="69"/>
        <v>0</v>
      </c>
      <c r="AT155" s="49">
        <f t="shared" si="69"/>
        <v>0</v>
      </c>
      <c r="AU155" s="49">
        <f t="shared" si="69"/>
        <v>0</v>
      </c>
      <c r="AV155" s="49">
        <f t="shared" si="69"/>
        <v>0</v>
      </c>
      <c r="AW155" s="49">
        <f t="shared" si="69"/>
        <v>0</v>
      </c>
      <c r="AX155" s="49">
        <f t="shared" si="69"/>
        <v>0</v>
      </c>
      <c r="AY155" s="49">
        <f t="shared" si="69"/>
        <v>0</v>
      </c>
      <c r="AZ155" s="49">
        <f t="shared" ref="AZ155:BA174" si="70">IF($E155=AZ$4,$G155+$I155,0)</f>
        <v>0</v>
      </c>
      <c r="BA155" s="49">
        <f t="shared" si="70"/>
        <v>0</v>
      </c>
      <c r="BB155" s="48">
        <f t="shared" si="48"/>
        <v>150</v>
      </c>
      <c r="BC155" s="50">
        <f t="shared" si="64"/>
        <v>0</v>
      </c>
    </row>
    <row r="156" spans="1:55" x14ac:dyDescent="0.25">
      <c r="A156" s="48">
        <f t="shared" si="50"/>
        <v>151</v>
      </c>
      <c r="B156" s="221"/>
      <c r="C156" s="222"/>
      <c r="D156" s="220"/>
      <c r="E156" s="180"/>
      <c r="F156" s="223"/>
      <c r="G156" s="223"/>
      <c r="H156" s="223"/>
      <c r="I156" s="223"/>
      <c r="J156" s="49"/>
      <c r="K156" s="49">
        <f t="shared" si="68"/>
        <v>0</v>
      </c>
      <c r="L156" s="49">
        <f t="shared" si="68"/>
        <v>0</v>
      </c>
      <c r="M156" s="49">
        <f t="shared" si="27"/>
        <v>0</v>
      </c>
      <c r="N156" s="48">
        <f t="shared" si="46"/>
        <v>151</v>
      </c>
      <c r="O156" s="49">
        <f t="shared" si="63"/>
        <v>0</v>
      </c>
      <c r="P156" s="49">
        <f t="shared" si="63"/>
        <v>0</v>
      </c>
      <c r="Q156" s="49">
        <f t="shared" si="63"/>
        <v>0</v>
      </c>
      <c r="R156" s="49">
        <f t="shared" si="63"/>
        <v>0</v>
      </c>
      <c r="S156" s="49">
        <f t="shared" si="67"/>
        <v>0</v>
      </c>
      <c r="T156" s="49">
        <f t="shared" si="67"/>
        <v>0</v>
      </c>
      <c r="U156" s="49">
        <f t="shared" si="67"/>
        <v>0</v>
      </c>
      <c r="V156" s="49">
        <f t="shared" si="67"/>
        <v>0</v>
      </c>
      <c r="W156" s="49">
        <f t="shared" si="67"/>
        <v>0</v>
      </c>
      <c r="X156" s="49">
        <f t="shared" si="67"/>
        <v>0</v>
      </c>
      <c r="Y156" s="49">
        <f t="shared" si="67"/>
        <v>0</v>
      </c>
      <c r="Z156" s="49">
        <f t="shared" si="67"/>
        <v>0</v>
      </c>
      <c r="AA156" s="49">
        <f t="shared" si="67"/>
        <v>0</v>
      </c>
      <c r="AB156" s="49">
        <f t="shared" si="67"/>
        <v>0</v>
      </c>
      <c r="AC156" s="49"/>
      <c r="AD156" s="49">
        <f t="shared" si="60"/>
        <v>0</v>
      </c>
      <c r="AE156" s="49">
        <f t="shared" si="60"/>
        <v>0</v>
      </c>
      <c r="AF156" s="49">
        <f t="shared" si="60"/>
        <v>0</v>
      </c>
      <c r="AG156" s="49">
        <f t="shared" si="60"/>
        <v>0</v>
      </c>
      <c r="AH156" s="49">
        <f t="shared" si="60"/>
        <v>0</v>
      </c>
      <c r="AI156" s="49">
        <f t="shared" si="60"/>
        <v>0</v>
      </c>
      <c r="AJ156" s="49">
        <f t="shared" si="60"/>
        <v>0</v>
      </c>
      <c r="AK156" s="49">
        <f t="shared" si="69"/>
        <v>0</v>
      </c>
      <c r="AL156" s="49">
        <f t="shared" si="69"/>
        <v>0</v>
      </c>
      <c r="AM156" s="49">
        <f t="shared" si="69"/>
        <v>0</v>
      </c>
      <c r="AN156" s="49">
        <f t="shared" si="65"/>
        <v>0</v>
      </c>
      <c r="AO156" s="49">
        <f t="shared" si="69"/>
        <v>0</v>
      </c>
      <c r="AP156" s="49">
        <f t="shared" si="69"/>
        <v>0</v>
      </c>
      <c r="AQ156" s="49">
        <f t="shared" si="69"/>
        <v>0</v>
      </c>
      <c r="AR156" s="49">
        <f t="shared" si="69"/>
        <v>0</v>
      </c>
      <c r="AS156" s="49">
        <f t="shared" si="69"/>
        <v>0</v>
      </c>
      <c r="AT156" s="49">
        <f t="shared" si="69"/>
        <v>0</v>
      </c>
      <c r="AU156" s="49">
        <f t="shared" si="69"/>
        <v>0</v>
      </c>
      <c r="AV156" s="49">
        <f t="shared" si="69"/>
        <v>0</v>
      </c>
      <c r="AW156" s="49">
        <f t="shared" si="69"/>
        <v>0</v>
      </c>
      <c r="AX156" s="49">
        <f t="shared" si="69"/>
        <v>0</v>
      </c>
      <c r="AY156" s="49">
        <f t="shared" si="69"/>
        <v>0</v>
      </c>
      <c r="AZ156" s="49">
        <f t="shared" si="70"/>
        <v>0</v>
      </c>
      <c r="BA156" s="49">
        <f t="shared" si="70"/>
        <v>0</v>
      </c>
      <c r="BB156" s="48">
        <f t="shared" si="48"/>
        <v>151</v>
      </c>
      <c r="BC156" s="50">
        <f t="shared" si="64"/>
        <v>0</v>
      </c>
    </row>
    <row r="157" spans="1:55" x14ac:dyDescent="0.25">
      <c r="A157" s="48">
        <f t="shared" si="50"/>
        <v>152</v>
      </c>
      <c r="B157" s="221"/>
      <c r="C157" s="222"/>
      <c r="D157" s="220"/>
      <c r="E157" s="180"/>
      <c r="F157" s="223"/>
      <c r="G157" s="223"/>
      <c r="H157" s="223"/>
      <c r="I157" s="223"/>
      <c r="J157" s="49"/>
      <c r="K157" s="49">
        <f t="shared" si="68"/>
        <v>0</v>
      </c>
      <c r="L157" s="49">
        <f t="shared" si="68"/>
        <v>0</v>
      </c>
      <c r="M157" s="49">
        <f t="shared" si="27"/>
        <v>0</v>
      </c>
      <c r="N157" s="48">
        <f t="shared" si="46"/>
        <v>152</v>
      </c>
      <c r="O157" s="49">
        <f t="shared" si="63"/>
        <v>0</v>
      </c>
      <c r="P157" s="49">
        <f t="shared" si="63"/>
        <v>0</v>
      </c>
      <c r="Q157" s="49">
        <f t="shared" si="63"/>
        <v>0</v>
      </c>
      <c r="R157" s="49">
        <f t="shared" si="63"/>
        <v>0</v>
      </c>
      <c r="S157" s="49">
        <f t="shared" si="67"/>
        <v>0</v>
      </c>
      <c r="T157" s="49">
        <f t="shared" si="67"/>
        <v>0</v>
      </c>
      <c r="U157" s="49">
        <f t="shared" si="67"/>
        <v>0</v>
      </c>
      <c r="V157" s="49">
        <f t="shared" si="67"/>
        <v>0</v>
      </c>
      <c r="W157" s="49">
        <f t="shared" si="67"/>
        <v>0</v>
      </c>
      <c r="X157" s="49">
        <f t="shared" si="67"/>
        <v>0</v>
      </c>
      <c r="Y157" s="49">
        <f t="shared" si="67"/>
        <v>0</v>
      </c>
      <c r="Z157" s="49">
        <f t="shared" si="67"/>
        <v>0</v>
      </c>
      <c r="AA157" s="49">
        <f t="shared" si="67"/>
        <v>0</v>
      </c>
      <c r="AB157" s="49">
        <f t="shared" si="67"/>
        <v>0</v>
      </c>
      <c r="AC157" s="49"/>
      <c r="AD157" s="49">
        <f t="shared" si="60"/>
        <v>0</v>
      </c>
      <c r="AE157" s="49">
        <f t="shared" si="60"/>
        <v>0</v>
      </c>
      <c r="AF157" s="49">
        <f t="shared" si="60"/>
        <v>0</v>
      </c>
      <c r="AG157" s="49">
        <f t="shared" si="60"/>
        <v>0</v>
      </c>
      <c r="AH157" s="49">
        <f t="shared" si="60"/>
        <v>0</v>
      </c>
      <c r="AI157" s="49">
        <f t="shared" si="60"/>
        <v>0</v>
      </c>
      <c r="AJ157" s="49">
        <f t="shared" si="60"/>
        <v>0</v>
      </c>
      <c r="AK157" s="49">
        <f t="shared" si="69"/>
        <v>0</v>
      </c>
      <c r="AL157" s="49">
        <f t="shared" si="69"/>
        <v>0</v>
      </c>
      <c r="AM157" s="49">
        <f t="shared" si="69"/>
        <v>0</v>
      </c>
      <c r="AN157" s="49">
        <f t="shared" si="65"/>
        <v>0</v>
      </c>
      <c r="AO157" s="49">
        <f t="shared" si="69"/>
        <v>0</v>
      </c>
      <c r="AP157" s="49">
        <f t="shared" si="69"/>
        <v>0</v>
      </c>
      <c r="AQ157" s="49">
        <f t="shared" si="69"/>
        <v>0</v>
      </c>
      <c r="AR157" s="49">
        <f t="shared" si="69"/>
        <v>0</v>
      </c>
      <c r="AS157" s="49">
        <f t="shared" si="69"/>
        <v>0</v>
      </c>
      <c r="AT157" s="49">
        <f t="shared" si="69"/>
        <v>0</v>
      </c>
      <c r="AU157" s="49">
        <f t="shared" si="69"/>
        <v>0</v>
      </c>
      <c r="AV157" s="49">
        <f t="shared" si="69"/>
        <v>0</v>
      </c>
      <c r="AW157" s="49">
        <f t="shared" si="69"/>
        <v>0</v>
      </c>
      <c r="AX157" s="49">
        <f t="shared" si="69"/>
        <v>0</v>
      </c>
      <c r="AY157" s="49">
        <f t="shared" si="69"/>
        <v>0</v>
      </c>
      <c r="AZ157" s="49">
        <f t="shared" si="70"/>
        <v>0</v>
      </c>
      <c r="BA157" s="49">
        <f t="shared" si="70"/>
        <v>0</v>
      </c>
      <c r="BB157" s="48">
        <f t="shared" si="48"/>
        <v>152</v>
      </c>
      <c r="BC157" s="50">
        <f t="shared" si="64"/>
        <v>0</v>
      </c>
    </row>
    <row r="158" spans="1:55" x14ac:dyDescent="0.25">
      <c r="A158" s="48">
        <f t="shared" si="50"/>
        <v>153</v>
      </c>
      <c r="B158" s="221"/>
      <c r="C158" s="222"/>
      <c r="D158" s="220"/>
      <c r="E158" s="180"/>
      <c r="F158" s="223"/>
      <c r="G158" s="223"/>
      <c r="H158" s="223"/>
      <c r="I158" s="223"/>
      <c r="J158" s="49"/>
      <c r="K158" s="49">
        <f t="shared" si="68"/>
        <v>0</v>
      </c>
      <c r="L158" s="49">
        <f t="shared" si="68"/>
        <v>0</v>
      </c>
      <c r="M158" s="49">
        <f t="shared" si="27"/>
        <v>0</v>
      </c>
      <c r="N158" s="48">
        <f t="shared" si="46"/>
        <v>153</v>
      </c>
      <c r="O158" s="49">
        <f t="shared" si="63"/>
        <v>0</v>
      </c>
      <c r="P158" s="49">
        <f t="shared" si="63"/>
        <v>0</v>
      </c>
      <c r="Q158" s="49">
        <f t="shared" si="63"/>
        <v>0</v>
      </c>
      <c r="R158" s="49">
        <f t="shared" si="63"/>
        <v>0</v>
      </c>
      <c r="S158" s="49">
        <f t="shared" si="67"/>
        <v>0</v>
      </c>
      <c r="T158" s="49">
        <f t="shared" si="67"/>
        <v>0</v>
      </c>
      <c r="U158" s="49">
        <f t="shared" si="67"/>
        <v>0</v>
      </c>
      <c r="V158" s="49">
        <f t="shared" si="67"/>
        <v>0</v>
      </c>
      <c r="W158" s="49">
        <f t="shared" si="67"/>
        <v>0</v>
      </c>
      <c r="X158" s="49">
        <f t="shared" si="67"/>
        <v>0</v>
      </c>
      <c r="Y158" s="49">
        <f t="shared" si="67"/>
        <v>0</v>
      </c>
      <c r="Z158" s="49">
        <f t="shared" si="67"/>
        <v>0</v>
      </c>
      <c r="AA158" s="49">
        <f t="shared" si="67"/>
        <v>0</v>
      </c>
      <c r="AB158" s="49">
        <f t="shared" si="67"/>
        <v>0</v>
      </c>
      <c r="AC158" s="49"/>
      <c r="AD158" s="49">
        <f t="shared" si="60"/>
        <v>0</v>
      </c>
      <c r="AE158" s="49">
        <f t="shared" si="60"/>
        <v>0</v>
      </c>
      <c r="AF158" s="49">
        <f t="shared" si="60"/>
        <v>0</v>
      </c>
      <c r="AG158" s="49">
        <f t="shared" si="60"/>
        <v>0</v>
      </c>
      <c r="AH158" s="49">
        <f t="shared" si="60"/>
        <v>0</v>
      </c>
      <c r="AI158" s="49">
        <f t="shared" si="60"/>
        <v>0</v>
      </c>
      <c r="AJ158" s="49">
        <f t="shared" si="60"/>
        <v>0</v>
      </c>
      <c r="AK158" s="49">
        <f t="shared" si="69"/>
        <v>0</v>
      </c>
      <c r="AL158" s="49">
        <f t="shared" si="69"/>
        <v>0</v>
      </c>
      <c r="AM158" s="49">
        <f t="shared" si="69"/>
        <v>0</v>
      </c>
      <c r="AN158" s="49">
        <f t="shared" si="65"/>
        <v>0</v>
      </c>
      <c r="AO158" s="49">
        <f t="shared" si="69"/>
        <v>0</v>
      </c>
      <c r="AP158" s="49">
        <f t="shared" si="69"/>
        <v>0</v>
      </c>
      <c r="AQ158" s="49">
        <f t="shared" si="69"/>
        <v>0</v>
      </c>
      <c r="AR158" s="49">
        <f t="shared" si="69"/>
        <v>0</v>
      </c>
      <c r="AS158" s="49">
        <f t="shared" si="69"/>
        <v>0</v>
      </c>
      <c r="AT158" s="49">
        <f t="shared" si="69"/>
        <v>0</v>
      </c>
      <c r="AU158" s="49">
        <f t="shared" si="69"/>
        <v>0</v>
      </c>
      <c r="AV158" s="49">
        <f t="shared" si="69"/>
        <v>0</v>
      </c>
      <c r="AW158" s="49">
        <f t="shared" si="69"/>
        <v>0</v>
      </c>
      <c r="AX158" s="49">
        <f t="shared" si="69"/>
        <v>0</v>
      </c>
      <c r="AY158" s="49">
        <f t="shared" si="69"/>
        <v>0</v>
      </c>
      <c r="AZ158" s="49">
        <f t="shared" si="70"/>
        <v>0</v>
      </c>
      <c r="BA158" s="49">
        <f t="shared" si="70"/>
        <v>0</v>
      </c>
      <c r="BB158" s="48">
        <f t="shared" si="48"/>
        <v>153</v>
      </c>
      <c r="BC158" s="50">
        <f t="shared" si="64"/>
        <v>0</v>
      </c>
    </row>
    <row r="159" spans="1:55" x14ac:dyDescent="0.25">
      <c r="A159" s="48">
        <f t="shared" si="50"/>
        <v>154</v>
      </c>
      <c r="B159" s="221"/>
      <c r="C159" s="222"/>
      <c r="D159" s="220"/>
      <c r="E159" s="180"/>
      <c r="F159" s="223"/>
      <c r="G159" s="223"/>
      <c r="H159" s="223"/>
      <c r="I159" s="223"/>
      <c r="J159" s="49"/>
      <c r="K159" s="49">
        <f t="shared" si="68"/>
        <v>0</v>
      </c>
      <c r="L159" s="49">
        <f t="shared" si="68"/>
        <v>0</v>
      </c>
      <c r="M159" s="49">
        <f t="shared" si="27"/>
        <v>0</v>
      </c>
      <c r="N159" s="48">
        <f t="shared" si="46"/>
        <v>154</v>
      </c>
      <c r="O159" s="49">
        <f t="shared" si="63"/>
        <v>0</v>
      </c>
      <c r="P159" s="49">
        <f t="shared" si="63"/>
        <v>0</v>
      </c>
      <c r="Q159" s="49">
        <f t="shared" si="63"/>
        <v>0</v>
      </c>
      <c r="R159" s="49">
        <f t="shared" si="63"/>
        <v>0</v>
      </c>
      <c r="S159" s="49">
        <f t="shared" si="67"/>
        <v>0</v>
      </c>
      <c r="T159" s="49">
        <f t="shared" si="67"/>
        <v>0</v>
      </c>
      <c r="U159" s="49">
        <f t="shared" si="67"/>
        <v>0</v>
      </c>
      <c r="V159" s="49">
        <f t="shared" si="67"/>
        <v>0</v>
      </c>
      <c r="W159" s="49">
        <f t="shared" si="67"/>
        <v>0</v>
      </c>
      <c r="X159" s="49">
        <f t="shared" si="67"/>
        <v>0</v>
      </c>
      <c r="Y159" s="49">
        <f t="shared" si="67"/>
        <v>0</v>
      </c>
      <c r="Z159" s="49">
        <f t="shared" si="67"/>
        <v>0</v>
      </c>
      <c r="AA159" s="49">
        <f t="shared" si="67"/>
        <v>0</v>
      </c>
      <c r="AB159" s="49">
        <f t="shared" si="67"/>
        <v>0</v>
      </c>
      <c r="AC159" s="49"/>
      <c r="AD159" s="49">
        <f t="shared" si="60"/>
        <v>0</v>
      </c>
      <c r="AE159" s="49">
        <f t="shared" si="60"/>
        <v>0</v>
      </c>
      <c r="AF159" s="49">
        <f t="shared" si="60"/>
        <v>0</v>
      </c>
      <c r="AG159" s="49">
        <f t="shared" si="60"/>
        <v>0</v>
      </c>
      <c r="AH159" s="49">
        <f t="shared" si="60"/>
        <v>0</v>
      </c>
      <c r="AI159" s="49">
        <f t="shared" si="60"/>
        <v>0</v>
      </c>
      <c r="AJ159" s="49">
        <f t="shared" si="60"/>
        <v>0</v>
      </c>
      <c r="AK159" s="49">
        <f t="shared" si="69"/>
        <v>0</v>
      </c>
      <c r="AL159" s="49">
        <f t="shared" si="69"/>
        <v>0</v>
      </c>
      <c r="AM159" s="49">
        <f t="shared" si="69"/>
        <v>0</v>
      </c>
      <c r="AN159" s="49">
        <f t="shared" si="65"/>
        <v>0</v>
      </c>
      <c r="AO159" s="49">
        <f t="shared" si="69"/>
        <v>0</v>
      </c>
      <c r="AP159" s="49">
        <f t="shared" si="69"/>
        <v>0</v>
      </c>
      <c r="AQ159" s="49">
        <f t="shared" si="69"/>
        <v>0</v>
      </c>
      <c r="AR159" s="49">
        <f t="shared" si="69"/>
        <v>0</v>
      </c>
      <c r="AS159" s="49">
        <f t="shared" si="69"/>
        <v>0</v>
      </c>
      <c r="AT159" s="49">
        <f t="shared" si="69"/>
        <v>0</v>
      </c>
      <c r="AU159" s="49">
        <f t="shared" si="69"/>
        <v>0</v>
      </c>
      <c r="AV159" s="49">
        <f t="shared" si="69"/>
        <v>0</v>
      </c>
      <c r="AW159" s="49">
        <f t="shared" si="69"/>
        <v>0</v>
      </c>
      <c r="AX159" s="49">
        <f t="shared" si="69"/>
        <v>0</v>
      </c>
      <c r="AY159" s="49">
        <f t="shared" si="69"/>
        <v>0</v>
      </c>
      <c r="AZ159" s="49">
        <f t="shared" si="70"/>
        <v>0</v>
      </c>
      <c r="BA159" s="49">
        <f t="shared" si="70"/>
        <v>0</v>
      </c>
      <c r="BB159" s="48">
        <f t="shared" si="48"/>
        <v>154</v>
      </c>
      <c r="BC159" s="50">
        <f t="shared" si="64"/>
        <v>0</v>
      </c>
    </row>
    <row r="160" spans="1:55" x14ac:dyDescent="0.25">
      <c r="A160" s="48">
        <f t="shared" si="50"/>
        <v>155</v>
      </c>
      <c r="B160" s="221"/>
      <c r="C160" s="222"/>
      <c r="D160" s="220"/>
      <c r="E160" s="180"/>
      <c r="F160" s="223"/>
      <c r="G160" s="223"/>
      <c r="H160" s="223"/>
      <c r="I160" s="223"/>
      <c r="J160" s="49"/>
      <c r="K160" s="49">
        <f t="shared" si="68"/>
        <v>0</v>
      </c>
      <c r="L160" s="49">
        <f t="shared" si="68"/>
        <v>0</v>
      </c>
      <c r="M160" s="49">
        <f t="shared" si="27"/>
        <v>0</v>
      </c>
      <c r="N160" s="48">
        <f t="shared" si="46"/>
        <v>155</v>
      </c>
      <c r="O160" s="49">
        <f t="shared" si="63"/>
        <v>0</v>
      </c>
      <c r="P160" s="49">
        <f t="shared" si="63"/>
        <v>0</v>
      </c>
      <c r="Q160" s="49">
        <f t="shared" si="63"/>
        <v>0</v>
      </c>
      <c r="R160" s="49">
        <f t="shared" si="63"/>
        <v>0</v>
      </c>
      <c r="S160" s="49">
        <f t="shared" si="67"/>
        <v>0</v>
      </c>
      <c r="T160" s="49">
        <f t="shared" si="67"/>
        <v>0</v>
      </c>
      <c r="U160" s="49">
        <f t="shared" si="67"/>
        <v>0</v>
      </c>
      <c r="V160" s="49">
        <f t="shared" si="67"/>
        <v>0</v>
      </c>
      <c r="W160" s="49">
        <f t="shared" si="67"/>
        <v>0</v>
      </c>
      <c r="X160" s="49">
        <f t="shared" si="67"/>
        <v>0</v>
      </c>
      <c r="Y160" s="49">
        <f t="shared" si="67"/>
        <v>0</v>
      </c>
      <c r="Z160" s="49">
        <f t="shared" si="67"/>
        <v>0</v>
      </c>
      <c r="AA160" s="49">
        <f t="shared" si="67"/>
        <v>0</v>
      </c>
      <c r="AB160" s="49">
        <f t="shared" si="67"/>
        <v>0</v>
      </c>
      <c r="AC160" s="49"/>
      <c r="AD160" s="49">
        <f t="shared" si="60"/>
        <v>0</v>
      </c>
      <c r="AE160" s="49">
        <f t="shared" si="60"/>
        <v>0</v>
      </c>
      <c r="AF160" s="49">
        <f t="shared" si="60"/>
        <v>0</v>
      </c>
      <c r="AG160" s="49">
        <f t="shared" si="60"/>
        <v>0</v>
      </c>
      <c r="AH160" s="49">
        <f t="shared" si="60"/>
        <v>0</v>
      </c>
      <c r="AI160" s="49">
        <f t="shared" si="60"/>
        <v>0</v>
      </c>
      <c r="AJ160" s="49">
        <f t="shared" si="60"/>
        <v>0</v>
      </c>
      <c r="AK160" s="49">
        <f t="shared" si="69"/>
        <v>0</v>
      </c>
      <c r="AL160" s="49">
        <f t="shared" si="69"/>
        <v>0</v>
      </c>
      <c r="AM160" s="49">
        <f t="shared" si="69"/>
        <v>0</v>
      </c>
      <c r="AN160" s="49">
        <f t="shared" si="65"/>
        <v>0</v>
      </c>
      <c r="AO160" s="49">
        <f t="shared" si="69"/>
        <v>0</v>
      </c>
      <c r="AP160" s="49">
        <f t="shared" si="69"/>
        <v>0</v>
      </c>
      <c r="AQ160" s="49">
        <f t="shared" si="69"/>
        <v>0</v>
      </c>
      <c r="AR160" s="49">
        <f t="shared" si="69"/>
        <v>0</v>
      </c>
      <c r="AS160" s="49">
        <f t="shared" si="69"/>
        <v>0</v>
      </c>
      <c r="AT160" s="49">
        <f t="shared" si="69"/>
        <v>0</v>
      </c>
      <c r="AU160" s="49">
        <f t="shared" si="69"/>
        <v>0</v>
      </c>
      <c r="AV160" s="49">
        <f t="shared" si="69"/>
        <v>0</v>
      </c>
      <c r="AW160" s="49">
        <f t="shared" si="69"/>
        <v>0</v>
      </c>
      <c r="AX160" s="49">
        <f t="shared" si="69"/>
        <v>0</v>
      </c>
      <c r="AY160" s="49">
        <f t="shared" si="69"/>
        <v>0</v>
      </c>
      <c r="AZ160" s="49">
        <f t="shared" si="70"/>
        <v>0</v>
      </c>
      <c r="BA160" s="49">
        <f t="shared" si="70"/>
        <v>0</v>
      </c>
      <c r="BB160" s="48">
        <f t="shared" si="48"/>
        <v>155</v>
      </c>
      <c r="BC160" s="50">
        <f t="shared" si="64"/>
        <v>0</v>
      </c>
    </row>
    <row r="161" spans="1:55" x14ac:dyDescent="0.25">
      <c r="A161" s="48">
        <f t="shared" si="50"/>
        <v>156</v>
      </c>
      <c r="B161" s="221"/>
      <c r="C161" s="222"/>
      <c r="D161" s="220"/>
      <c r="E161" s="180"/>
      <c r="F161" s="223"/>
      <c r="G161" s="223"/>
      <c r="H161" s="223"/>
      <c r="I161" s="223"/>
      <c r="J161" s="49"/>
      <c r="K161" s="49">
        <f t="shared" si="68"/>
        <v>0</v>
      </c>
      <c r="L161" s="49">
        <f t="shared" si="68"/>
        <v>0</v>
      </c>
      <c r="M161" s="49">
        <f t="shared" si="27"/>
        <v>0</v>
      </c>
      <c r="N161" s="48">
        <f t="shared" si="46"/>
        <v>156</v>
      </c>
      <c r="O161" s="49">
        <f t="shared" si="63"/>
        <v>0</v>
      </c>
      <c r="P161" s="49">
        <f t="shared" si="63"/>
        <v>0</v>
      </c>
      <c r="Q161" s="49">
        <f t="shared" si="63"/>
        <v>0</v>
      </c>
      <c r="R161" s="49">
        <f t="shared" si="63"/>
        <v>0</v>
      </c>
      <c r="S161" s="49">
        <f t="shared" si="67"/>
        <v>0</v>
      </c>
      <c r="T161" s="49">
        <f t="shared" si="67"/>
        <v>0</v>
      </c>
      <c r="U161" s="49">
        <f t="shared" si="67"/>
        <v>0</v>
      </c>
      <c r="V161" s="49">
        <f t="shared" si="67"/>
        <v>0</v>
      </c>
      <c r="W161" s="49">
        <f t="shared" si="67"/>
        <v>0</v>
      </c>
      <c r="X161" s="49">
        <f t="shared" si="67"/>
        <v>0</v>
      </c>
      <c r="Y161" s="49">
        <f t="shared" si="67"/>
        <v>0</v>
      </c>
      <c r="Z161" s="49">
        <f t="shared" si="67"/>
        <v>0</v>
      </c>
      <c r="AA161" s="49">
        <f t="shared" si="67"/>
        <v>0</v>
      </c>
      <c r="AB161" s="49">
        <f t="shared" si="67"/>
        <v>0</v>
      </c>
      <c r="AC161" s="49"/>
      <c r="AD161" s="49">
        <f t="shared" si="60"/>
        <v>0</v>
      </c>
      <c r="AE161" s="49">
        <f t="shared" si="60"/>
        <v>0</v>
      </c>
      <c r="AF161" s="49">
        <f t="shared" si="60"/>
        <v>0</v>
      </c>
      <c r="AG161" s="49">
        <f t="shared" si="60"/>
        <v>0</v>
      </c>
      <c r="AH161" s="49">
        <f t="shared" si="60"/>
        <v>0</v>
      </c>
      <c r="AI161" s="49">
        <f t="shared" si="60"/>
        <v>0</v>
      </c>
      <c r="AJ161" s="49">
        <f t="shared" si="60"/>
        <v>0</v>
      </c>
      <c r="AK161" s="49">
        <f t="shared" si="69"/>
        <v>0</v>
      </c>
      <c r="AL161" s="49">
        <f t="shared" si="69"/>
        <v>0</v>
      </c>
      <c r="AM161" s="49">
        <f t="shared" si="69"/>
        <v>0</v>
      </c>
      <c r="AN161" s="49">
        <f t="shared" si="65"/>
        <v>0</v>
      </c>
      <c r="AO161" s="49">
        <f t="shared" si="69"/>
        <v>0</v>
      </c>
      <c r="AP161" s="49">
        <f t="shared" si="69"/>
        <v>0</v>
      </c>
      <c r="AQ161" s="49">
        <f t="shared" si="69"/>
        <v>0</v>
      </c>
      <c r="AR161" s="49">
        <f t="shared" si="69"/>
        <v>0</v>
      </c>
      <c r="AS161" s="49">
        <f t="shared" si="69"/>
        <v>0</v>
      </c>
      <c r="AT161" s="49">
        <f t="shared" si="69"/>
        <v>0</v>
      </c>
      <c r="AU161" s="49">
        <f t="shared" si="69"/>
        <v>0</v>
      </c>
      <c r="AV161" s="49">
        <f t="shared" si="69"/>
        <v>0</v>
      </c>
      <c r="AW161" s="49">
        <f t="shared" si="69"/>
        <v>0</v>
      </c>
      <c r="AX161" s="49">
        <f t="shared" si="69"/>
        <v>0</v>
      </c>
      <c r="AY161" s="49">
        <f t="shared" si="69"/>
        <v>0</v>
      </c>
      <c r="AZ161" s="49">
        <f t="shared" si="70"/>
        <v>0</v>
      </c>
      <c r="BA161" s="49">
        <f t="shared" si="70"/>
        <v>0</v>
      </c>
      <c r="BB161" s="48">
        <f t="shared" si="48"/>
        <v>156</v>
      </c>
      <c r="BC161" s="50">
        <f t="shared" si="64"/>
        <v>0</v>
      </c>
    </row>
    <row r="162" spans="1:55" x14ac:dyDescent="0.25">
      <c r="A162" s="48">
        <f t="shared" si="50"/>
        <v>157</v>
      </c>
      <c r="B162" s="221"/>
      <c r="C162" s="222"/>
      <c r="D162" s="220"/>
      <c r="E162" s="180"/>
      <c r="F162" s="223"/>
      <c r="G162" s="223"/>
      <c r="H162" s="223"/>
      <c r="I162" s="223"/>
      <c r="J162" s="49"/>
      <c r="K162" s="49">
        <f t="shared" si="68"/>
        <v>0</v>
      </c>
      <c r="L162" s="49">
        <f t="shared" si="68"/>
        <v>0</v>
      </c>
      <c r="M162" s="49">
        <f t="shared" si="27"/>
        <v>0</v>
      </c>
      <c r="N162" s="48">
        <f t="shared" si="46"/>
        <v>157</v>
      </c>
      <c r="O162" s="49">
        <f t="shared" si="63"/>
        <v>0</v>
      </c>
      <c r="P162" s="49">
        <f t="shared" si="63"/>
        <v>0</v>
      </c>
      <c r="Q162" s="49">
        <f t="shared" si="63"/>
        <v>0</v>
      </c>
      <c r="R162" s="49">
        <f t="shared" si="63"/>
        <v>0</v>
      </c>
      <c r="S162" s="49">
        <f t="shared" si="67"/>
        <v>0</v>
      </c>
      <c r="T162" s="49">
        <f t="shared" si="67"/>
        <v>0</v>
      </c>
      <c r="U162" s="49">
        <f t="shared" si="67"/>
        <v>0</v>
      </c>
      <c r="V162" s="49">
        <f t="shared" si="67"/>
        <v>0</v>
      </c>
      <c r="W162" s="49">
        <f t="shared" si="67"/>
        <v>0</v>
      </c>
      <c r="X162" s="49">
        <f t="shared" si="67"/>
        <v>0</v>
      </c>
      <c r="Y162" s="49">
        <f t="shared" si="67"/>
        <v>0</v>
      </c>
      <c r="Z162" s="49">
        <f t="shared" si="67"/>
        <v>0</v>
      </c>
      <c r="AA162" s="49">
        <f t="shared" si="67"/>
        <v>0</v>
      </c>
      <c r="AB162" s="49">
        <f t="shared" si="67"/>
        <v>0</v>
      </c>
      <c r="AC162" s="49"/>
      <c r="AD162" s="49">
        <f t="shared" si="60"/>
        <v>0</v>
      </c>
      <c r="AE162" s="49">
        <f t="shared" si="60"/>
        <v>0</v>
      </c>
      <c r="AF162" s="49">
        <f t="shared" si="60"/>
        <v>0</v>
      </c>
      <c r="AG162" s="49">
        <f t="shared" si="60"/>
        <v>0</v>
      </c>
      <c r="AH162" s="49">
        <f t="shared" si="60"/>
        <v>0</v>
      </c>
      <c r="AI162" s="49">
        <f t="shared" si="60"/>
        <v>0</v>
      </c>
      <c r="AJ162" s="49">
        <f t="shared" si="60"/>
        <v>0</v>
      </c>
      <c r="AK162" s="49">
        <f t="shared" si="69"/>
        <v>0</v>
      </c>
      <c r="AL162" s="49">
        <f t="shared" si="69"/>
        <v>0</v>
      </c>
      <c r="AM162" s="49">
        <f t="shared" si="69"/>
        <v>0</v>
      </c>
      <c r="AN162" s="49">
        <f t="shared" si="65"/>
        <v>0</v>
      </c>
      <c r="AO162" s="49">
        <f t="shared" si="69"/>
        <v>0</v>
      </c>
      <c r="AP162" s="49">
        <f t="shared" si="69"/>
        <v>0</v>
      </c>
      <c r="AQ162" s="49">
        <f t="shared" si="69"/>
        <v>0</v>
      </c>
      <c r="AR162" s="49">
        <f t="shared" si="69"/>
        <v>0</v>
      </c>
      <c r="AS162" s="49">
        <f t="shared" si="69"/>
        <v>0</v>
      </c>
      <c r="AT162" s="49">
        <f t="shared" si="69"/>
        <v>0</v>
      </c>
      <c r="AU162" s="49">
        <f t="shared" si="69"/>
        <v>0</v>
      </c>
      <c r="AV162" s="49">
        <f t="shared" si="69"/>
        <v>0</v>
      </c>
      <c r="AW162" s="49">
        <f t="shared" si="69"/>
        <v>0</v>
      </c>
      <c r="AX162" s="49">
        <f t="shared" si="69"/>
        <v>0</v>
      </c>
      <c r="AY162" s="49">
        <f t="shared" si="69"/>
        <v>0</v>
      </c>
      <c r="AZ162" s="49">
        <f t="shared" si="70"/>
        <v>0</v>
      </c>
      <c r="BA162" s="49">
        <f t="shared" si="70"/>
        <v>0</v>
      </c>
      <c r="BB162" s="48">
        <f t="shared" si="48"/>
        <v>157</v>
      </c>
      <c r="BC162" s="50">
        <f t="shared" si="64"/>
        <v>0</v>
      </c>
    </row>
    <row r="163" spans="1:55" x14ac:dyDescent="0.25">
      <c r="A163" s="48">
        <f t="shared" si="50"/>
        <v>158</v>
      </c>
      <c r="B163" s="221"/>
      <c r="C163" s="222"/>
      <c r="D163" s="220"/>
      <c r="E163" s="180"/>
      <c r="F163" s="223"/>
      <c r="G163" s="223"/>
      <c r="H163" s="223"/>
      <c r="I163" s="223"/>
      <c r="J163" s="49"/>
      <c r="K163" s="49">
        <f t="shared" si="68"/>
        <v>0</v>
      </c>
      <c r="L163" s="49">
        <f t="shared" si="68"/>
        <v>0</v>
      </c>
      <c r="M163" s="49">
        <f t="shared" si="27"/>
        <v>0</v>
      </c>
      <c r="N163" s="48">
        <f t="shared" si="46"/>
        <v>158</v>
      </c>
      <c r="O163" s="49">
        <f t="shared" si="63"/>
        <v>0</v>
      </c>
      <c r="P163" s="49">
        <f t="shared" si="63"/>
        <v>0</v>
      </c>
      <c r="Q163" s="49">
        <f t="shared" si="63"/>
        <v>0</v>
      </c>
      <c r="R163" s="49">
        <f t="shared" si="63"/>
        <v>0</v>
      </c>
      <c r="S163" s="49">
        <f t="shared" si="67"/>
        <v>0</v>
      </c>
      <c r="T163" s="49">
        <f t="shared" si="67"/>
        <v>0</v>
      </c>
      <c r="U163" s="49">
        <f t="shared" ref="T163:AB188" si="71">IF($E163=U$4,$G163+$I163,0)</f>
        <v>0</v>
      </c>
      <c r="V163" s="49">
        <f t="shared" si="71"/>
        <v>0</v>
      </c>
      <c r="W163" s="49">
        <f t="shared" si="71"/>
        <v>0</v>
      </c>
      <c r="X163" s="49">
        <f t="shared" si="71"/>
        <v>0</v>
      </c>
      <c r="Y163" s="49">
        <f t="shared" si="71"/>
        <v>0</v>
      </c>
      <c r="Z163" s="49">
        <f t="shared" si="71"/>
        <v>0</v>
      </c>
      <c r="AA163" s="49">
        <f t="shared" si="71"/>
        <v>0</v>
      </c>
      <c r="AB163" s="49">
        <f t="shared" si="71"/>
        <v>0</v>
      </c>
      <c r="AC163" s="49"/>
      <c r="AD163" s="49">
        <f t="shared" si="60"/>
        <v>0</v>
      </c>
      <c r="AE163" s="49">
        <f t="shared" si="60"/>
        <v>0</v>
      </c>
      <c r="AF163" s="49">
        <f t="shared" si="60"/>
        <v>0</v>
      </c>
      <c r="AG163" s="49">
        <f t="shared" si="60"/>
        <v>0</v>
      </c>
      <c r="AH163" s="49">
        <f t="shared" si="60"/>
        <v>0</v>
      </c>
      <c r="AI163" s="49">
        <f t="shared" si="60"/>
        <v>0</v>
      </c>
      <c r="AJ163" s="49">
        <f t="shared" si="60"/>
        <v>0</v>
      </c>
      <c r="AK163" s="49">
        <f t="shared" si="69"/>
        <v>0</v>
      </c>
      <c r="AL163" s="49">
        <f t="shared" si="69"/>
        <v>0</v>
      </c>
      <c r="AM163" s="49">
        <f t="shared" si="69"/>
        <v>0</v>
      </c>
      <c r="AN163" s="49">
        <f t="shared" si="65"/>
        <v>0</v>
      </c>
      <c r="AO163" s="49">
        <f t="shared" si="69"/>
        <v>0</v>
      </c>
      <c r="AP163" s="49">
        <f t="shared" si="69"/>
        <v>0</v>
      </c>
      <c r="AQ163" s="49">
        <f t="shared" si="69"/>
        <v>0</v>
      </c>
      <c r="AR163" s="49">
        <f t="shared" si="69"/>
        <v>0</v>
      </c>
      <c r="AS163" s="49">
        <f t="shared" si="69"/>
        <v>0</v>
      </c>
      <c r="AT163" s="49">
        <f t="shared" si="69"/>
        <v>0</v>
      </c>
      <c r="AU163" s="49">
        <f t="shared" si="69"/>
        <v>0</v>
      </c>
      <c r="AV163" s="49">
        <f t="shared" si="69"/>
        <v>0</v>
      </c>
      <c r="AW163" s="49">
        <f t="shared" si="69"/>
        <v>0</v>
      </c>
      <c r="AX163" s="49">
        <f t="shared" si="69"/>
        <v>0</v>
      </c>
      <c r="AY163" s="49">
        <f t="shared" si="69"/>
        <v>0</v>
      </c>
      <c r="AZ163" s="49">
        <f t="shared" si="70"/>
        <v>0</v>
      </c>
      <c r="BA163" s="49">
        <f t="shared" si="70"/>
        <v>0</v>
      </c>
      <c r="BB163" s="48">
        <f t="shared" si="48"/>
        <v>158</v>
      </c>
      <c r="BC163" s="50">
        <f t="shared" si="64"/>
        <v>0</v>
      </c>
    </row>
    <row r="164" spans="1:55" x14ac:dyDescent="0.25">
      <c r="A164" s="48">
        <f t="shared" si="50"/>
        <v>159</v>
      </c>
      <c r="B164" s="221"/>
      <c r="C164" s="222"/>
      <c r="D164" s="220"/>
      <c r="E164" s="180"/>
      <c r="F164" s="223"/>
      <c r="G164" s="223"/>
      <c r="H164" s="223"/>
      <c r="I164" s="223"/>
      <c r="J164" s="49"/>
      <c r="K164" s="49">
        <f t="shared" si="68"/>
        <v>0</v>
      </c>
      <c r="L164" s="49">
        <f t="shared" si="68"/>
        <v>0</v>
      </c>
      <c r="M164" s="49">
        <f t="shared" si="27"/>
        <v>0</v>
      </c>
      <c r="N164" s="48">
        <f t="shared" si="46"/>
        <v>159</v>
      </c>
      <c r="O164" s="49">
        <f t="shared" si="63"/>
        <v>0</v>
      </c>
      <c r="P164" s="49">
        <f t="shared" si="63"/>
        <v>0</v>
      </c>
      <c r="Q164" s="49">
        <f t="shared" si="63"/>
        <v>0</v>
      </c>
      <c r="R164" s="49">
        <f t="shared" si="63"/>
        <v>0</v>
      </c>
      <c r="S164" s="49">
        <f t="shared" ref="S164:S206" si="72">IF($E164=S$4,$G164+$I164,0)</f>
        <v>0</v>
      </c>
      <c r="T164" s="49">
        <f t="shared" si="71"/>
        <v>0</v>
      </c>
      <c r="U164" s="49">
        <f t="shared" si="71"/>
        <v>0</v>
      </c>
      <c r="V164" s="49">
        <f t="shared" si="71"/>
        <v>0</v>
      </c>
      <c r="W164" s="49">
        <f t="shared" si="71"/>
        <v>0</v>
      </c>
      <c r="X164" s="49">
        <f t="shared" si="71"/>
        <v>0</v>
      </c>
      <c r="Y164" s="49">
        <f t="shared" si="71"/>
        <v>0</v>
      </c>
      <c r="Z164" s="49">
        <f t="shared" si="71"/>
        <v>0</v>
      </c>
      <c r="AA164" s="49">
        <f t="shared" si="71"/>
        <v>0</v>
      </c>
      <c r="AB164" s="49">
        <f t="shared" si="71"/>
        <v>0</v>
      </c>
      <c r="AC164" s="49"/>
      <c r="AD164" s="49">
        <f t="shared" si="60"/>
        <v>0</v>
      </c>
      <c r="AE164" s="49">
        <f t="shared" si="60"/>
        <v>0</v>
      </c>
      <c r="AF164" s="49">
        <f t="shared" si="60"/>
        <v>0</v>
      </c>
      <c r="AG164" s="49">
        <f t="shared" si="60"/>
        <v>0</v>
      </c>
      <c r="AH164" s="49">
        <f t="shared" si="60"/>
        <v>0</v>
      </c>
      <c r="AI164" s="49">
        <f t="shared" si="60"/>
        <v>0</v>
      </c>
      <c r="AJ164" s="49">
        <f t="shared" si="60"/>
        <v>0</v>
      </c>
      <c r="AK164" s="49">
        <f t="shared" si="69"/>
        <v>0</v>
      </c>
      <c r="AL164" s="49">
        <f t="shared" si="69"/>
        <v>0</v>
      </c>
      <c r="AM164" s="49">
        <f t="shared" si="69"/>
        <v>0</v>
      </c>
      <c r="AN164" s="49">
        <f t="shared" si="65"/>
        <v>0</v>
      </c>
      <c r="AO164" s="49">
        <f t="shared" si="69"/>
        <v>0</v>
      </c>
      <c r="AP164" s="49">
        <f t="shared" si="69"/>
        <v>0</v>
      </c>
      <c r="AQ164" s="49">
        <f t="shared" si="69"/>
        <v>0</v>
      </c>
      <c r="AR164" s="49">
        <f t="shared" si="69"/>
        <v>0</v>
      </c>
      <c r="AS164" s="49">
        <f t="shared" si="69"/>
        <v>0</v>
      </c>
      <c r="AT164" s="49">
        <f t="shared" si="69"/>
        <v>0</v>
      </c>
      <c r="AU164" s="49">
        <f t="shared" si="69"/>
        <v>0</v>
      </c>
      <c r="AV164" s="49">
        <f t="shared" si="69"/>
        <v>0</v>
      </c>
      <c r="AW164" s="49">
        <f t="shared" si="69"/>
        <v>0</v>
      </c>
      <c r="AX164" s="49">
        <f t="shared" si="69"/>
        <v>0</v>
      </c>
      <c r="AY164" s="49">
        <f t="shared" si="69"/>
        <v>0</v>
      </c>
      <c r="AZ164" s="49">
        <f t="shared" si="70"/>
        <v>0</v>
      </c>
      <c r="BA164" s="49">
        <f t="shared" si="70"/>
        <v>0</v>
      </c>
      <c r="BB164" s="48">
        <f t="shared" si="48"/>
        <v>159</v>
      </c>
      <c r="BC164" s="50">
        <f t="shared" si="64"/>
        <v>0</v>
      </c>
    </row>
    <row r="165" spans="1:55" x14ac:dyDescent="0.25">
      <c r="A165" s="48">
        <f t="shared" si="50"/>
        <v>160</v>
      </c>
      <c r="B165" s="221"/>
      <c r="C165" s="222"/>
      <c r="D165" s="220"/>
      <c r="E165" s="180"/>
      <c r="F165" s="223"/>
      <c r="G165" s="223"/>
      <c r="H165" s="223"/>
      <c r="I165" s="223"/>
      <c r="J165" s="49"/>
      <c r="K165" s="49">
        <f t="shared" si="68"/>
        <v>0</v>
      </c>
      <c r="L165" s="49">
        <f t="shared" si="68"/>
        <v>0</v>
      </c>
      <c r="M165" s="49">
        <f t="shared" si="27"/>
        <v>0</v>
      </c>
      <c r="N165" s="48">
        <f t="shared" si="46"/>
        <v>160</v>
      </c>
      <c r="O165" s="49">
        <f t="shared" ref="O165:R196" si="73">IF($E165=O$4,$F165+$H165,0)</f>
        <v>0</v>
      </c>
      <c r="P165" s="49">
        <f t="shared" si="73"/>
        <v>0</v>
      </c>
      <c r="Q165" s="49">
        <f t="shared" si="73"/>
        <v>0</v>
      </c>
      <c r="R165" s="49">
        <f t="shared" si="73"/>
        <v>0</v>
      </c>
      <c r="S165" s="49">
        <f t="shared" si="72"/>
        <v>0</v>
      </c>
      <c r="T165" s="49">
        <f t="shared" si="71"/>
        <v>0</v>
      </c>
      <c r="U165" s="49">
        <f t="shared" si="71"/>
        <v>0</v>
      </c>
      <c r="V165" s="49">
        <f t="shared" si="71"/>
        <v>0</v>
      </c>
      <c r="W165" s="49">
        <f t="shared" si="71"/>
        <v>0</v>
      </c>
      <c r="X165" s="49">
        <f t="shared" si="71"/>
        <v>0</v>
      </c>
      <c r="Y165" s="49">
        <f t="shared" si="71"/>
        <v>0</v>
      </c>
      <c r="Z165" s="49">
        <f t="shared" si="71"/>
        <v>0</v>
      </c>
      <c r="AA165" s="49">
        <f t="shared" si="71"/>
        <v>0</v>
      </c>
      <c r="AB165" s="49">
        <f t="shared" si="71"/>
        <v>0</v>
      </c>
      <c r="AC165" s="49"/>
      <c r="AD165" s="49">
        <f t="shared" si="60"/>
        <v>0</v>
      </c>
      <c r="AE165" s="49">
        <f t="shared" si="60"/>
        <v>0</v>
      </c>
      <c r="AF165" s="49">
        <f t="shared" si="60"/>
        <v>0</v>
      </c>
      <c r="AG165" s="49">
        <f t="shared" si="60"/>
        <v>0</v>
      </c>
      <c r="AH165" s="49">
        <f t="shared" si="60"/>
        <v>0</v>
      </c>
      <c r="AI165" s="49">
        <f t="shared" si="60"/>
        <v>0</v>
      </c>
      <c r="AJ165" s="49">
        <f t="shared" si="60"/>
        <v>0</v>
      </c>
      <c r="AK165" s="49">
        <f t="shared" si="69"/>
        <v>0</v>
      </c>
      <c r="AL165" s="49">
        <f t="shared" si="69"/>
        <v>0</v>
      </c>
      <c r="AM165" s="49">
        <f t="shared" si="69"/>
        <v>0</v>
      </c>
      <c r="AN165" s="49">
        <f t="shared" si="65"/>
        <v>0</v>
      </c>
      <c r="AO165" s="49">
        <f t="shared" si="69"/>
        <v>0</v>
      </c>
      <c r="AP165" s="49">
        <f t="shared" si="69"/>
        <v>0</v>
      </c>
      <c r="AQ165" s="49">
        <f t="shared" si="69"/>
        <v>0</v>
      </c>
      <c r="AR165" s="49">
        <f t="shared" si="69"/>
        <v>0</v>
      </c>
      <c r="AS165" s="49">
        <f t="shared" si="69"/>
        <v>0</v>
      </c>
      <c r="AT165" s="49">
        <f t="shared" si="69"/>
        <v>0</v>
      </c>
      <c r="AU165" s="49">
        <f t="shared" si="69"/>
        <v>0</v>
      </c>
      <c r="AV165" s="49">
        <f t="shared" si="69"/>
        <v>0</v>
      </c>
      <c r="AW165" s="49">
        <f t="shared" si="69"/>
        <v>0</v>
      </c>
      <c r="AX165" s="49">
        <f t="shared" si="69"/>
        <v>0</v>
      </c>
      <c r="AY165" s="49">
        <f t="shared" si="69"/>
        <v>0</v>
      </c>
      <c r="AZ165" s="49">
        <f t="shared" si="70"/>
        <v>0</v>
      </c>
      <c r="BA165" s="49">
        <f t="shared" si="70"/>
        <v>0</v>
      </c>
      <c r="BB165" s="48">
        <f t="shared" si="48"/>
        <v>160</v>
      </c>
      <c r="BC165" s="50">
        <f t="shared" si="64"/>
        <v>0</v>
      </c>
    </row>
    <row r="166" spans="1:55" x14ac:dyDescent="0.25">
      <c r="A166" s="48">
        <f t="shared" si="50"/>
        <v>161</v>
      </c>
      <c r="B166" s="221"/>
      <c r="C166" s="222"/>
      <c r="D166" s="220"/>
      <c r="E166" s="180"/>
      <c r="F166" s="223"/>
      <c r="G166" s="223"/>
      <c r="H166" s="223"/>
      <c r="I166" s="223"/>
      <c r="J166" s="49"/>
      <c r="K166" s="49">
        <f t="shared" si="68"/>
        <v>0</v>
      </c>
      <c r="L166" s="49">
        <f t="shared" si="68"/>
        <v>0</v>
      </c>
      <c r="M166" s="49">
        <f t="shared" si="27"/>
        <v>0</v>
      </c>
      <c r="N166" s="48">
        <f t="shared" si="46"/>
        <v>161</v>
      </c>
      <c r="O166" s="49">
        <f t="shared" si="73"/>
        <v>0</v>
      </c>
      <c r="P166" s="49">
        <f t="shared" si="73"/>
        <v>0</v>
      </c>
      <c r="Q166" s="49">
        <f t="shared" si="73"/>
        <v>0</v>
      </c>
      <c r="R166" s="49">
        <f t="shared" si="73"/>
        <v>0</v>
      </c>
      <c r="S166" s="49">
        <f t="shared" si="72"/>
        <v>0</v>
      </c>
      <c r="T166" s="49">
        <f t="shared" si="71"/>
        <v>0</v>
      </c>
      <c r="U166" s="49">
        <f t="shared" si="71"/>
        <v>0</v>
      </c>
      <c r="V166" s="49">
        <f t="shared" si="71"/>
        <v>0</v>
      </c>
      <c r="W166" s="49">
        <f t="shared" si="71"/>
        <v>0</v>
      </c>
      <c r="X166" s="49">
        <f t="shared" si="71"/>
        <v>0</v>
      </c>
      <c r="Y166" s="49">
        <f t="shared" si="71"/>
        <v>0</v>
      </c>
      <c r="Z166" s="49">
        <f t="shared" si="71"/>
        <v>0</v>
      </c>
      <c r="AA166" s="49">
        <f t="shared" si="71"/>
        <v>0</v>
      </c>
      <c r="AB166" s="49">
        <f t="shared" si="71"/>
        <v>0</v>
      </c>
      <c r="AC166" s="49"/>
      <c r="AD166" s="49">
        <f t="shared" si="60"/>
        <v>0</v>
      </c>
      <c r="AE166" s="49">
        <f t="shared" si="60"/>
        <v>0</v>
      </c>
      <c r="AF166" s="49">
        <f t="shared" si="60"/>
        <v>0</v>
      </c>
      <c r="AG166" s="49">
        <f t="shared" si="60"/>
        <v>0</v>
      </c>
      <c r="AH166" s="49">
        <f t="shared" si="60"/>
        <v>0</v>
      </c>
      <c r="AI166" s="49">
        <f t="shared" si="60"/>
        <v>0</v>
      </c>
      <c r="AJ166" s="49">
        <f t="shared" si="60"/>
        <v>0</v>
      </c>
      <c r="AK166" s="49">
        <f t="shared" ref="AK166:AY182" si="74">IF($E166=AK$4,$G166+$I166,0)</f>
        <v>0</v>
      </c>
      <c r="AL166" s="49">
        <f t="shared" si="74"/>
        <v>0</v>
      </c>
      <c r="AM166" s="49">
        <f t="shared" si="74"/>
        <v>0</v>
      </c>
      <c r="AN166" s="49">
        <f t="shared" si="65"/>
        <v>0</v>
      </c>
      <c r="AO166" s="49">
        <f t="shared" si="74"/>
        <v>0</v>
      </c>
      <c r="AP166" s="49">
        <f t="shared" si="74"/>
        <v>0</v>
      </c>
      <c r="AQ166" s="49">
        <f t="shared" si="74"/>
        <v>0</v>
      </c>
      <c r="AR166" s="49">
        <f t="shared" si="74"/>
        <v>0</v>
      </c>
      <c r="AS166" s="49">
        <f t="shared" si="74"/>
        <v>0</v>
      </c>
      <c r="AT166" s="49">
        <f t="shared" si="74"/>
        <v>0</v>
      </c>
      <c r="AU166" s="49">
        <f t="shared" si="74"/>
        <v>0</v>
      </c>
      <c r="AV166" s="49">
        <f t="shared" si="74"/>
        <v>0</v>
      </c>
      <c r="AW166" s="49">
        <f t="shared" si="74"/>
        <v>0</v>
      </c>
      <c r="AX166" s="49">
        <f t="shared" si="74"/>
        <v>0</v>
      </c>
      <c r="AY166" s="49">
        <f t="shared" si="74"/>
        <v>0</v>
      </c>
      <c r="AZ166" s="49">
        <f t="shared" si="70"/>
        <v>0</v>
      </c>
      <c r="BA166" s="49">
        <f t="shared" si="70"/>
        <v>0</v>
      </c>
      <c r="BB166" s="48">
        <f t="shared" si="48"/>
        <v>161</v>
      </c>
      <c r="BC166" s="50">
        <f t="shared" si="64"/>
        <v>0</v>
      </c>
    </row>
    <row r="167" spans="1:55" x14ac:dyDescent="0.25">
      <c r="A167" s="48">
        <f t="shared" si="50"/>
        <v>162</v>
      </c>
      <c r="B167" s="221"/>
      <c r="C167" s="222"/>
      <c r="D167" s="220"/>
      <c r="E167" s="180"/>
      <c r="F167" s="223"/>
      <c r="G167" s="223"/>
      <c r="H167" s="223"/>
      <c r="I167" s="223"/>
      <c r="J167" s="49"/>
      <c r="K167" s="49">
        <f t="shared" ref="K167:L186" si="75">IF($E167=K$4,$F167-$G167+$H167-$I167,0)</f>
        <v>0</v>
      </c>
      <c r="L167" s="49">
        <f t="shared" si="75"/>
        <v>0</v>
      </c>
      <c r="M167" s="49">
        <f t="shared" si="27"/>
        <v>0</v>
      </c>
      <c r="N167" s="48">
        <f t="shared" si="46"/>
        <v>162</v>
      </c>
      <c r="O167" s="49">
        <f t="shared" si="73"/>
        <v>0</v>
      </c>
      <c r="P167" s="49">
        <f t="shared" si="73"/>
        <v>0</v>
      </c>
      <c r="Q167" s="49">
        <f t="shared" si="73"/>
        <v>0</v>
      </c>
      <c r="R167" s="49">
        <f t="shared" si="73"/>
        <v>0</v>
      </c>
      <c r="S167" s="49">
        <f t="shared" si="72"/>
        <v>0</v>
      </c>
      <c r="T167" s="49">
        <f t="shared" si="71"/>
        <v>0</v>
      </c>
      <c r="U167" s="49">
        <f t="shared" si="71"/>
        <v>0</v>
      </c>
      <c r="V167" s="49">
        <f t="shared" si="71"/>
        <v>0</v>
      </c>
      <c r="W167" s="49">
        <f t="shared" si="71"/>
        <v>0</v>
      </c>
      <c r="X167" s="49">
        <f t="shared" si="71"/>
        <v>0</v>
      </c>
      <c r="Y167" s="49">
        <f t="shared" si="71"/>
        <v>0</v>
      </c>
      <c r="Z167" s="49">
        <f t="shared" si="71"/>
        <v>0</v>
      </c>
      <c r="AA167" s="49">
        <f t="shared" si="71"/>
        <v>0</v>
      </c>
      <c r="AB167" s="49">
        <f t="shared" si="71"/>
        <v>0</v>
      </c>
      <c r="AC167" s="49"/>
      <c r="AD167" s="49">
        <f t="shared" si="60"/>
        <v>0</v>
      </c>
      <c r="AE167" s="49">
        <f t="shared" si="60"/>
        <v>0</v>
      </c>
      <c r="AF167" s="49">
        <f t="shared" si="60"/>
        <v>0</v>
      </c>
      <c r="AG167" s="49">
        <f t="shared" si="60"/>
        <v>0</v>
      </c>
      <c r="AH167" s="49">
        <f t="shared" si="60"/>
        <v>0</v>
      </c>
      <c r="AI167" s="49">
        <f t="shared" ref="AD167:AJ203" si="76">IF($E167=AI$4,$F167+$H167,0)</f>
        <v>0</v>
      </c>
      <c r="AJ167" s="49">
        <f t="shared" si="76"/>
        <v>0</v>
      </c>
      <c r="AK167" s="49">
        <f t="shared" si="74"/>
        <v>0</v>
      </c>
      <c r="AL167" s="49">
        <f t="shared" si="74"/>
        <v>0</v>
      </c>
      <c r="AM167" s="49">
        <f t="shared" si="74"/>
        <v>0</v>
      </c>
      <c r="AN167" s="49">
        <f t="shared" si="65"/>
        <v>0</v>
      </c>
      <c r="AO167" s="49">
        <f t="shared" si="74"/>
        <v>0</v>
      </c>
      <c r="AP167" s="49">
        <f t="shared" si="74"/>
        <v>0</v>
      </c>
      <c r="AQ167" s="49">
        <f t="shared" si="74"/>
        <v>0</v>
      </c>
      <c r="AR167" s="49">
        <f t="shared" si="74"/>
        <v>0</v>
      </c>
      <c r="AS167" s="49">
        <f t="shared" si="74"/>
        <v>0</v>
      </c>
      <c r="AT167" s="49">
        <f t="shared" si="74"/>
        <v>0</v>
      </c>
      <c r="AU167" s="49">
        <f t="shared" si="74"/>
        <v>0</v>
      </c>
      <c r="AV167" s="49">
        <f t="shared" si="74"/>
        <v>0</v>
      </c>
      <c r="AW167" s="49">
        <f t="shared" si="74"/>
        <v>0</v>
      </c>
      <c r="AX167" s="49">
        <f t="shared" si="74"/>
        <v>0</v>
      </c>
      <c r="AY167" s="49">
        <f t="shared" si="74"/>
        <v>0</v>
      </c>
      <c r="AZ167" s="49">
        <f t="shared" si="70"/>
        <v>0</v>
      </c>
      <c r="BA167" s="49">
        <f t="shared" si="70"/>
        <v>0</v>
      </c>
      <c r="BB167" s="48">
        <f t="shared" si="48"/>
        <v>162</v>
      </c>
      <c r="BC167" s="50">
        <f t="shared" si="64"/>
        <v>0</v>
      </c>
    </row>
    <row r="168" spans="1:55" x14ac:dyDescent="0.25">
      <c r="A168" s="48">
        <f t="shared" si="50"/>
        <v>163</v>
      </c>
      <c r="B168" s="221"/>
      <c r="C168" s="222"/>
      <c r="D168" s="220"/>
      <c r="E168" s="180"/>
      <c r="F168" s="223"/>
      <c r="G168" s="223"/>
      <c r="H168" s="223"/>
      <c r="I168" s="223"/>
      <c r="J168" s="49"/>
      <c r="K168" s="49">
        <f t="shared" si="75"/>
        <v>0</v>
      </c>
      <c r="L168" s="49">
        <f t="shared" si="75"/>
        <v>0</v>
      </c>
      <c r="M168" s="49">
        <f t="shared" si="27"/>
        <v>0</v>
      </c>
      <c r="N168" s="48">
        <f t="shared" si="46"/>
        <v>163</v>
      </c>
      <c r="O168" s="49">
        <f t="shared" si="73"/>
        <v>0</v>
      </c>
      <c r="P168" s="49">
        <f t="shared" si="73"/>
        <v>0</v>
      </c>
      <c r="Q168" s="49">
        <f t="shared" si="73"/>
        <v>0</v>
      </c>
      <c r="R168" s="49">
        <f t="shared" si="73"/>
        <v>0</v>
      </c>
      <c r="S168" s="49">
        <f t="shared" si="72"/>
        <v>0</v>
      </c>
      <c r="T168" s="49">
        <f t="shared" si="71"/>
        <v>0</v>
      </c>
      <c r="U168" s="49">
        <f t="shared" si="71"/>
        <v>0</v>
      </c>
      <c r="V168" s="49">
        <f t="shared" si="71"/>
        <v>0</v>
      </c>
      <c r="W168" s="49">
        <f t="shared" si="71"/>
        <v>0</v>
      </c>
      <c r="X168" s="49">
        <f t="shared" si="71"/>
        <v>0</v>
      </c>
      <c r="Y168" s="49">
        <f t="shared" si="71"/>
        <v>0</v>
      </c>
      <c r="Z168" s="49">
        <f t="shared" si="71"/>
        <v>0</v>
      </c>
      <c r="AA168" s="49">
        <f t="shared" si="71"/>
        <v>0</v>
      </c>
      <c r="AB168" s="49">
        <f t="shared" si="71"/>
        <v>0</v>
      </c>
      <c r="AC168" s="49"/>
      <c r="AD168" s="49">
        <f t="shared" si="76"/>
        <v>0</v>
      </c>
      <c r="AE168" s="49">
        <f t="shared" si="76"/>
        <v>0</v>
      </c>
      <c r="AF168" s="49">
        <f t="shared" si="76"/>
        <v>0</v>
      </c>
      <c r="AG168" s="49">
        <f t="shared" si="76"/>
        <v>0</v>
      </c>
      <c r="AH168" s="49">
        <f t="shared" si="76"/>
        <v>0</v>
      </c>
      <c r="AI168" s="49">
        <f t="shared" si="76"/>
        <v>0</v>
      </c>
      <c r="AJ168" s="49">
        <f t="shared" si="76"/>
        <v>0</v>
      </c>
      <c r="AK168" s="49">
        <f t="shared" si="74"/>
        <v>0</v>
      </c>
      <c r="AL168" s="49">
        <f t="shared" si="74"/>
        <v>0</v>
      </c>
      <c r="AM168" s="49">
        <f t="shared" si="74"/>
        <v>0</v>
      </c>
      <c r="AN168" s="49">
        <f t="shared" si="65"/>
        <v>0</v>
      </c>
      <c r="AO168" s="49">
        <f t="shared" si="74"/>
        <v>0</v>
      </c>
      <c r="AP168" s="49">
        <f t="shared" si="74"/>
        <v>0</v>
      </c>
      <c r="AQ168" s="49">
        <f t="shared" si="74"/>
        <v>0</v>
      </c>
      <c r="AR168" s="49">
        <f t="shared" si="74"/>
        <v>0</v>
      </c>
      <c r="AS168" s="49">
        <f t="shared" si="74"/>
        <v>0</v>
      </c>
      <c r="AT168" s="49">
        <f t="shared" si="74"/>
        <v>0</v>
      </c>
      <c r="AU168" s="49">
        <f t="shared" si="74"/>
        <v>0</v>
      </c>
      <c r="AV168" s="49">
        <f t="shared" si="74"/>
        <v>0</v>
      </c>
      <c r="AW168" s="49">
        <f t="shared" si="74"/>
        <v>0</v>
      </c>
      <c r="AX168" s="49">
        <f t="shared" si="74"/>
        <v>0</v>
      </c>
      <c r="AY168" s="49">
        <f t="shared" si="74"/>
        <v>0</v>
      </c>
      <c r="AZ168" s="49">
        <f t="shared" si="70"/>
        <v>0</v>
      </c>
      <c r="BA168" s="49">
        <f t="shared" si="70"/>
        <v>0</v>
      </c>
      <c r="BB168" s="48">
        <f t="shared" si="48"/>
        <v>163</v>
      </c>
      <c r="BC168" s="50">
        <f t="shared" si="64"/>
        <v>0</v>
      </c>
    </row>
    <row r="169" spans="1:55" x14ac:dyDescent="0.25">
      <c r="A169" s="48">
        <f t="shared" si="50"/>
        <v>164</v>
      </c>
      <c r="B169" s="221"/>
      <c r="C169" s="222"/>
      <c r="D169" s="220"/>
      <c r="E169" s="180"/>
      <c r="F169" s="223"/>
      <c r="G169" s="223"/>
      <c r="H169" s="223"/>
      <c r="I169" s="223"/>
      <c r="J169" s="49"/>
      <c r="K169" s="49">
        <f t="shared" si="75"/>
        <v>0</v>
      </c>
      <c r="L169" s="49">
        <f t="shared" si="75"/>
        <v>0</v>
      </c>
      <c r="M169" s="49">
        <f t="shared" si="27"/>
        <v>0</v>
      </c>
      <c r="N169" s="48">
        <f t="shared" si="46"/>
        <v>164</v>
      </c>
      <c r="O169" s="49">
        <f t="shared" si="73"/>
        <v>0</v>
      </c>
      <c r="P169" s="49">
        <f t="shared" si="73"/>
        <v>0</v>
      </c>
      <c r="Q169" s="49">
        <f t="shared" si="73"/>
        <v>0</v>
      </c>
      <c r="R169" s="49">
        <f t="shared" si="73"/>
        <v>0</v>
      </c>
      <c r="S169" s="49">
        <f t="shared" si="72"/>
        <v>0</v>
      </c>
      <c r="T169" s="49">
        <f t="shared" si="71"/>
        <v>0</v>
      </c>
      <c r="U169" s="49">
        <f t="shared" si="71"/>
        <v>0</v>
      </c>
      <c r="V169" s="49">
        <f t="shared" si="71"/>
        <v>0</v>
      </c>
      <c r="W169" s="49">
        <f t="shared" si="71"/>
        <v>0</v>
      </c>
      <c r="X169" s="49">
        <f t="shared" si="71"/>
        <v>0</v>
      </c>
      <c r="Y169" s="49">
        <f t="shared" si="71"/>
        <v>0</v>
      </c>
      <c r="Z169" s="49">
        <f t="shared" si="71"/>
        <v>0</v>
      </c>
      <c r="AA169" s="49">
        <f t="shared" si="71"/>
        <v>0</v>
      </c>
      <c r="AB169" s="49">
        <f t="shared" si="71"/>
        <v>0</v>
      </c>
      <c r="AC169" s="49"/>
      <c r="AD169" s="49">
        <f t="shared" si="76"/>
        <v>0</v>
      </c>
      <c r="AE169" s="49">
        <f t="shared" si="76"/>
        <v>0</v>
      </c>
      <c r="AF169" s="49">
        <f t="shared" si="76"/>
        <v>0</v>
      </c>
      <c r="AG169" s="49">
        <f t="shared" si="76"/>
        <v>0</v>
      </c>
      <c r="AH169" s="49">
        <f t="shared" si="76"/>
        <v>0</v>
      </c>
      <c r="AI169" s="49">
        <f t="shared" si="76"/>
        <v>0</v>
      </c>
      <c r="AJ169" s="49">
        <f t="shared" si="76"/>
        <v>0</v>
      </c>
      <c r="AK169" s="49">
        <f t="shared" si="74"/>
        <v>0</v>
      </c>
      <c r="AL169" s="49">
        <f t="shared" si="74"/>
        <v>0</v>
      </c>
      <c r="AM169" s="49">
        <f t="shared" si="74"/>
        <v>0</v>
      </c>
      <c r="AN169" s="49">
        <f t="shared" si="65"/>
        <v>0</v>
      </c>
      <c r="AO169" s="49">
        <f t="shared" si="74"/>
        <v>0</v>
      </c>
      <c r="AP169" s="49">
        <f t="shared" si="74"/>
        <v>0</v>
      </c>
      <c r="AQ169" s="49">
        <f t="shared" si="74"/>
        <v>0</v>
      </c>
      <c r="AR169" s="49">
        <f t="shared" si="74"/>
        <v>0</v>
      </c>
      <c r="AS169" s="49">
        <f t="shared" si="74"/>
        <v>0</v>
      </c>
      <c r="AT169" s="49">
        <f t="shared" si="74"/>
        <v>0</v>
      </c>
      <c r="AU169" s="49">
        <f t="shared" si="74"/>
        <v>0</v>
      </c>
      <c r="AV169" s="49">
        <f t="shared" si="74"/>
        <v>0</v>
      </c>
      <c r="AW169" s="49">
        <f t="shared" si="74"/>
        <v>0</v>
      </c>
      <c r="AX169" s="49">
        <f t="shared" si="74"/>
        <v>0</v>
      </c>
      <c r="AY169" s="49">
        <f t="shared" si="74"/>
        <v>0</v>
      </c>
      <c r="AZ169" s="49">
        <f t="shared" si="70"/>
        <v>0</v>
      </c>
      <c r="BA169" s="49">
        <f t="shared" si="70"/>
        <v>0</v>
      </c>
      <c r="BB169" s="48">
        <f t="shared" si="48"/>
        <v>164</v>
      </c>
      <c r="BC169" s="50">
        <f t="shared" si="64"/>
        <v>0</v>
      </c>
    </row>
    <row r="170" spans="1:55" x14ac:dyDescent="0.25">
      <c r="A170" s="48">
        <f t="shared" si="50"/>
        <v>165</v>
      </c>
      <c r="B170" s="221"/>
      <c r="C170" s="222"/>
      <c r="D170" s="220"/>
      <c r="E170" s="180"/>
      <c r="F170" s="223"/>
      <c r="G170" s="223"/>
      <c r="H170" s="223"/>
      <c r="I170" s="223"/>
      <c r="J170" s="49"/>
      <c r="K170" s="49">
        <f t="shared" si="75"/>
        <v>0</v>
      </c>
      <c r="L170" s="49">
        <f t="shared" si="75"/>
        <v>0</v>
      </c>
      <c r="M170" s="49">
        <f t="shared" si="27"/>
        <v>0</v>
      </c>
      <c r="N170" s="48">
        <f t="shared" ref="N170:N233" si="77">A170</f>
        <v>165</v>
      </c>
      <c r="O170" s="49">
        <f t="shared" si="73"/>
        <v>0</v>
      </c>
      <c r="P170" s="49">
        <f t="shared" si="73"/>
        <v>0</v>
      </c>
      <c r="Q170" s="49">
        <f t="shared" si="73"/>
        <v>0</v>
      </c>
      <c r="R170" s="49">
        <f t="shared" si="73"/>
        <v>0</v>
      </c>
      <c r="S170" s="49">
        <f t="shared" si="72"/>
        <v>0</v>
      </c>
      <c r="T170" s="49">
        <f t="shared" si="71"/>
        <v>0</v>
      </c>
      <c r="U170" s="49">
        <f t="shared" si="71"/>
        <v>0</v>
      </c>
      <c r="V170" s="49">
        <f t="shared" si="71"/>
        <v>0</v>
      </c>
      <c r="W170" s="49">
        <f t="shared" si="71"/>
        <v>0</v>
      </c>
      <c r="X170" s="49">
        <f t="shared" si="71"/>
        <v>0</v>
      </c>
      <c r="Y170" s="49">
        <f t="shared" si="71"/>
        <v>0</v>
      </c>
      <c r="Z170" s="49">
        <f t="shared" si="71"/>
        <v>0</v>
      </c>
      <c r="AA170" s="49">
        <f t="shared" si="71"/>
        <v>0</v>
      </c>
      <c r="AB170" s="49">
        <f t="shared" si="71"/>
        <v>0</v>
      </c>
      <c r="AC170" s="49"/>
      <c r="AD170" s="49">
        <f t="shared" si="76"/>
        <v>0</v>
      </c>
      <c r="AE170" s="49">
        <f t="shared" si="76"/>
        <v>0</v>
      </c>
      <c r="AF170" s="49">
        <f t="shared" si="76"/>
        <v>0</v>
      </c>
      <c r="AG170" s="49">
        <f t="shared" si="76"/>
        <v>0</v>
      </c>
      <c r="AH170" s="49">
        <f t="shared" si="76"/>
        <v>0</v>
      </c>
      <c r="AI170" s="49">
        <f t="shared" si="76"/>
        <v>0</v>
      </c>
      <c r="AJ170" s="49">
        <f t="shared" si="76"/>
        <v>0</v>
      </c>
      <c r="AK170" s="49">
        <f t="shared" si="74"/>
        <v>0</v>
      </c>
      <c r="AL170" s="49">
        <f t="shared" si="74"/>
        <v>0</v>
      </c>
      <c r="AM170" s="49">
        <f t="shared" si="74"/>
        <v>0</v>
      </c>
      <c r="AN170" s="49">
        <f t="shared" si="65"/>
        <v>0</v>
      </c>
      <c r="AO170" s="49">
        <f t="shared" si="74"/>
        <v>0</v>
      </c>
      <c r="AP170" s="49">
        <f t="shared" si="74"/>
        <v>0</v>
      </c>
      <c r="AQ170" s="49">
        <f t="shared" si="74"/>
        <v>0</v>
      </c>
      <c r="AR170" s="49">
        <f t="shared" si="74"/>
        <v>0</v>
      </c>
      <c r="AS170" s="49">
        <f t="shared" si="74"/>
        <v>0</v>
      </c>
      <c r="AT170" s="49">
        <f t="shared" si="74"/>
        <v>0</v>
      </c>
      <c r="AU170" s="49">
        <f t="shared" si="74"/>
        <v>0</v>
      </c>
      <c r="AV170" s="49">
        <f t="shared" si="74"/>
        <v>0</v>
      </c>
      <c r="AW170" s="49">
        <f t="shared" si="74"/>
        <v>0</v>
      </c>
      <c r="AX170" s="49">
        <f t="shared" si="74"/>
        <v>0</v>
      </c>
      <c r="AY170" s="49">
        <f t="shared" si="74"/>
        <v>0</v>
      </c>
      <c r="AZ170" s="49">
        <f t="shared" si="70"/>
        <v>0</v>
      </c>
      <c r="BA170" s="49">
        <f t="shared" si="70"/>
        <v>0</v>
      </c>
      <c r="BB170" s="48">
        <f t="shared" ref="BB170:BB233" si="78">A170</f>
        <v>165</v>
      </c>
      <c r="BC170" s="50">
        <f t="shared" si="64"/>
        <v>0</v>
      </c>
    </row>
    <row r="171" spans="1:55" x14ac:dyDescent="0.25">
      <c r="A171" s="48">
        <f t="shared" si="50"/>
        <v>166</v>
      </c>
      <c r="B171" s="221"/>
      <c r="C171" s="222"/>
      <c r="D171" s="220"/>
      <c r="E171" s="180"/>
      <c r="F171" s="223"/>
      <c r="G171" s="223"/>
      <c r="H171" s="223"/>
      <c r="I171" s="223"/>
      <c r="J171" s="49"/>
      <c r="K171" s="49">
        <f t="shared" si="75"/>
        <v>0</v>
      </c>
      <c r="L171" s="49">
        <f t="shared" si="75"/>
        <v>0</v>
      </c>
      <c r="M171" s="49">
        <f t="shared" si="27"/>
        <v>0</v>
      </c>
      <c r="N171" s="48">
        <f t="shared" si="77"/>
        <v>166</v>
      </c>
      <c r="O171" s="49">
        <f t="shared" si="73"/>
        <v>0</v>
      </c>
      <c r="P171" s="49">
        <f t="shared" si="73"/>
        <v>0</v>
      </c>
      <c r="Q171" s="49">
        <f t="shared" si="73"/>
        <v>0</v>
      </c>
      <c r="R171" s="49">
        <f t="shared" si="73"/>
        <v>0</v>
      </c>
      <c r="S171" s="49">
        <f t="shared" si="72"/>
        <v>0</v>
      </c>
      <c r="T171" s="49">
        <f t="shared" si="71"/>
        <v>0</v>
      </c>
      <c r="U171" s="49">
        <f t="shared" si="71"/>
        <v>0</v>
      </c>
      <c r="V171" s="49">
        <f t="shared" si="71"/>
        <v>0</v>
      </c>
      <c r="W171" s="49">
        <f t="shared" si="71"/>
        <v>0</v>
      </c>
      <c r="X171" s="49">
        <f t="shared" si="71"/>
        <v>0</v>
      </c>
      <c r="Y171" s="49">
        <f t="shared" si="71"/>
        <v>0</v>
      </c>
      <c r="Z171" s="49">
        <f t="shared" si="71"/>
        <v>0</v>
      </c>
      <c r="AA171" s="49">
        <f t="shared" si="71"/>
        <v>0</v>
      </c>
      <c r="AB171" s="49">
        <f t="shared" si="71"/>
        <v>0</v>
      </c>
      <c r="AC171" s="49"/>
      <c r="AD171" s="49">
        <f t="shared" si="76"/>
        <v>0</v>
      </c>
      <c r="AE171" s="49">
        <f t="shared" si="76"/>
        <v>0</v>
      </c>
      <c r="AF171" s="49">
        <f t="shared" si="76"/>
        <v>0</v>
      </c>
      <c r="AG171" s="49">
        <f t="shared" si="76"/>
        <v>0</v>
      </c>
      <c r="AH171" s="49">
        <f t="shared" si="76"/>
        <v>0</v>
      </c>
      <c r="AI171" s="49">
        <f t="shared" si="76"/>
        <v>0</v>
      </c>
      <c r="AJ171" s="49">
        <f t="shared" si="76"/>
        <v>0</v>
      </c>
      <c r="AK171" s="49">
        <f t="shared" si="74"/>
        <v>0</v>
      </c>
      <c r="AL171" s="49">
        <f t="shared" si="74"/>
        <v>0</v>
      </c>
      <c r="AM171" s="49">
        <f t="shared" si="74"/>
        <v>0</v>
      </c>
      <c r="AN171" s="49">
        <f t="shared" si="65"/>
        <v>0</v>
      </c>
      <c r="AO171" s="49">
        <f t="shared" si="74"/>
        <v>0</v>
      </c>
      <c r="AP171" s="49">
        <f t="shared" si="74"/>
        <v>0</v>
      </c>
      <c r="AQ171" s="49">
        <f t="shared" si="74"/>
        <v>0</v>
      </c>
      <c r="AR171" s="49">
        <f t="shared" si="74"/>
        <v>0</v>
      </c>
      <c r="AS171" s="49">
        <f t="shared" si="74"/>
        <v>0</v>
      </c>
      <c r="AT171" s="49">
        <f t="shared" si="74"/>
        <v>0</v>
      </c>
      <c r="AU171" s="49">
        <f t="shared" si="74"/>
        <v>0</v>
      </c>
      <c r="AV171" s="49">
        <f t="shared" si="74"/>
        <v>0</v>
      </c>
      <c r="AW171" s="49">
        <f t="shared" si="74"/>
        <v>0</v>
      </c>
      <c r="AX171" s="49">
        <f t="shared" si="74"/>
        <v>0</v>
      </c>
      <c r="AY171" s="49">
        <f t="shared" si="74"/>
        <v>0</v>
      </c>
      <c r="AZ171" s="49">
        <f t="shared" si="70"/>
        <v>0</v>
      </c>
      <c r="BA171" s="49">
        <f t="shared" si="70"/>
        <v>0</v>
      </c>
      <c r="BB171" s="48">
        <f t="shared" si="78"/>
        <v>166</v>
      </c>
      <c r="BC171" s="50">
        <f t="shared" si="64"/>
        <v>0</v>
      </c>
    </row>
    <row r="172" spans="1:55" x14ac:dyDescent="0.25">
      <c r="A172" s="48">
        <f t="shared" ref="A172:A206" si="79">A171+1</f>
        <v>167</v>
      </c>
      <c r="B172" s="221"/>
      <c r="C172" s="222"/>
      <c r="D172" s="220"/>
      <c r="E172" s="180"/>
      <c r="F172" s="223"/>
      <c r="G172" s="223"/>
      <c r="H172" s="223"/>
      <c r="I172" s="223"/>
      <c r="J172" s="49"/>
      <c r="K172" s="49">
        <f t="shared" si="75"/>
        <v>0</v>
      </c>
      <c r="L172" s="49">
        <f t="shared" si="75"/>
        <v>0</v>
      </c>
      <c r="M172" s="49">
        <f t="shared" si="27"/>
        <v>0</v>
      </c>
      <c r="N172" s="48">
        <f t="shared" si="77"/>
        <v>167</v>
      </c>
      <c r="O172" s="49">
        <f t="shared" si="73"/>
        <v>0</v>
      </c>
      <c r="P172" s="49">
        <f t="shared" si="73"/>
        <v>0</v>
      </c>
      <c r="Q172" s="49">
        <f t="shared" si="73"/>
        <v>0</v>
      </c>
      <c r="R172" s="49">
        <f t="shared" si="73"/>
        <v>0</v>
      </c>
      <c r="S172" s="49">
        <f t="shared" si="72"/>
        <v>0</v>
      </c>
      <c r="T172" s="49">
        <f t="shared" si="71"/>
        <v>0</v>
      </c>
      <c r="U172" s="49">
        <f t="shared" si="71"/>
        <v>0</v>
      </c>
      <c r="V172" s="49">
        <f t="shared" si="71"/>
        <v>0</v>
      </c>
      <c r="W172" s="49">
        <f t="shared" si="71"/>
        <v>0</v>
      </c>
      <c r="X172" s="49">
        <f t="shared" si="71"/>
        <v>0</v>
      </c>
      <c r="Y172" s="49">
        <f t="shared" si="71"/>
        <v>0</v>
      </c>
      <c r="Z172" s="49">
        <f t="shared" si="71"/>
        <v>0</v>
      </c>
      <c r="AA172" s="49">
        <f t="shared" si="71"/>
        <v>0</v>
      </c>
      <c r="AB172" s="49">
        <f t="shared" si="71"/>
        <v>0</v>
      </c>
      <c r="AC172" s="49"/>
      <c r="AD172" s="49">
        <f t="shared" si="76"/>
        <v>0</v>
      </c>
      <c r="AE172" s="49">
        <f t="shared" si="76"/>
        <v>0</v>
      </c>
      <c r="AF172" s="49">
        <f t="shared" si="76"/>
        <v>0</v>
      </c>
      <c r="AG172" s="49">
        <f t="shared" si="76"/>
        <v>0</v>
      </c>
      <c r="AH172" s="49">
        <f t="shared" si="76"/>
        <v>0</v>
      </c>
      <c r="AI172" s="49">
        <f t="shared" si="76"/>
        <v>0</v>
      </c>
      <c r="AJ172" s="49">
        <f t="shared" si="76"/>
        <v>0</v>
      </c>
      <c r="AK172" s="49">
        <f t="shared" si="74"/>
        <v>0</v>
      </c>
      <c r="AL172" s="49">
        <f t="shared" si="74"/>
        <v>0</v>
      </c>
      <c r="AM172" s="49">
        <f t="shared" si="74"/>
        <v>0</v>
      </c>
      <c r="AN172" s="49">
        <f t="shared" si="65"/>
        <v>0</v>
      </c>
      <c r="AO172" s="49">
        <f t="shared" si="74"/>
        <v>0</v>
      </c>
      <c r="AP172" s="49">
        <f t="shared" si="74"/>
        <v>0</v>
      </c>
      <c r="AQ172" s="49">
        <f t="shared" si="74"/>
        <v>0</v>
      </c>
      <c r="AR172" s="49">
        <f t="shared" si="74"/>
        <v>0</v>
      </c>
      <c r="AS172" s="49">
        <f t="shared" si="74"/>
        <v>0</v>
      </c>
      <c r="AT172" s="49">
        <f t="shared" si="74"/>
        <v>0</v>
      </c>
      <c r="AU172" s="49">
        <f t="shared" si="74"/>
        <v>0</v>
      </c>
      <c r="AV172" s="49">
        <f t="shared" si="74"/>
        <v>0</v>
      </c>
      <c r="AW172" s="49">
        <f t="shared" si="74"/>
        <v>0</v>
      </c>
      <c r="AX172" s="49">
        <f t="shared" si="74"/>
        <v>0</v>
      </c>
      <c r="AY172" s="49">
        <f t="shared" si="74"/>
        <v>0</v>
      </c>
      <c r="AZ172" s="49">
        <f t="shared" si="70"/>
        <v>0</v>
      </c>
      <c r="BA172" s="49">
        <f t="shared" si="70"/>
        <v>0</v>
      </c>
      <c r="BB172" s="48">
        <f t="shared" si="78"/>
        <v>167</v>
      </c>
      <c r="BC172" s="50">
        <f t="shared" si="64"/>
        <v>0</v>
      </c>
    </row>
    <row r="173" spans="1:55" x14ac:dyDescent="0.25">
      <c r="A173" s="48">
        <f t="shared" si="79"/>
        <v>168</v>
      </c>
      <c r="B173" s="221"/>
      <c r="C173" s="222"/>
      <c r="D173" s="220"/>
      <c r="E173" s="180"/>
      <c r="F173" s="223"/>
      <c r="G173" s="223"/>
      <c r="H173" s="223"/>
      <c r="I173" s="223"/>
      <c r="J173" s="49"/>
      <c r="K173" s="49">
        <f t="shared" si="75"/>
        <v>0</v>
      </c>
      <c r="L173" s="49">
        <f t="shared" si="75"/>
        <v>0</v>
      </c>
      <c r="M173" s="49">
        <f t="shared" si="27"/>
        <v>0</v>
      </c>
      <c r="N173" s="48">
        <f t="shared" si="77"/>
        <v>168</v>
      </c>
      <c r="O173" s="49">
        <f t="shared" si="73"/>
        <v>0</v>
      </c>
      <c r="P173" s="49">
        <f t="shared" si="73"/>
        <v>0</v>
      </c>
      <c r="Q173" s="49">
        <f t="shared" si="73"/>
        <v>0</v>
      </c>
      <c r="R173" s="49">
        <f t="shared" si="73"/>
        <v>0</v>
      </c>
      <c r="S173" s="49">
        <f t="shared" si="72"/>
        <v>0</v>
      </c>
      <c r="T173" s="49">
        <f t="shared" si="71"/>
        <v>0</v>
      </c>
      <c r="U173" s="49">
        <f t="shared" si="71"/>
        <v>0</v>
      </c>
      <c r="V173" s="49">
        <f t="shared" si="71"/>
        <v>0</v>
      </c>
      <c r="W173" s="49">
        <f t="shared" si="71"/>
        <v>0</v>
      </c>
      <c r="X173" s="49">
        <f t="shared" si="71"/>
        <v>0</v>
      </c>
      <c r="Y173" s="49">
        <f t="shared" si="71"/>
        <v>0</v>
      </c>
      <c r="Z173" s="49">
        <f t="shared" si="71"/>
        <v>0</v>
      </c>
      <c r="AA173" s="49">
        <f t="shared" si="71"/>
        <v>0</v>
      </c>
      <c r="AB173" s="49">
        <f t="shared" si="71"/>
        <v>0</v>
      </c>
      <c r="AC173" s="49"/>
      <c r="AD173" s="49">
        <f t="shared" si="76"/>
        <v>0</v>
      </c>
      <c r="AE173" s="49">
        <f t="shared" si="76"/>
        <v>0</v>
      </c>
      <c r="AF173" s="49">
        <f t="shared" si="76"/>
        <v>0</v>
      </c>
      <c r="AG173" s="49">
        <f t="shared" si="76"/>
        <v>0</v>
      </c>
      <c r="AH173" s="49">
        <f t="shared" si="76"/>
        <v>0</v>
      </c>
      <c r="AI173" s="49">
        <f t="shared" si="76"/>
        <v>0</v>
      </c>
      <c r="AJ173" s="49">
        <f t="shared" si="76"/>
        <v>0</v>
      </c>
      <c r="AK173" s="49">
        <f t="shared" si="74"/>
        <v>0</v>
      </c>
      <c r="AL173" s="49">
        <f t="shared" si="74"/>
        <v>0</v>
      </c>
      <c r="AM173" s="49">
        <f t="shared" si="74"/>
        <v>0</v>
      </c>
      <c r="AN173" s="49">
        <f t="shared" si="65"/>
        <v>0</v>
      </c>
      <c r="AO173" s="49">
        <f t="shared" si="74"/>
        <v>0</v>
      </c>
      <c r="AP173" s="49">
        <f t="shared" si="74"/>
        <v>0</v>
      </c>
      <c r="AQ173" s="49">
        <f t="shared" si="74"/>
        <v>0</v>
      </c>
      <c r="AR173" s="49">
        <f t="shared" si="74"/>
        <v>0</v>
      </c>
      <c r="AS173" s="49">
        <f t="shared" si="74"/>
        <v>0</v>
      </c>
      <c r="AT173" s="49">
        <f t="shared" si="74"/>
        <v>0</v>
      </c>
      <c r="AU173" s="49">
        <f t="shared" si="74"/>
        <v>0</v>
      </c>
      <c r="AV173" s="49">
        <f t="shared" si="74"/>
        <v>0</v>
      </c>
      <c r="AW173" s="49">
        <f t="shared" si="74"/>
        <v>0</v>
      </c>
      <c r="AX173" s="49">
        <f t="shared" si="74"/>
        <v>0</v>
      </c>
      <c r="AY173" s="49">
        <f t="shared" si="74"/>
        <v>0</v>
      </c>
      <c r="AZ173" s="49">
        <f t="shared" si="70"/>
        <v>0</v>
      </c>
      <c r="BA173" s="49">
        <f t="shared" si="70"/>
        <v>0</v>
      </c>
      <c r="BB173" s="48">
        <f t="shared" si="78"/>
        <v>168</v>
      </c>
      <c r="BC173" s="50">
        <f t="shared" si="64"/>
        <v>0</v>
      </c>
    </row>
    <row r="174" spans="1:55" x14ac:dyDescent="0.25">
      <c r="A174" s="48">
        <f t="shared" si="79"/>
        <v>169</v>
      </c>
      <c r="B174" s="221"/>
      <c r="C174" s="222"/>
      <c r="D174" s="220"/>
      <c r="E174" s="180"/>
      <c r="F174" s="223"/>
      <c r="G174" s="223"/>
      <c r="H174" s="223"/>
      <c r="I174" s="223"/>
      <c r="J174" s="49"/>
      <c r="K174" s="49">
        <f t="shared" si="75"/>
        <v>0</v>
      </c>
      <c r="L174" s="49">
        <f t="shared" si="75"/>
        <v>0</v>
      </c>
      <c r="M174" s="49">
        <f t="shared" si="27"/>
        <v>0</v>
      </c>
      <c r="N174" s="48">
        <f t="shared" si="77"/>
        <v>169</v>
      </c>
      <c r="O174" s="49">
        <f t="shared" si="73"/>
        <v>0</v>
      </c>
      <c r="P174" s="49">
        <f t="shared" si="73"/>
        <v>0</v>
      </c>
      <c r="Q174" s="49">
        <f t="shared" si="73"/>
        <v>0</v>
      </c>
      <c r="R174" s="49">
        <f t="shared" si="73"/>
        <v>0</v>
      </c>
      <c r="S174" s="49">
        <f t="shared" si="72"/>
        <v>0</v>
      </c>
      <c r="T174" s="49">
        <f t="shared" si="71"/>
        <v>0</v>
      </c>
      <c r="U174" s="49">
        <f t="shared" si="71"/>
        <v>0</v>
      </c>
      <c r="V174" s="49">
        <f t="shared" si="71"/>
        <v>0</v>
      </c>
      <c r="W174" s="49">
        <f t="shared" si="71"/>
        <v>0</v>
      </c>
      <c r="X174" s="49">
        <f t="shared" si="71"/>
        <v>0</v>
      </c>
      <c r="Y174" s="49">
        <f t="shared" si="71"/>
        <v>0</v>
      </c>
      <c r="Z174" s="49">
        <f t="shared" si="71"/>
        <v>0</v>
      </c>
      <c r="AA174" s="49">
        <f t="shared" si="71"/>
        <v>0</v>
      </c>
      <c r="AB174" s="49">
        <f t="shared" si="71"/>
        <v>0</v>
      </c>
      <c r="AC174" s="49"/>
      <c r="AD174" s="49">
        <f t="shared" si="76"/>
        <v>0</v>
      </c>
      <c r="AE174" s="49">
        <f t="shared" si="76"/>
        <v>0</v>
      </c>
      <c r="AF174" s="49">
        <f t="shared" si="76"/>
        <v>0</v>
      </c>
      <c r="AG174" s="49">
        <f t="shared" si="76"/>
        <v>0</v>
      </c>
      <c r="AH174" s="49">
        <f t="shared" si="76"/>
        <v>0</v>
      </c>
      <c r="AI174" s="49">
        <f t="shared" si="76"/>
        <v>0</v>
      </c>
      <c r="AJ174" s="49">
        <f t="shared" si="76"/>
        <v>0</v>
      </c>
      <c r="AK174" s="49">
        <f t="shared" si="74"/>
        <v>0</v>
      </c>
      <c r="AL174" s="49">
        <f t="shared" si="74"/>
        <v>0</v>
      </c>
      <c r="AM174" s="49">
        <f t="shared" si="74"/>
        <v>0</v>
      </c>
      <c r="AN174" s="49">
        <f t="shared" si="65"/>
        <v>0</v>
      </c>
      <c r="AO174" s="49">
        <f t="shared" si="74"/>
        <v>0</v>
      </c>
      <c r="AP174" s="49">
        <f t="shared" si="74"/>
        <v>0</v>
      </c>
      <c r="AQ174" s="49">
        <f t="shared" si="74"/>
        <v>0</v>
      </c>
      <c r="AR174" s="49">
        <f t="shared" si="74"/>
        <v>0</v>
      </c>
      <c r="AS174" s="49">
        <f t="shared" si="74"/>
        <v>0</v>
      </c>
      <c r="AT174" s="49">
        <f t="shared" si="74"/>
        <v>0</v>
      </c>
      <c r="AU174" s="49">
        <f t="shared" si="74"/>
        <v>0</v>
      </c>
      <c r="AV174" s="49">
        <f t="shared" si="74"/>
        <v>0</v>
      </c>
      <c r="AW174" s="49">
        <f t="shared" si="74"/>
        <v>0</v>
      </c>
      <c r="AX174" s="49">
        <f t="shared" si="74"/>
        <v>0</v>
      </c>
      <c r="AY174" s="49">
        <f t="shared" si="74"/>
        <v>0</v>
      </c>
      <c r="AZ174" s="49">
        <f t="shared" si="70"/>
        <v>0</v>
      </c>
      <c r="BA174" s="49">
        <f t="shared" si="70"/>
        <v>0</v>
      </c>
      <c r="BB174" s="48">
        <f t="shared" si="78"/>
        <v>169</v>
      </c>
      <c r="BC174" s="50">
        <f t="shared" si="64"/>
        <v>0</v>
      </c>
    </row>
    <row r="175" spans="1:55" x14ac:dyDescent="0.25">
      <c r="A175" s="48">
        <f t="shared" si="79"/>
        <v>170</v>
      </c>
      <c r="B175" s="221"/>
      <c r="C175" s="222"/>
      <c r="D175" s="220"/>
      <c r="E175" s="180"/>
      <c r="F175" s="223"/>
      <c r="G175" s="223"/>
      <c r="H175" s="223"/>
      <c r="I175" s="223"/>
      <c r="J175" s="49"/>
      <c r="K175" s="49">
        <f t="shared" si="75"/>
        <v>0</v>
      </c>
      <c r="L175" s="49">
        <f t="shared" si="75"/>
        <v>0</v>
      </c>
      <c r="M175" s="49">
        <f t="shared" si="27"/>
        <v>0</v>
      </c>
      <c r="N175" s="48">
        <f t="shared" si="77"/>
        <v>170</v>
      </c>
      <c r="O175" s="49">
        <f t="shared" si="73"/>
        <v>0</v>
      </c>
      <c r="P175" s="49">
        <f t="shared" si="73"/>
        <v>0</v>
      </c>
      <c r="Q175" s="49">
        <f t="shared" si="73"/>
        <v>0</v>
      </c>
      <c r="R175" s="49">
        <f t="shared" si="73"/>
        <v>0</v>
      </c>
      <c r="S175" s="49">
        <f t="shared" si="72"/>
        <v>0</v>
      </c>
      <c r="T175" s="49">
        <f t="shared" si="71"/>
        <v>0</v>
      </c>
      <c r="U175" s="49">
        <f t="shared" si="71"/>
        <v>0</v>
      </c>
      <c r="V175" s="49">
        <f t="shared" si="71"/>
        <v>0</v>
      </c>
      <c r="W175" s="49">
        <f t="shared" si="71"/>
        <v>0</v>
      </c>
      <c r="X175" s="49">
        <f t="shared" si="71"/>
        <v>0</v>
      </c>
      <c r="Y175" s="49">
        <f t="shared" si="71"/>
        <v>0</v>
      </c>
      <c r="Z175" s="49">
        <f t="shared" si="71"/>
        <v>0</v>
      </c>
      <c r="AA175" s="49">
        <f t="shared" si="71"/>
        <v>0</v>
      </c>
      <c r="AB175" s="49">
        <f t="shared" si="71"/>
        <v>0</v>
      </c>
      <c r="AC175" s="49"/>
      <c r="AD175" s="49">
        <f t="shared" si="76"/>
        <v>0</v>
      </c>
      <c r="AE175" s="49">
        <f t="shared" si="76"/>
        <v>0</v>
      </c>
      <c r="AF175" s="49">
        <f t="shared" si="76"/>
        <v>0</v>
      </c>
      <c r="AG175" s="49">
        <f t="shared" si="76"/>
        <v>0</v>
      </c>
      <c r="AH175" s="49">
        <f t="shared" si="76"/>
        <v>0</v>
      </c>
      <c r="AI175" s="49">
        <f t="shared" si="76"/>
        <v>0</v>
      </c>
      <c r="AJ175" s="49">
        <f t="shared" si="76"/>
        <v>0</v>
      </c>
      <c r="AK175" s="49">
        <f t="shared" si="74"/>
        <v>0</v>
      </c>
      <c r="AL175" s="49">
        <f t="shared" si="74"/>
        <v>0</v>
      </c>
      <c r="AM175" s="49">
        <f t="shared" si="74"/>
        <v>0</v>
      </c>
      <c r="AN175" s="49">
        <f t="shared" si="65"/>
        <v>0</v>
      </c>
      <c r="AO175" s="49">
        <f t="shared" si="74"/>
        <v>0</v>
      </c>
      <c r="AP175" s="49">
        <f t="shared" si="74"/>
        <v>0</v>
      </c>
      <c r="AQ175" s="49">
        <f t="shared" si="74"/>
        <v>0</v>
      </c>
      <c r="AR175" s="49">
        <f t="shared" si="74"/>
        <v>0</v>
      </c>
      <c r="AS175" s="49">
        <f t="shared" si="74"/>
        <v>0</v>
      </c>
      <c r="AT175" s="49">
        <f t="shared" si="74"/>
        <v>0</v>
      </c>
      <c r="AU175" s="49">
        <f t="shared" si="74"/>
        <v>0</v>
      </c>
      <c r="AV175" s="49">
        <f t="shared" si="74"/>
        <v>0</v>
      </c>
      <c r="AW175" s="49">
        <f t="shared" si="74"/>
        <v>0</v>
      </c>
      <c r="AX175" s="49">
        <f t="shared" si="74"/>
        <v>0</v>
      </c>
      <c r="AY175" s="49">
        <f t="shared" si="74"/>
        <v>0</v>
      </c>
      <c r="AZ175" s="49">
        <f t="shared" ref="AZ175:BA194" si="80">IF($E175=AZ$4,$G175+$I175,0)</f>
        <v>0</v>
      </c>
      <c r="BA175" s="49">
        <f t="shared" si="80"/>
        <v>0</v>
      </c>
      <c r="BB175" s="48">
        <f t="shared" si="78"/>
        <v>170</v>
      </c>
      <c r="BC175" s="50">
        <f t="shared" si="64"/>
        <v>0</v>
      </c>
    </row>
    <row r="176" spans="1:55" x14ac:dyDescent="0.25">
      <c r="A176" s="48">
        <f t="shared" si="79"/>
        <v>171</v>
      </c>
      <c r="B176" s="221"/>
      <c r="C176" s="222"/>
      <c r="D176" s="220"/>
      <c r="E176" s="180"/>
      <c r="F176" s="223"/>
      <c r="G176" s="223"/>
      <c r="H176" s="223"/>
      <c r="I176" s="223"/>
      <c r="J176" s="49"/>
      <c r="K176" s="49">
        <f t="shared" si="75"/>
        <v>0</v>
      </c>
      <c r="L176" s="49">
        <f t="shared" si="75"/>
        <v>0</v>
      </c>
      <c r="M176" s="49">
        <f t="shared" si="27"/>
        <v>0</v>
      </c>
      <c r="N176" s="48">
        <f t="shared" si="77"/>
        <v>171</v>
      </c>
      <c r="O176" s="49">
        <f t="shared" si="73"/>
        <v>0</v>
      </c>
      <c r="P176" s="49">
        <f t="shared" si="73"/>
        <v>0</v>
      </c>
      <c r="Q176" s="49">
        <f t="shared" si="73"/>
        <v>0</v>
      </c>
      <c r="R176" s="49">
        <f t="shared" si="73"/>
        <v>0</v>
      </c>
      <c r="S176" s="49">
        <f t="shared" si="72"/>
        <v>0</v>
      </c>
      <c r="T176" s="49">
        <f t="shared" si="71"/>
        <v>0</v>
      </c>
      <c r="U176" s="49">
        <f t="shared" si="71"/>
        <v>0</v>
      </c>
      <c r="V176" s="49">
        <f t="shared" si="71"/>
        <v>0</v>
      </c>
      <c r="W176" s="49">
        <f t="shared" si="71"/>
        <v>0</v>
      </c>
      <c r="X176" s="49">
        <f t="shared" si="71"/>
        <v>0</v>
      </c>
      <c r="Y176" s="49">
        <f t="shared" si="71"/>
        <v>0</v>
      </c>
      <c r="Z176" s="49">
        <f t="shared" si="71"/>
        <v>0</v>
      </c>
      <c r="AA176" s="49">
        <f t="shared" si="71"/>
        <v>0</v>
      </c>
      <c r="AB176" s="49">
        <f t="shared" si="71"/>
        <v>0</v>
      </c>
      <c r="AC176" s="49"/>
      <c r="AD176" s="49">
        <f t="shared" si="76"/>
        <v>0</v>
      </c>
      <c r="AE176" s="49">
        <f t="shared" si="76"/>
        <v>0</v>
      </c>
      <c r="AF176" s="49">
        <f t="shared" si="76"/>
        <v>0</v>
      </c>
      <c r="AG176" s="49">
        <f t="shared" si="76"/>
        <v>0</v>
      </c>
      <c r="AH176" s="49">
        <f t="shared" si="76"/>
        <v>0</v>
      </c>
      <c r="AI176" s="49">
        <f t="shared" si="76"/>
        <v>0</v>
      </c>
      <c r="AJ176" s="49">
        <f t="shared" si="76"/>
        <v>0</v>
      </c>
      <c r="AK176" s="49">
        <f t="shared" si="74"/>
        <v>0</v>
      </c>
      <c r="AL176" s="49">
        <f t="shared" si="74"/>
        <v>0</v>
      </c>
      <c r="AM176" s="49">
        <f t="shared" si="74"/>
        <v>0</v>
      </c>
      <c r="AN176" s="49">
        <f t="shared" si="65"/>
        <v>0</v>
      </c>
      <c r="AO176" s="49">
        <f t="shared" si="74"/>
        <v>0</v>
      </c>
      <c r="AP176" s="49">
        <f t="shared" si="74"/>
        <v>0</v>
      </c>
      <c r="AQ176" s="49">
        <f t="shared" si="74"/>
        <v>0</v>
      </c>
      <c r="AR176" s="49">
        <f t="shared" si="74"/>
        <v>0</v>
      </c>
      <c r="AS176" s="49">
        <f t="shared" si="74"/>
        <v>0</v>
      </c>
      <c r="AT176" s="49">
        <f t="shared" si="74"/>
        <v>0</v>
      </c>
      <c r="AU176" s="49">
        <f t="shared" si="74"/>
        <v>0</v>
      </c>
      <c r="AV176" s="49">
        <f t="shared" si="74"/>
        <v>0</v>
      </c>
      <c r="AW176" s="49">
        <f t="shared" si="74"/>
        <v>0</v>
      </c>
      <c r="AX176" s="49">
        <f t="shared" si="74"/>
        <v>0</v>
      </c>
      <c r="AY176" s="49">
        <f t="shared" si="74"/>
        <v>0</v>
      </c>
      <c r="AZ176" s="49">
        <f t="shared" si="80"/>
        <v>0</v>
      </c>
      <c r="BA176" s="49">
        <f t="shared" si="80"/>
        <v>0</v>
      </c>
      <c r="BB176" s="48">
        <f t="shared" si="78"/>
        <v>171</v>
      </c>
      <c r="BC176" s="50">
        <f t="shared" si="64"/>
        <v>0</v>
      </c>
    </row>
    <row r="177" spans="1:55" x14ac:dyDescent="0.25">
      <c r="A177" s="48">
        <f t="shared" si="79"/>
        <v>172</v>
      </c>
      <c r="B177" s="221"/>
      <c r="C177" s="222"/>
      <c r="D177" s="220"/>
      <c r="E177" s="180"/>
      <c r="F177" s="223"/>
      <c r="G177" s="223"/>
      <c r="H177" s="223"/>
      <c r="I177" s="223"/>
      <c r="J177" s="49"/>
      <c r="K177" s="49">
        <f t="shared" si="75"/>
        <v>0</v>
      </c>
      <c r="L177" s="49">
        <f t="shared" si="75"/>
        <v>0</v>
      </c>
      <c r="M177" s="49">
        <f t="shared" si="27"/>
        <v>0</v>
      </c>
      <c r="N177" s="48">
        <f t="shared" si="77"/>
        <v>172</v>
      </c>
      <c r="O177" s="49">
        <f t="shared" si="73"/>
        <v>0</v>
      </c>
      <c r="P177" s="49">
        <f t="shared" si="73"/>
        <v>0</v>
      </c>
      <c r="Q177" s="49">
        <f t="shared" si="73"/>
        <v>0</v>
      </c>
      <c r="R177" s="49">
        <f t="shared" si="73"/>
        <v>0</v>
      </c>
      <c r="S177" s="49">
        <f t="shared" si="72"/>
        <v>0</v>
      </c>
      <c r="T177" s="49">
        <f t="shared" si="71"/>
        <v>0</v>
      </c>
      <c r="U177" s="49">
        <f t="shared" si="71"/>
        <v>0</v>
      </c>
      <c r="V177" s="49">
        <f t="shared" si="71"/>
        <v>0</v>
      </c>
      <c r="W177" s="49">
        <f t="shared" si="71"/>
        <v>0</v>
      </c>
      <c r="X177" s="49">
        <f t="shared" si="71"/>
        <v>0</v>
      </c>
      <c r="Y177" s="49">
        <f t="shared" si="71"/>
        <v>0</v>
      </c>
      <c r="Z177" s="49">
        <f t="shared" si="71"/>
        <v>0</v>
      </c>
      <c r="AA177" s="49">
        <f t="shared" si="71"/>
        <v>0</v>
      </c>
      <c r="AB177" s="49">
        <f t="shared" si="71"/>
        <v>0</v>
      </c>
      <c r="AC177" s="49"/>
      <c r="AD177" s="49">
        <f t="shared" si="76"/>
        <v>0</v>
      </c>
      <c r="AE177" s="49">
        <f t="shared" si="76"/>
        <v>0</v>
      </c>
      <c r="AF177" s="49">
        <f t="shared" si="76"/>
        <v>0</v>
      </c>
      <c r="AG177" s="49">
        <f t="shared" si="76"/>
        <v>0</v>
      </c>
      <c r="AH177" s="49">
        <f t="shared" si="76"/>
        <v>0</v>
      </c>
      <c r="AI177" s="49">
        <f t="shared" si="76"/>
        <v>0</v>
      </c>
      <c r="AJ177" s="49">
        <f t="shared" si="76"/>
        <v>0</v>
      </c>
      <c r="AK177" s="49">
        <f t="shared" si="74"/>
        <v>0</v>
      </c>
      <c r="AL177" s="49">
        <f t="shared" si="74"/>
        <v>0</v>
      </c>
      <c r="AM177" s="49">
        <f t="shared" si="74"/>
        <v>0</v>
      </c>
      <c r="AN177" s="49">
        <f t="shared" si="65"/>
        <v>0</v>
      </c>
      <c r="AO177" s="49">
        <f t="shared" si="74"/>
        <v>0</v>
      </c>
      <c r="AP177" s="49">
        <f t="shared" si="74"/>
        <v>0</v>
      </c>
      <c r="AQ177" s="49">
        <f t="shared" si="74"/>
        <v>0</v>
      </c>
      <c r="AR177" s="49">
        <f t="shared" si="74"/>
        <v>0</v>
      </c>
      <c r="AS177" s="49">
        <f t="shared" si="74"/>
        <v>0</v>
      </c>
      <c r="AT177" s="49">
        <f t="shared" si="74"/>
        <v>0</v>
      </c>
      <c r="AU177" s="49">
        <f t="shared" si="74"/>
        <v>0</v>
      </c>
      <c r="AV177" s="49">
        <f t="shared" si="74"/>
        <v>0</v>
      </c>
      <c r="AW177" s="49">
        <f t="shared" si="74"/>
        <v>0</v>
      </c>
      <c r="AX177" s="49">
        <f t="shared" si="74"/>
        <v>0</v>
      </c>
      <c r="AY177" s="49">
        <f t="shared" si="74"/>
        <v>0</v>
      </c>
      <c r="AZ177" s="49">
        <f t="shared" si="80"/>
        <v>0</v>
      </c>
      <c r="BA177" s="49">
        <f t="shared" si="80"/>
        <v>0</v>
      </c>
      <c r="BB177" s="48">
        <f t="shared" si="78"/>
        <v>172</v>
      </c>
      <c r="BC177" s="50">
        <f t="shared" si="64"/>
        <v>0</v>
      </c>
    </row>
    <row r="178" spans="1:55" x14ac:dyDescent="0.25">
      <c r="A178" s="48">
        <f t="shared" si="79"/>
        <v>173</v>
      </c>
      <c r="B178" s="221"/>
      <c r="C178" s="222"/>
      <c r="D178" s="220"/>
      <c r="E178" s="180"/>
      <c r="F178" s="223"/>
      <c r="G178" s="223"/>
      <c r="H178" s="223"/>
      <c r="I178" s="223"/>
      <c r="J178" s="49"/>
      <c r="K178" s="49">
        <f t="shared" si="75"/>
        <v>0</v>
      </c>
      <c r="L178" s="49">
        <f t="shared" si="75"/>
        <v>0</v>
      </c>
      <c r="M178" s="49">
        <f t="shared" si="27"/>
        <v>0</v>
      </c>
      <c r="N178" s="48">
        <f t="shared" si="77"/>
        <v>173</v>
      </c>
      <c r="O178" s="49">
        <f t="shared" si="73"/>
        <v>0</v>
      </c>
      <c r="P178" s="49">
        <f t="shared" si="73"/>
        <v>0</v>
      </c>
      <c r="Q178" s="49">
        <f t="shared" si="73"/>
        <v>0</v>
      </c>
      <c r="R178" s="49">
        <f t="shared" si="73"/>
        <v>0</v>
      </c>
      <c r="S178" s="49">
        <f t="shared" si="72"/>
        <v>0</v>
      </c>
      <c r="T178" s="49">
        <f t="shared" si="71"/>
        <v>0</v>
      </c>
      <c r="U178" s="49">
        <f t="shared" si="71"/>
        <v>0</v>
      </c>
      <c r="V178" s="49">
        <f t="shared" si="71"/>
        <v>0</v>
      </c>
      <c r="W178" s="49">
        <f t="shared" si="71"/>
        <v>0</v>
      </c>
      <c r="X178" s="49">
        <f t="shared" si="71"/>
        <v>0</v>
      </c>
      <c r="Y178" s="49">
        <f t="shared" si="71"/>
        <v>0</v>
      </c>
      <c r="Z178" s="49">
        <f t="shared" si="71"/>
        <v>0</v>
      </c>
      <c r="AA178" s="49">
        <f t="shared" si="71"/>
        <v>0</v>
      </c>
      <c r="AB178" s="49">
        <f t="shared" si="71"/>
        <v>0</v>
      </c>
      <c r="AC178" s="49"/>
      <c r="AD178" s="49">
        <f t="shared" si="76"/>
        <v>0</v>
      </c>
      <c r="AE178" s="49">
        <f t="shared" si="76"/>
        <v>0</v>
      </c>
      <c r="AF178" s="49">
        <f t="shared" si="76"/>
        <v>0</v>
      </c>
      <c r="AG178" s="49">
        <f t="shared" si="76"/>
        <v>0</v>
      </c>
      <c r="AH178" s="49">
        <f t="shared" si="76"/>
        <v>0</v>
      </c>
      <c r="AI178" s="49">
        <f t="shared" si="76"/>
        <v>0</v>
      </c>
      <c r="AJ178" s="49">
        <f t="shared" si="76"/>
        <v>0</v>
      </c>
      <c r="AK178" s="49">
        <f t="shared" si="74"/>
        <v>0</v>
      </c>
      <c r="AL178" s="49">
        <f t="shared" si="74"/>
        <v>0</v>
      </c>
      <c r="AM178" s="49">
        <f t="shared" si="74"/>
        <v>0</v>
      </c>
      <c r="AN178" s="49">
        <f t="shared" si="65"/>
        <v>0</v>
      </c>
      <c r="AO178" s="49">
        <f t="shared" si="74"/>
        <v>0</v>
      </c>
      <c r="AP178" s="49">
        <f t="shared" si="74"/>
        <v>0</v>
      </c>
      <c r="AQ178" s="49">
        <f t="shared" si="74"/>
        <v>0</v>
      </c>
      <c r="AR178" s="49">
        <f t="shared" si="74"/>
        <v>0</v>
      </c>
      <c r="AS178" s="49">
        <f t="shared" si="74"/>
        <v>0</v>
      </c>
      <c r="AT178" s="49">
        <f t="shared" si="74"/>
        <v>0</v>
      </c>
      <c r="AU178" s="49">
        <f t="shared" si="74"/>
        <v>0</v>
      </c>
      <c r="AV178" s="49">
        <f t="shared" si="74"/>
        <v>0</v>
      </c>
      <c r="AW178" s="49">
        <f t="shared" si="74"/>
        <v>0</v>
      </c>
      <c r="AX178" s="49">
        <f t="shared" si="74"/>
        <v>0</v>
      </c>
      <c r="AY178" s="49">
        <f t="shared" si="74"/>
        <v>0</v>
      </c>
      <c r="AZ178" s="49">
        <f t="shared" si="80"/>
        <v>0</v>
      </c>
      <c r="BA178" s="49">
        <f t="shared" si="80"/>
        <v>0</v>
      </c>
      <c r="BB178" s="48">
        <f t="shared" si="78"/>
        <v>173</v>
      </c>
      <c r="BC178" s="50">
        <f t="shared" si="64"/>
        <v>0</v>
      </c>
    </row>
    <row r="179" spans="1:55" x14ac:dyDescent="0.25">
      <c r="A179" s="48">
        <f t="shared" si="79"/>
        <v>174</v>
      </c>
      <c r="B179" s="221"/>
      <c r="C179" s="222"/>
      <c r="D179" s="220"/>
      <c r="E179" s="180"/>
      <c r="F179" s="223"/>
      <c r="G179" s="223"/>
      <c r="H179" s="223"/>
      <c r="I179" s="223"/>
      <c r="J179" s="49"/>
      <c r="K179" s="49">
        <f t="shared" si="75"/>
        <v>0</v>
      </c>
      <c r="L179" s="49">
        <f t="shared" si="75"/>
        <v>0</v>
      </c>
      <c r="M179" s="49">
        <f t="shared" si="27"/>
        <v>0</v>
      </c>
      <c r="N179" s="48">
        <f t="shared" si="77"/>
        <v>174</v>
      </c>
      <c r="O179" s="49">
        <f t="shared" si="73"/>
        <v>0</v>
      </c>
      <c r="P179" s="49">
        <f t="shared" si="73"/>
        <v>0</v>
      </c>
      <c r="Q179" s="49">
        <f t="shared" si="73"/>
        <v>0</v>
      </c>
      <c r="R179" s="49">
        <f t="shared" si="73"/>
        <v>0</v>
      </c>
      <c r="S179" s="49">
        <f t="shared" si="72"/>
        <v>0</v>
      </c>
      <c r="T179" s="49">
        <f t="shared" si="71"/>
        <v>0</v>
      </c>
      <c r="U179" s="49">
        <f t="shared" si="71"/>
        <v>0</v>
      </c>
      <c r="V179" s="49">
        <f t="shared" si="71"/>
        <v>0</v>
      </c>
      <c r="W179" s="49">
        <f t="shared" si="71"/>
        <v>0</v>
      </c>
      <c r="X179" s="49">
        <f t="shared" si="71"/>
        <v>0</v>
      </c>
      <c r="Y179" s="49">
        <f t="shared" si="71"/>
        <v>0</v>
      </c>
      <c r="Z179" s="49">
        <f t="shared" si="71"/>
        <v>0</v>
      </c>
      <c r="AA179" s="49">
        <f t="shared" si="71"/>
        <v>0</v>
      </c>
      <c r="AB179" s="49">
        <f t="shared" si="71"/>
        <v>0</v>
      </c>
      <c r="AC179" s="49"/>
      <c r="AD179" s="49">
        <f t="shared" si="76"/>
        <v>0</v>
      </c>
      <c r="AE179" s="49">
        <f t="shared" si="76"/>
        <v>0</v>
      </c>
      <c r="AF179" s="49">
        <f t="shared" si="76"/>
        <v>0</v>
      </c>
      <c r="AG179" s="49">
        <f t="shared" si="76"/>
        <v>0</v>
      </c>
      <c r="AH179" s="49">
        <f t="shared" si="76"/>
        <v>0</v>
      </c>
      <c r="AI179" s="49">
        <f t="shared" si="76"/>
        <v>0</v>
      </c>
      <c r="AJ179" s="49">
        <f t="shared" si="76"/>
        <v>0</v>
      </c>
      <c r="AK179" s="49">
        <f t="shared" si="74"/>
        <v>0</v>
      </c>
      <c r="AL179" s="49">
        <f t="shared" si="74"/>
        <v>0</v>
      </c>
      <c r="AM179" s="49">
        <f t="shared" si="74"/>
        <v>0</v>
      </c>
      <c r="AN179" s="49">
        <f t="shared" si="65"/>
        <v>0</v>
      </c>
      <c r="AO179" s="49">
        <f t="shared" si="74"/>
        <v>0</v>
      </c>
      <c r="AP179" s="49">
        <f t="shared" si="74"/>
        <v>0</v>
      </c>
      <c r="AQ179" s="49">
        <f t="shared" si="74"/>
        <v>0</v>
      </c>
      <c r="AR179" s="49">
        <f t="shared" si="74"/>
        <v>0</v>
      </c>
      <c r="AS179" s="49">
        <f t="shared" si="74"/>
        <v>0</v>
      </c>
      <c r="AT179" s="49">
        <f t="shared" si="74"/>
        <v>0</v>
      </c>
      <c r="AU179" s="49">
        <f t="shared" si="74"/>
        <v>0</v>
      </c>
      <c r="AV179" s="49">
        <f t="shared" si="74"/>
        <v>0</v>
      </c>
      <c r="AW179" s="49">
        <f t="shared" si="74"/>
        <v>0</v>
      </c>
      <c r="AX179" s="49">
        <f t="shared" si="74"/>
        <v>0</v>
      </c>
      <c r="AY179" s="49">
        <f t="shared" si="74"/>
        <v>0</v>
      </c>
      <c r="AZ179" s="49">
        <f t="shared" si="80"/>
        <v>0</v>
      </c>
      <c r="BA179" s="49">
        <f t="shared" si="80"/>
        <v>0</v>
      </c>
      <c r="BB179" s="48">
        <f t="shared" si="78"/>
        <v>174</v>
      </c>
      <c r="BC179" s="50">
        <f t="shared" si="64"/>
        <v>0</v>
      </c>
    </row>
    <row r="180" spans="1:55" x14ac:dyDescent="0.25">
      <c r="A180" s="48">
        <f t="shared" si="79"/>
        <v>175</v>
      </c>
      <c r="B180" s="221"/>
      <c r="C180" s="222"/>
      <c r="D180" s="220"/>
      <c r="E180" s="180"/>
      <c r="F180" s="223"/>
      <c r="G180" s="223"/>
      <c r="H180" s="223"/>
      <c r="I180" s="223"/>
      <c r="J180" s="49"/>
      <c r="K180" s="49">
        <f t="shared" si="75"/>
        <v>0</v>
      </c>
      <c r="L180" s="49">
        <f t="shared" si="75"/>
        <v>0</v>
      </c>
      <c r="M180" s="49">
        <f t="shared" si="27"/>
        <v>0</v>
      </c>
      <c r="N180" s="48">
        <f t="shared" si="77"/>
        <v>175</v>
      </c>
      <c r="O180" s="49">
        <f t="shared" si="73"/>
        <v>0</v>
      </c>
      <c r="P180" s="49">
        <f t="shared" si="73"/>
        <v>0</v>
      </c>
      <c r="Q180" s="49">
        <f t="shared" si="73"/>
        <v>0</v>
      </c>
      <c r="R180" s="49">
        <f t="shared" si="73"/>
        <v>0</v>
      </c>
      <c r="S180" s="49">
        <f t="shared" si="72"/>
        <v>0</v>
      </c>
      <c r="T180" s="49">
        <f t="shared" si="71"/>
        <v>0</v>
      </c>
      <c r="U180" s="49">
        <f t="shared" si="71"/>
        <v>0</v>
      </c>
      <c r="V180" s="49">
        <f t="shared" si="71"/>
        <v>0</v>
      </c>
      <c r="W180" s="49">
        <f t="shared" si="71"/>
        <v>0</v>
      </c>
      <c r="X180" s="49">
        <f t="shared" si="71"/>
        <v>0</v>
      </c>
      <c r="Y180" s="49">
        <f t="shared" si="71"/>
        <v>0</v>
      </c>
      <c r="Z180" s="49">
        <f t="shared" si="71"/>
        <v>0</v>
      </c>
      <c r="AA180" s="49">
        <f t="shared" si="71"/>
        <v>0</v>
      </c>
      <c r="AB180" s="49">
        <f t="shared" si="71"/>
        <v>0</v>
      </c>
      <c r="AC180" s="49"/>
      <c r="AD180" s="49">
        <f t="shared" si="76"/>
        <v>0</v>
      </c>
      <c r="AE180" s="49">
        <f t="shared" si="76"/>
        <v>0</v>
      </c>
      <c r="AF180" s="49">
        <f t="shared" si="76"/>
        <v>0</v>
      </c>
      <c r="AG180" s="49">
        <f t="shared" si="76"/>
        <v>0</v>
      </c>
      <c r="AH180" s="49">
        <f t="shared" si="76"/>
        <v>0</v>
      </c>
      <c r="AI180" s="49">
        <f t="shared" si="76"/>
        <v>0</v>
      </c>
      <c r="AJ180" s="49">
        <f t="shared" si="76"/>
        <v>0</v>
      </c>
      <c r="AK180" s="49">
        <f t="shared" si="74"/>
        <v>0</v>
      </c>
      <c r="AL180" s="49">
        <f t="shared" si="74"/>
        <v>0</v>
      </c>
      <c r="AM180" s="49">
        <f t="shared" si="74"/>
        <v>0</v>
      </c>
      <c r="AN180" s="49">
        <f t="shared" si="65"/>
        <v>0</v>
      </c>
      <c r="AO180" s="49">
        <f t="shared" si="74"/>
        <v>0</v>
      </c>
      <c r="AP180" s="49">
        <f t="shared" si="74"/>
        <v>0</v>
      </c>
      <c r="AQ180" s="49">
        <f t="shared" si="74"/>
        <v>0</v>
      </c>
      <c r="AR180" s="49">
        <f t="shared" si="74"/>
        <v>0</v>
      </c>
      <c r="AS180" s="49">
        <f t="shared" si="74"/>
        <v>0</v>
      </c>
      <c r="AT180" s="49">
        <f t="shared" si="74"/>
        <v>0</v>
      </c>
      <c r="AU180" s="49">
        <f t="shared" si="74"/>
        <v>0</v>
      </c>
      <c r="AV180" s="49">
        <f t="shared" si="74"/>
        <v>0</v>
      </c>
      <c r="AW180" s="49">
        <f t="shared" si="74"/>
        <v>0</v>
      </c>
      <c r="AX180" s="49">
        <f t="shared" si="74"/>
        <v>0</v>
      </c>
      <c r="AY180" s="49">
        <f t="shared" si="74"/>
        <v>0</v>
      </c>
      <c r="AZ180" s="49">
        <f t="shared" si="80"/>
        <v>0</v>
      </c>
      <c r="BA180" s="49">
        <f t="shared" si="80"/>
        <v>0</v>
      </c>
      <c r="BB180" s="48">
        <f t="shared" si="78"/>
        <v>175</v>
      </c>
      <c r="BC180" s="50">
        <f t="shared" si="64"/>
        <v>0</v>
      </c>
    </row>
    <row r="181" spans="1:55" x14ac:dyDescent="0.25">
      <c r="A181" s="48">
        <f t="shared" si="79"/>
        <v>176</v>
      </c>
      <c r="B181" s="221"/>
      <c r="C181" s="222"/>
      <c r="D181" s="220"/>
      <c r="E181" s="180"/>
      <c r="F181" s="223"/>
      <c r="G181" s="223"/>
      <c r="H181" s="223"/>
      <c r="I181" s="223"/>
      <c r="J181" s="49"/>
      <c r="K181" s="49">
        <f t="shared" si="75"/>
        <v>0</v>
      </c>
      <c r="L181" s="49">
        <f t="shared" si="75"/>
        <v>0</v>
      </c>
      <c r="M181" s="49">
        <f t="shared" si="27"/>
        <v>0</v>
      </c>
      <c r="N181" s="48">
        <f t="shared" si="77"/>
        <v>176</v>
      </c>
      <c r="O181" s="49">
        <f t="shared" si="73"/>
        <v>0</v>
      </c>
      <c r="P181" s="49">
        <f t="shared" si="73"/>
        <v>0</v>
      </c>
      <c r="Q181" s="49">
        <f t="shared" si="73"/>
        <v>0</v>
      </c>
      <c r="R181" s="49">
        <f t="shared" si="73"/>
        <v>0</v>
      </c>
      <c r="S181" s="49">
        <f t="shared" si="72"/>
        <v>0</v>
      </c>
      <c r="T181" s="49">
        <f t="shared" si="71"/>
        <v>0</v>
      </c>
      <c r="U181" s="49">
        <f t="shared" si="71"/>
        <v>0</v>
      </c>
      <c r="V181" s="49">
        <f t="shared" si="71"/>
        <v>0</v>
      </c>
      <c r="W181" s="49">
        <f t="shared" si="71"/>
        <v>0</v>
      </c>
      <c r="X181" s="49">
        <f t="shared" si="71"/>
        <v>0</v>
      </c>
      <c r="Y181" s="49">
        <f t="shared" si="71"/>
        <v>0</v>
      </c>
      <c r="Z181" s="49">
        <f t="shared" si="71"/>
        <v>0</v>
      </c>
      <c r="AA181" s="49">
        <f t="shared" si="71"/>
        <v>0</v>
      </c>
      <c r="AB181" s="49">
        <f t="shared" si="71"/>
        <v>0</v>
      </c>
      <c r="AC181" s="49"/>
      <c r="AD181" s="49">
        <f t="shared" si="76"/>
        <v>0</v>
      </c>
      <c r="AE181" s="49">
        <f t="shared" si="76"/>
        <v>0</v>
      </c>
      <c r="AF181" s="49">
        <f t="shared" si="76"/>
        <v>0</v>
      </c>
      <c r="AG181" s="49">
        <f t="shared" si="76"/>
        <v>0</v>
      </c>
      <c r="AH181" s="49">
        <f t="shared" si="76"/>
        <v>0</v>
      </c>
      <c r="AI181" s="49">
        <f t="shared" si="76"/>
        <v>0</v>
      </c>
      <c r="AJ181" s="49">
        <f t="shared" si="76"/>
        <v>0</v>
      </c>
      <c r="AK181" s="49">
        <f t="shared" si="74"/>
        <v>0</v>
      </c>
      <c r="AL181" s="49">
        <f t="shared" si="74"/>
        <v>0</v>
      </c>
      <c r="AM181" s="49">
        <f t="shared" si="74"/>
        <v>0</v>
      </c>
      <c r="AN181" s="49">
        <f t="shared" si="65"/>
        <v>0</v>
      </c>
      <c r="AO181" s="49">
        <f t="shared" si="74"/>
        <v>0</v>
      </c>
      <c r="AP181" s="49">
        <f t="shared" si="74"/>
        <v>0</v>
      </c>
      <c r="AQ181" s="49">
        <f t="shared" si="74"/>
        <v>0</v>
      </c>
      <c r="AR181" s="49">
        <f t="shared" si="74"/>
        <v>0</v>
      </c>
      <c r="AS181" s="49">
        <f t="shared" si="74"/>
        <v>0</v>
      </c>
      <c r="AT181" s="49">
        <f t="shared" si="74"/>
        <v>0</v>
      </c>
      <c r="AU181" s="49">
        <f t="shared" si="74"/>
        <v>0</v>
      </c>
      <c r="AV181" s="49">
        <f t="shared" si="74"/>
        <v>0</v>
      </c>
      <c r="AW181" s="49">
        <f t="shared" si="74"/>
        <v>0</v>
      </c>
      <c r="AX181" s="49">
        <f t="shared" si="74"/>
        <v>0</v>
      </c>
      <c r="AY181" s="49">
        <f t="shared" si="74"/>
        <v>0</v>
      </c>
      <c r="AZ181" s="49">
        <f t="shared" si="80"/>
        <v>0</v>
      </c>
      <c r="BA181" s="49">
        <f t="shared" si="80"/>
        <v>0</v>
      </c>
      <c r="BB181" s="48">
        <f t="shared" si="78"/>
        <v>176</v>
      </c>
      <c r="BC181" s="50">
        <f t="shared" si="64"/>
        <v>0</v>
      </c>
    </row>
    <row r="182" spans="1:55" x14ac:dyDescent="0.25">
      <c r="A182" s="48">
        <f t="shared" si="79"/>
        <v>177</v>
      </c>
      <c r="B182" s="221"/>
      <c r="C182" s="222"/>
      <c r="D182" s="220"/>
      <c r="E182" s="180"/>
      <c r="F182" s="223"/>
      <c r="G182" s="223"/>
      <c r="H182" s="223"/>
      <c r="I182" s="223"/>
      <c r="J182" s="49"/>
      <c r="K182" s="49">
        <f t="shared" si="75"/>
        <v>0</v>
      </c>
      <c r="L182" s="49">
        <f t="shared" si="75"/>
        <v>0</v>
      </c>
      <c r="M182" s="49">
        <f t="shared" si="27"/>
        <v>0</v>
      </c>
      <c r="N182" s="48">
        <f t="shared" si="77"/>
        <v>177</v>
      </c>
      <c r="O182" s="49">
        <f t="shared" si="73"/>
        <v>0</v>
      </c>
      <c r="P182" s="49">
        <f t="shared" si="73"/>
        <v>0</v>
      </c>
      <c r="Q182" s="49">
        <f t="shared" si="73"/>
        <v>0</v>
      </c>
      <c r="R182" s="49">
        <f t="shared" si="73"/>
        <v>0</v>
      </c>
      <c r="S182" s="49">
        <f t="shared" si="72"/>
        <v>0</v>
      </c>
      <c r="T182" s="49">
        <f t="shared" si="71"/>
        <v>0</v>
      </c>
      <c r="U182" s="49">
        <f t="shared" si="71"/>
        <v>0</v>
      </c>
      <c r="V182" s="49">
        <f t="shared" si="71"/>
        <v>0</v>
      </c>
      <c r="W182" s="49">
        <f t="shared" si="71"/>
        <v>0</v>
      </c>
      <c r="X182" s="49">
        <f t="shared" si="71"/>
        <v>0</v>
      </c>
      <c r="Y182" s="49">
        <f t="shared" si="71"/>
        <v>0</v>
      </c>
      <c r="Z182" s="49">
        <f t="shared" si="71"/>
        <v>0</v>
      </c>
      <c r="AA182" s="49">
        <f t="shared" si="71"/>
        <v>0</v>
      </c>
      <c r="AB182" s="49">
        <f t="shared" si="71"/>
        <v>0</v>
      </c>
      <c r="AC182" s="49"/>
      <c r="AD182" s="49">
        <f t="shared" si="76"/>
        <v>0</v>
      </c>
      <c r="AE182" s="49">
        <f t="shared" si="76"/>
        <v>0</v>
      </c>
      <c r="AF182" s="49">
        <f t="shared" si="76"/>
        <v>0</v>
      </c>
      <c r="AG182" s="49">
        <f t="shared" si="76"/>
        <v>0</v>
      </c>
      <c r="AH182" s="49">
        <f t="shared" si="76"/>
        <v>0</v>
      </c>
      <c r="AI182" s="49">
        <f t="shared" si="76"/>
        <v>0</v>
      </c>
      <c r="AJ182" s="49">
        <f t="shared" si="76"/>
        <v>0</v>
      </c>
      <c r="AK182" s="49">
        <f t="shared" si="74"/>
        <v>0</v>
      </c>
      <c r="AL182" s="49">
        <f t="shared" si="74"/>
        <v>0</v>
      </c>
      <c r="AM182" s="49">
        <f t="shared" si="74"/>
        <v>0</v>
      </c>
      <c r="AN182" s="49">
        <f t="shared" si="65"/>
        <v>0</v>
      </c>
      <c r="AO182" s="49">
        <f t="shared" si="74"/>
        <v>0</v>
      </c>
      <c r="AP182" s="49">
        <f t="shared" si="74"/>
        <v>0</v>
      </c>
      <c r="AQ182" s="49">
        <f t="shared" si="74"/>
        <v>0</v>
      </c>
      <c r="AR182" s="49">
        <f t="shared" si="74"/>
        <v>0</v>
      </c>
      <c r="AS182" s="49">
        <f t="shared" si="74"/>
        <v>0</v>
      </c>
      <c r="AT182" s="49">
        <f t="shared" si="74"/>
        <v>0</v>
      </c>
      <c r="AU182" s="49">
        <f t="shared" si="74"/>
        <v>0</v>
      </c>
      <c r="AV182" s="49">
        <f t="shared" si="74"/>
        <v>0</v>
      </c>
      <c r="AW182" s="49">
        <f t="shared" si="74"/>
        <v>0</v>
      </c>
      <c r="AX182" s="49">
        <f t="shared" si="74"/>
        <v>0</v>
      </c>
      <c r="AY182" s="49">
        <f t="shared" si="74"/>
        <v>0</v>
      </c>
      <c r="AZ182" s="49">
        <f t="shared" si="80"/>
        <v>0</v>
      </c>
      <c r="BA182" s="49">
        <f t="shared" si="80"/>
        <v>0</v>
      </c>
      <c r="BB182" s="48">
        <f t="shared" si="78"/>
        <v>177</v>
      </c>
      <c r="BC182" s="50">
        <f t="shared" si="64"/>
        <v>0</v>
      </c>
    </row>
    <row r="183" spans="1:55" x14ac:dyDescent="0.25">
      <c r="A183" s="48">
        <f t="shared" si="79"/>
        <v>178</v>
      </c>
      <c r="B183" s="221"/>
      <c r="C183" s="222"/>
      <c r="D183" s="220"/>
      <c r="E183" s="180"/>
      <c r="F183" s="223"/>
      <c r="G183" s="223"/>
      <c r="H183" s="223"/>
      <c r="I183" s="223"/>
      <c r="J183" s="49"/>
      <c r="K183" s="49">
        <f t="shared" si="75"/>
        <v>0</v>
      </c>
      <c r="L183" s="49">
        <f t="shared" si="75"/>
        <v>0</v>
      </c>
      <c r="M183" s="49">
        <f t="shared" si="27"/>
        <v>0</v>
      </c>
      <c r="N183" s="48">
        <f t="shared" si="77"/>
        <v>178</v>
      </c>
      <c r="O183" s="49">
        <f t="shared" si="73"/>
        <v>0</v>
      </c>
      <c r="P183" s="49">
        <f t="shared" si="73"/>
        <v>0</v>
      </c>
      <c r="Q183" s="49">
        <f t="shared" si="73"/>
        <v>0</v>
      </c>
      <c r="R183" s="49">
        <f t="shared" si="73"/>
        <v>0</v>
      </c>
      <c r="S183" s="49">
        <f t="shared" si="72"/>
        <v>0</v>
      </c>
      <c r="T183" s="49">
        <f t="shared" si="71"/>
        <v>0</v>
      </c>
      <c r="U183" s="49">
        <f t="shared" si="71"/>
        <v>0</v>
      </c>
      <c r="V183" s="49">
        <f t="shared" si="71"/>
        <v>0</v>
      </c>
      <c r="W183" s="49">
        <f t="shared" si="71"/>
        <v>0</v>
      </c>
      <c r="X183" s="49">
        <f t="shared" si="71"/>
        <v>0</v>
      </c>
      <c r="Y183" s="49">
        <f t="shared" si="71"/>
        <v>0</v>
      </c>
      <c r="Z183" s="49">
        <f t="shared" si="71"/>
        <v>0</v>
      </c>
      <c r="AA183" s="49">
        <f t="shared" si="71"/>
        <v>0</v>
      </c>
      <c r="AB183" s="49">
        <f t="shared" si="71"/>
        <v>0</v>
      </c>
      <c r="AC183" s="49"/>
      <c r="AD183" s="49">
        <f t="shared" si="76"/>
        <v>0</v>
      </c>
      <c r="AE183" s="49">
        <f t="shared" si="76"/>
        <v>0</v>
      </c>
      <c r="AF183" s="49">
        <f t="shared" si="76"/>
        <v>0</v>
      </c>
      <c r="AG183" s="49">
        <f t="shared" si="76"/>
        <v>0</v>
      </c>
      <c r="AH183" s="49">
        <f t="shared" si="76"/>
        <v>0</v>
      </c>
      <c r="AI183" s="49">
        <f t="shared" si="76"/>
        <v>0</v>
      </c>
      <c r="AJ183" s="49">
        <f t="shared" si="76"/>
        <v>0</v>
      </c>
      <c r="AK183" s="49">
        <f t="shared" ref="AK183:AY198" si="81">IF($E183=AK$4,$G183+$I183,0)</f>
        <v>0</v>
      </c>
      <c r="AL183" s="49">
        <f t="shared" si="81"/>
        <v>0</v>
      </c>
      <c r="AM183" s="49">
        <f t="shared" si="81"/>
        <v>0</v>
      </c>
      <c r="AN183" s="49">
        <f t="shared" si="65"/>
        <v>0</v>
      </c>
      <c r="AO183" s="49">
        <f t="shared" si="81"/>
        <v>0</v>
      </c>
      <c r="AP183" s="49">
        <f t="shared" si="81"/>
        <v>0</v>
      </c>
      <c r="AQ183" s="49">
        <f t="shared" si="81"/>
        <v>0</v>
      </c>
      <c r="AR183" s="49">
        <f t="shared" si="81"/>
        <v>0</v>
      </c>
      <c r="AS183" s="49">
        <f t="shared" si="81"/>
        <v>0</v>
      </c>
      <c r="AT183" s="49">
        <f t="shared" si="81"/>
        <v>0</v>
      </c>
      <c r="AU183" s="49">
        <f t="shared" si="81"/>
        <v>0</v>
      </c>
      <c r="AV183" s="49">
        <f t="shared" si="81"/>
        <v>0</v>
      </c>
      <c r="AW183" s="49">
        <f t="shared" si="81"/>
        <v>0</v>
      </c>
      <c r="AX183" s="49">
        <f t="shared" si="81"/>
        <v>0</v>
      </c>
      <c r="AY183" s="49">
        <f t="shared" si="81"/>
        <v>0</v>
      </c>
      <c r="AZ183" s="49">
        <f t="shared" si="80"/>
        <v>0</v>
      </c>
      <c r="BA183" s="49">
        <f t="shared" si="80"/>
        <v>0</v>
      </c>
      <c r="BB183" s="48">
        <f t="shared" si="78"/>
        <v>178</v>
      </c>
      <c r="BC183" s="50">
        <f t="shared" si="64"/>
        <v>0</v>
      </c>
    </row>
    <row r="184" spans="1:55" x14ac:dyDescent="0.25">
      <c r="A184" s="48">
        <f t="shared" si="79"/>
        <v>179</v>
      </c>
      <c r="B184" s="221"/>
      <c r="C184" s="222"/>
      <c r="D184" s="220"/>
      <c r="E184" s="180"/>
      <c r="F184" s="223"/>
      <c r="G184" s="223"/>
      <c r="H184" s="223"/>
      <c r="I184" s="223"/>
      <c r="J184" s="49"/>
      <c r="K184" s="49">
        <f t="shared" si="75"/>
        <v>0</v>
      </c>
      <c r="L184" s="49">
        <f t="shared" si="75"/>
        <v>0</v>
      </c>
      <c r="M184" s="49">
        <f t="shared" si="27"/>
        <v>0</v>
      </c>
      <c r="N184" s="48">
        <f t="shared" si="77"/>
        <v>179</v>
      </c>
      <c r="O184" s="49">
        <f t="shared" si="73"/>
        <v>0</v>
      </c>
      <c r="P184" s="49">
        <f t="shared" si="73"/>
        <v>0</v>
      </c>
      <c r="Q184" s="49">
        <f t="shared" si="73"/>
        <v>0</v>
      </c>
      <c r="R184" s="49">
        <f t="shared" si="73"/>
        <v>0</v>
      </c>
      <c r="S184" s="49">
        <f t="shared" si="72"/>
        <v>0</v>
      </c>
      <c r="T184" s="49">
        <f t="shared" si="71"/>
        <v>0</v>
      </c>
      <c r="U184" s="49">
        <f t="shared" si="71"/>
        <v>0</v>
      </c>
      <c r="V184" s="49">
        <f t="shared" si="71"/>
        <v>0</v>
      </c>
      <c r="W184" s="49">
        <f t="shared" si="71"/>
        <v>0</v>
      </c>
      <c r="X184" s="49">
        <f t="shared" si="71"/>
        <v>0</v>
      </c>
      <c r="Y184" s="49">
        <f t="shared" si="71"/>
        <v>0</v>
      </c>
      <c r="Z184" s="49">
        <f t="shared" si="71"/>
        <v>0</v>
      </c>
      <c r="AA184" s="49">
        <f t="shared" si="71"/>
        <v>0</v>
      </c>
      <c r="AB184" s="49">
        <f t="shared" si="71"/>
        <v>0</v>
      </c>
      <c r="AC184" s="49"/>
      <c r="AD184" s="49">
        <f t="shared" si="76"/>
        <v>0</v>
      </c>
      <c r="AE184" s="49">
        <f t="shared" si="76"/>
        <v>0</v>
      </c>
      <c r="AF184" s="49">
        <f t="shared" si="76"/>
        <v>0</v>
      </c>
      <c r="AG184" s="49">
        <f t="shared" si="76"/>
        <v>0</v>
      </c>
      <c r="AH184" s="49">
        <f t="shared" si="76"/>
        <v>0</v>
      </c>
      <c r="AI184" s="49">
        <f t="shared" si="76"/>
        <v>0</v>
      </c>
      <c r="AJ184" s="49">
        <f t="shared" si="76"/>
        <v>0</v>
      </c>
      <c r="AK184" s="49">
        <f t="shared" si="81"/>
        <v>0</v>
      </c>
      <c r="AL184" s="49">
        <f t="shared" si="81"/>
        <v>0</v>
      </c>
      <c r="AM184" s="49">
        <f t="shared" si="81"/>
        <v>0</v>
      </c>
      <c r="AN184" s="49">
        <f t="shared" si="65"/>
        <v>0</v>
      </c>
      <c r="AO184" s="49">
        <f t="shared" si="81"/>
        <v>0</v>
      </c>
      <c r="AP184" s="49">
        <f t="shared" si="81"/>
        <v>0</v>
      </c>
      <c r="AQ184" s="49">
        <f t="shared" si="81"/>
        <v>0</v>
      </c>
      <c r="AR184" s="49">
        <f t="shared" si="81"/>
        <v>0</v>
      </c>
      <c r="AS184" s="49">
        <f t="shared" si="81"/>
        <v>0</v>
      </c>
      <c r="AT184" s="49">
        <f t="shared" si="81"/>
        <v>0</v>
      </c>
      <c r="AU184" s="49">
        <f t="shared" si="81"/>
        <v>0</v>
      </c>
      <c r="AV184" s="49">
        <f t="shared" si="81"/>
        <v>0</v>
      </c>
      <c r="AW184" s="49">
        <f t="shared" si="81"/>
        <v>0</v>
      </c>
      <c r="AX184" s="49">
        <f t="shared" si="81"/>
        <v>0</v>
      </c>
      <c r="AY184" s="49">
        <f t="shared" si="81"/>
        <v>0</v>
      </c>
      <c r="AZ184" s="49">
        <f t="shared" si="80"/>
        <v>0</v>
      </c>
      <c r="BA184" s="49">
        <f t="shared" si="80"/>
        <v>0</v>
      </c>
      <c r="BB184" s="48">
        <f t="shared" si="78"/>
        <v>179</v>
      </c>
      <c r="BC184" s="50">
        <f t="shared" si="64"/>
        <v>0</v>
      </c>
    </row>
    <row r="185" spans="1:55" x14ac:dyDescent="0.25">
      <c r="A185" s="48">
        <f t="shared" si="79"/>
        <v>180</v>
      </c>
      <c r="B185" s="221"/>
      <c r="C185" s="222"/>
      <c r="D185" s="220"/>
      <c r="E185" s="180"/>
      <c r="F185" s="223"/>
      <c r="G185" s="223"/>
      <c r="H185" s="223"/>
      <c r="I185" s="223"/>
      <c r="J185" s="49"/>
      <c r="K185" s="49">
        <f t="shared" si="75"/>
        <v>0</v>
      </c>
      <c r="L185" s="49">
        <f t="shared" si="75"/>
        <v>0</v>
      </c>
      <c r="M185" s="49">
        <f t="shared" si="27"/>
        <v>0</v>
      </c>
      <c r="N185" s="48">
        <f t="shared" si="77"/>
        <v>180</v>
      </c>
      <c r="O185" s="49">
        <f t="shared" si="73"/>
        <v>0</v>
      </c>
      <c r="P185" s="49">
        <f t="shared" si="73"/>
        <v>0</v>
      </c>
      <c r="Q185" s="49">
        <f t="shared" si="73"/>
        <v>0</v>
      </c>
      <c r="R185" s="49">
        <f t="shared" si="73"/>
        <v>0</v>
      </c>
      <c r="S185" s="49">
        <f t="shared" si="72"/>
        <v>0</v>
      </c>
      <c r="T185" s="49">
        <f t="shared" si="71"/>
        <v>0</v>
      </c>
      <c r="U185" s="49">
        <f t="shared" si="71"/>
        <v>0</v>
      </c>
      <c r="V185" s="49">
        <f t="shared" si="71"/>
        <v>0</v>
      </c>
      <c r="W185" s="49">
        <f t="shared" si="71"/>
        <v>0</v>
      </c>
      <c r="X185" s="49">
        <f t="shared" si="71"/>
        <v>0</v>
      </c>
      <c r="Y185" s="49">
        <f t="shared" si="71"/>
        <v>0</v>
      </c>
      <c r="Z185" s="49">
        <f t="shared" si="71"/>
        <v>0</v>
      </c>
      <c r="AA185" s="49">
        <f t="shared" si="71"/>
        <v>0</v>
      </c>
      <c r="AB185" s="49">
        <f t="shared" si="71"/>
        <v>0</v>
      </c>
      <c r="AC185" s="49"/>
      <c r="AD185" s="49">
        <f t="shared" si="76"/>
        <v>0</v>
      </c>
      <c r="AE185" s="49">
        <f t="shared" si="76"/>
        <v>0</v>
      </c>
      <c r="AF185" s="49">
        <f t="shared" si="76"/>
        <v>0</v>
      </c>
      <c r="AG185" s="49">
        <f t="shared" si="76"/>
        <v>0</v>
      </c>
      <c r="AH185" s="49">
        <f t="shared" si="76"/>
        <v>0</v>
      </c>
      <c r="AI185" s="49">
        <f t="shared" si="76"/>
        <v>0</v>
      </c>
      <c r="AJ185" s="49">
        <f t="shared" si="76"/>
        <v>0</v>
      </c>
      <c r="AK185" s="49">
        <f t="shared" si="81"/>
        <v>0</v>
      </c>
      <c r="AL185" s="49">
        <f t="shared" si="81"/>
        <v>0</v>
      </c>
      <c r="AM185" s="49">
        <f t="shared" si="81"/>
        <v>0</v>
      </c>
      <c r="AN185" s="49">
        <f t="shared" si="65"/>
        <v>0</v>
      </c>
      <c r="AO185" s="49">
        <f t="shared" si="81"/>
        <v>0</v>
      </c>
      <c r="AP185" s="49">
        <f t="shared" si="81"/>
        <v>0</v>
      </c>
      <c r="AQ185" s="49">
        <f t="shared" si="81"/>
        <v>0</v>
      </c>
      <c r="AR185" s="49">
        <f t="shared" si="81"/>
        <v>0</v>
      </c>
      <c r="AS185" s="49">
        <f t="shared" si="81"/>
        <v>0</v>
      </c>
      <c r="AT185" s="49">
        <f t="shared" si="81"/>
        <v>0</v>
      </c>
      <c r="AU185" s="49">
        <f t="shared" si="81"/>
        <v>0</v>
      </c>
      <c r="AV185" s="49">
        <f t="shared" si="81"/>
        <v>0</v>
      </c>
      <c r="AW185" s="49">
        <f t="shared" si="81"/>
        <v>0</v>
      </c>
      <c r="AX185" s="49">
        <f t="shared" si="81"/>
        <v>0</v>
      </c>
      <c r="AY185" s="49">
        <f t="shared" si="81"/>
        <v>0</v>
      </c>
      <c r="AZ185" s="49">
        <f t="shared" si="80"/>
        <v>0</v>
      </c>
      <c r="BA185" s="49">
        <f t="shared" si="80"/>
        <v>0</v>
      </c>
      <c r="BB185" s="48">
        <f t="shared" si="78"/>
        <v>180</v>
      </c>
      <c r="BC185" s="50">
        <f t="shared" si="64"/>
        <v>0</v>
      </c>
    </row>
    <row r="186" spans="1:55" x14ac:dyDescent="0.25">
      <c r="A186" s="48">
        <f t="shared" si="79"/>
        <v>181</v>
      </c>
      <c r="B186" s="221"/>
      <c r="C186" s="222"/>
      <c r="D186" s="220"/>
      <c r="E186" s="180"/>
      <c r="F186" s="223"/>
      <c r="G186" s="223"/>
      <c r="H186" s="223"/>
      <c r="I186" s="223"/>
      <c r="J186" s="49"/>
      <c r="K186" s="49">
        <f t="shared" si="75"/>
        <v>0</v>
      </c>
      <c r="L186" s="49">
        <f t="shared" si="75"/>
        <v>0</v>
      </c>
      <c r="M186" s="49">
        <f t="shared" si="27"/>
        <v>0</v>
      </c>
      <c r="N186" s="48">
        <f t="shared" si="77"/>
        <v>181</v>
      </c>
      <c r="O186" s="49">
        <f t="shared" si="73"/>
        <v>0</v>
      </c>
      <c r="P186" s="49">
        <f t="shared" si="73"/>
        <v>0</v>
      </c>
      <c r="Q186" s="49">
        <f t="shared" si="73"/>
        <v>0</v>
      </c>
      <c r="R186" s="49">
        <f t="shared" si="73"/>
        <v>0</v>
      </c>
      <c r="S186" s="49">
        <f t="shared" si="72"/>
        <v>0</v>
      </c>
      <c r="T186" s="49">
        <f t="shared" si="71"/>
        <v>0</v>
      </c>
      <c r="U186" s="49">
        <f t="shared" si="71"/>
        <v>0</v>
      </c>
      <c r="V186" s="49">
        <f t="shared" si="71"/>
        <v>0</v>
      </c>
      <c r="W186" s="49">
        <f t="shared" si="71"/>
        <v>0</v>
      </c>
      <c r="X186" s="49">
        <f t="shared" si="71"/>
        <v>0</v>
      </c>
      <c r="Y186" s="49">
        <f t="shared" si="71"/>
        <v>0</v>
      </c>
      <c r="Z186" s="49">
        <f t="shared" si="71"/>
        <v>0</v>
      </c>
      <c r="AA186" s="49">
        <f t="shared" si="71"/>
        <v>0</v>
      </c>
      <c r="AB186" s="49">
        <f t="shared" si="71"/>
        <v>0</v>
      </c>
      <c r="AC186" s="49"/>
      <c r="AD186" s="49">
        <f t="shared" si="76"/>
        <v>0</v>
      </c>
      <c r="AE186" s="49">
        <f t="shared" si="76"/>
        <v>0</v>
      </c>
      <c r="AF186" s="49">
        <f t="shared" si="76"/>
        <v>0</v>
      </c>
      <c r="AG186" s="49">
        <f t="shared" si="76"/>
        <v>0</v>
      </c>
      <c r="AH186" s="49">
        <f t="shared" si="76"/>
        <v>0</v>
      </c>
      <c r="AI186" s="49">
        <f t="shared" si="76"/>
        <v>0</v>
      </c>
      <c r="AJ186" s="49">
        <f t="shared" si="76"/>
        <v>0</v>
      </c>
      <c r="AK186" s="49">
        <f t="shared" si="81"/>
        <v>0</v>
      </c>
      <c r="AL186" s="49">
        <f t="shared" si="81"/>
        <v>0</v>
      </c>
      <c r="AM186" s="49">
        <f t="shared" si="81"/>
        <v>0</v>
      </c>
      <c r="AN186" s="49">
        <f t="shared" si="65"/>
        <v>0</v>
      </c>
      <c r="AO186" s="49">
        <f t="shared" si="81"/>
        <v>0</v>
      </c>
      <c r="AP186" s="49">
        <f t="shared" si="81"/>
        <v>0</v>
      </c>
      <c r="AQ186" s="49">
        <f t="shared" si="81"/>
        <v>0</v>
      </c>
      <c r="AR186" s="49">
        <f t="shared" si="81"/>
        <v>0</v>
      </c>
      <c r="AS186" s="49">
        <f t="shared" si="81"/>
        <v>0</v>
      </c>
      <c r="AT186" s="49">
        <f t="shared" si="81"/>
        <v>0</v>
      </c>
      <c r="AU186" s="49">
        <f t="shared" si="81"/>
        <v>0</v>
      </c>
      <c r="AV186" s="49">
        <f t="shared" si="81"/>
        <v>0</v>
      </c>
      <c r="AW186" s="49">
        <f t="shared" si="81"/>
        <v>0</v>
      </c>
      <c r="AX186" s="49">
        <f t="shared" si="81"/>
        <v>0</v>
      </c>
      <c r="AY186" s="49">
        <f t="shared" si="81"/>
        <v>0</v>
      </c>
      <c r="AZ186" s="49">
        <f t="shared" si="80"/>
        <v>0</v>
      </c>
      <c r="BA186" s="49">
        <f t="shared" si="80"/>
        <v>0</v>
      </c>
      <c r="BB186" s="48">
        <f t="shared" si="78"/>
        <v>181</v>
      </c>
      <c r="BC186" s="50">
        <f t="shared" si="64"/>
        <v>0</v>
      </c>
    </row>
    <row r="187" spans="1:55" x14ac:dyDescent="0.25">
      <c r="A187" s="48">
        <f t="shared" si="79"/>
        <v>182</v>
      </c>
      <c r="B187" s="221"/>
      <c r="C187" s="222"/>
      <c r="D187" s="220"/>
      <c r="E187" s="180"/>
      <c r="F187" s="223"/>
      <c r="G187" s="223"/>
      <c r="H187" s="223"/>
      <c r="I187" s="223"/>
      <c r="J187" s="49"/>
      <c r="K187" s="49">
        <f t="shared" ref="K187:L206" si="82">IF($E187=K$4,$F187-$G187+$H187-$I187,0)</f>
        <v>0</v>
      </c>
      <c r="L187" s="49">
        <f t="shared" si="82"/>
        <v>0</v>
      </c>
      <c r="M187" s="49">
        <f t="shared" si="27"/>
        <v>0</v>
      </c>
      <c r="N187" s="48">
        <f t="shared" si="77"/>
        <v>182</v>
      </c>
      <c r="O187" s="49">
        <f t="shared" si="73"/>
        <v>0</v>
      </c>
      <c r="P187" s="49">
        <f t="shared" si="73"/>
        <v>0</v>
      </c>
      <c r="Q187" s="49">
        <f t="shared" si="73"/>
        <v>0</v>
      </c>
      <c r="R187" s="49">
        <f t="shared" si="73"/>
        <v>0</v>
      </c>
      <c r="S187" s="49">
        <f t="shared" si="72"/>
        <v>0</v>
      </c>
      <c r="T187" s="49">
        <f t="shared" si="71"/>
        <v>0</v>
      </c>
      <c r="U187" s="49">
        <f t="shared" si="71"/>
        <v>0</v>
      </c>
      <c r="V187" s="49">
        <f t="shared" si="71"/>
        <v>0</v>
      </c>
      <c r="W187" s="49">
        <f t="shared" si="71"/>
        <v>0</v>
      </c>
      <c r="X187" s="49">
        <f t="shared" si="71"/>
        <v>0</v>
      </c>
      <c r="Y187" s="49">
        <f t="shared" si="71"/>
        <v>0</v>
      </c>
      <c r="Z187" s="49">
        <f t="shared" si="71"/>
        <v>0</v>
      </c>
      <c r="AA187" s="49">
        <f t="shared" si="71"/>
        <v>0</v>
      </c>
      <c r="AB187" s="49">
        <f t="shared" si="71"/>
        <v>0</v>
      </c>
      <c r="AC187" s="49"/>
      <c r="AD187" s="49">
        <f t="shared" si="76"/>
        <v>0</v>
      </c>
      <c r="AE187" s="49">
        <f t="shared" si="76"/>
        <v>0</v>
      </c>
      <c r="AF187" s="49">
        <f t="shared" si="76"/>
        <v>0</v>
      </c>
      <c r="AG187" s="49">
        <f t="shared" si="76"/>
        <v>0</v>
      </c>
      <c r="AH187" s="49">
        <f t="shared" si="76"/>
        <v>0</v>
      </c>
      <c r="AI187" s="49">
        <f t="shared" si="76"/>
        <v>0</v>
      </c>
      <c r="AJ187" s="49">
        <f t="shared" si="76"/>
        <v>0</v>
      </c>
      <c r="AK187" s="49">
        <f t="shared" si="81"/>
        <v>0</v>
      </c>
      <c r="AL187" s="49">
        <f t="shared" si="81"/>
        <v>0</v>
      </c>
      <c r="AM187" s="49">
        <f t="shared" si="81"/>
        <v>0</v>
      </c>
      <c r="AN187" s="49">
        <f t="shared" si="65"/>
        <v>0</v>
      </c>
      <c r="AO187" s="49">
        <f t="shared" si="81"/>
        <v>0</v>
      </c>
      <c r="AP187" s="49">
        <f t="shared" si="81"/>
        <v>0</v>
      </c>
      <c r="AQ187" s="49">
        <f t="shared" si="81"/>
        <v>0</v>
      </c>
      <c r="AR187" s="49">
        <f t="shared" si="81"/>
        <v>0</v>
      </c>
      <c r="AS187" s="49">
        <f t="shared" si="81"/>
        <v>0</v>
      </c>
      <c r="AT187" s="49">
        <f t="shared" si="81"/>
        <v>0</v>
      </c>
      <c r="AU187" s="49">
        <f t="shared" si="81"/>
        <v>0</v>
      </c>
      <c r="AV187" s="49">
        <f t="shared" si="81"/>
        <v>0</v>
      </c>
      <c r="AW187" s="49">
        <f t="shared" si="81"/>
        <v>0</v>
      </c>
      <c r="AX187" s="49">
        <f t="shared" si="81"/>
        <v>0</v>
      </c>
      <c r="AY187" s="49">
        <f t="shared" si="81"/>
        <v>0</v>
      </c>
      <c r="AZ187" s="49">
        <f t="shared" si="80"/>
        <v>0</v>
      </c>
      <c r="BA187" s="49">
        <f t="shared" si="80"/>
        <v>0</v>
      </c>
      <c r="BB187" s="48">
        <f t="shared" si="78"/>
        <v>182</v>
      </c>
      <c r="BC187" s="50">
        <f t="shared" si="64"/>
        <v>0</v>
      </c>
    </row>
    <row r="188" spans="1:55" x14ac:dyDescent="0.25">
      <c r="A188" s="48">
        <f t="shared" si="79"/>
        <v>183</v>
      </c>
      <c r="B188" s="221"/>
      <c r="C188" s="222"/>
      <c r="D188" s="220"/>
      <c r="E188" s="180"/>
      <c r="F188" s="223"/>
      <c r="G188" s="223"/>
      <c r="H188" s="223"/>
      <c r="I188" s="223"/>
      <c r="J188" s="49"/>
      <c r="K188" s="49">
        <f t="shared" si="82"/>
        <v>0</v>
      </c>
      <c r="L188" s="49">
        <f t="shared" si="82"/>
        <v>0</v>
      </c>
      <c r="M188" s="49">
        <f t="shared" si="27"/>
        <v>0</v>
      </c>
      <c r="N188" s="48">
        <f t="shared" si="77"/>
        <v>183</v>
      </c>
      <c r="O188" s="49">
        <f t="shared" si="73"/>
        <v>0</v>
      </c>
      <c r="P188" s="49">
        <f t="shared" si="73"/>
        <v>0</v>
      </c>
      <c r="Q188" s="49">
        <f t="shared" si="73"/>
        <v>0</v>
      </c>
      <c r="R188" s="49">
        <f t="shared" si="73"/>
        <v>0</v>
      </c>
      <c r="S188" s="49">
        <f t="shared" si="72"/>
        <v>0</v>
      </c>
      <c r="T188" s="49">
        <f t="shared" si="71"/>
        <v>0</v>
      </c>
      <c r="U188" s="49">
        <f t="shared" si="71"/>
        <v>0</v>
      </c>
      <c r="V188" s="49">
        <f t="shared" si="71"/>
        <v>0</v>
      </c>
      <c r="W188" s="49">
        <f t="shared" si="71"/>
        <v>0</v>
      </c>
      <c r="X188" s="49">
        <f t="shared" si="71"/>
        <v>0</v>
      </c>
      <c r="Y188" s="49">
        <f t="shared" si="71"/>
        <v>0</v>
      </c>
      <c r="Z188" s="49">
        <f t="shared" ref="T188:AB206" si="83">IF($E188=Z$4,$G188+$I188,0)</f>
        <v>0</v>
      </c>
      <c r="AA188" s="49">
        <f t="shared" si="83"/>
        <v>0</v>
      </c>
      <c r="AB188" s="49">
        <f t="shared" si="83"/>
        <v>0</v>
      </c>
      <c r="AC188" s="49"/>
      <c r="AD188" s="49">
        <f t="shared" si="76"/>
        <v>0</v>
      </c>
      <c r="AE188" s="49">
        <f t="shared" si="76"/>
        <v>0</v>
      </c>
      <c r="AF188" s="49">
        <f t="shared" si="76"/>
        <v>0</v>
      </c>
      <c r="AG188" s="49">
        <f t="shared" si="76"/>
        <v>0</v>
      </c>
      <c r="AH188" s="49">
        <f t="shared" si="76"/>
        <v>0</v>
      </c>
      <c r="AI188" s="49">
        <f t="shared" si="76"/>
        <v>0</v>
      </c>
      <c r="AJ188" s="49">
        <f t="shared" si="76"/>
        <v>0</v>
      </c>
      <c r="AK188" s="49">
        <f t="shared" si="81"/>
        <v>0</v>
      </c>
      <c r="AL188" s="49">
        <f t="shared" si="81"/>
        <v>0</v>
      </c>
      <c r="AM188" s="49">
        <f t="shared" si="81"/>
        <v>0</v>
      </c>
      <c r="AN188" s="49">
        <f t="shared" si="65"/>
        <v>0</v>
      </c>
      <c r="AO188" s="49">
        <f t="shared" si="81"/>
        <v>0</v>
      </c>
      <c r="AP188" s="49">
        <f t="shared" si="81"/>
        <v>0</v>
      </c>
      <c r="AQ188" s="49">
        <f t="shared" si="81"/>
        <v>0</v>
      </c>
      <c r="AR188" s="49">
        <f t="shared" si="81"/>
        <v>0</v>
      </c>
      <c r="AS188" s="49">
        <f t="shared" si="81"/>
        <v>0</v>
      </c>
      <c r="AT188" s="49">
        <f t="shared" si="81"/>
        <v>0</v>
      </c>
      <c r="AU188" s="49">
        <f t="shared" si="81"/>
        <v>0</v>
      </c>
      <c r="AV188" s="49">
        <f t="shared" si="81"/>
        <v>0</v>
      </c>
      <c r="AW188" s="49">
        <f t="shared" si="81"/>
        <v>0</v>
      </c>
      <c r="AX188" s="49">
        <f t="shared" si="81"/>
        <v>0</v>
      </c>
      <c r="AY188" s="49">
        <f t="shared" si="81"/>
        <v>0</v>
      </c>
      <c r="AZ188" s="49">
        <f t="shared" si="80"/>
        <v>0</v>
      </c>
      <c r="BA188" s="49">
        <f t="shared" si="80"/>
        <v>0</v>
      </c>
      <c r="BB188" s="48">
        <f t="shared" si="78"/>
        <v>183</v>
      </c>
      <c r="BC188" s="50">
        <f t="shared" si="64"/>
        <v>0</v>
      </c>
    </row>
    <row r="189" spans="1:55" x14ac:dyDescent="0.25">
      <c r="A189" s="48">
        <f t="shared" si="79"/>
        <v>184</v>
      </c>
      <c r="B189" s="221"/>
      <c r="C189" s="222"/>
      <c r="D189" s="220"/>
      <c r="E189" s="180"/>
      <c r="F189" s="223"/>
      <c r="G189" s="223"/>
      <c r="H189" s="223"/>
      <c r="I189" s="223"/>
      <c r="J189" s="49"/>
      <c r="K189" s="49">
        <f t="shared" si="82"/>
        <v>0</v>
      </c>
      <c r="L189" s="49">
        <f t="shared" si="82"/>
        <v>0</v>
      </c>
      <c r="M189" s="49">
        <f t="shared" si="27"/>
        <v>0</v>
      </c>
      <c r="N189" s="48">
        <f t="shared" si="77"/>
        <v>184</v>
      </c>
      <c r="O189" s="49">
        <f t="shared" si="73"/>
        <v>0</v>
      </c>
      <c r="P189" s="49">
        <f t="shared" si="73"/>
        <v>0</v>
      </c>
      <c r="Q189" s="49">
        <f t="shared" si="73"/>
        <v>0</v>
      </c>
      <c r="R189" s="49">
        <f t="shared" si="73"/>
        <v>0</v>
      </c>
      <c r="S189" s="49">
        <f t="shared" si="72"/>
        <v>0</v>
      </c>
      <c r="T189" s="49">
        <f t="shared" si="83"/>
        <v>0</v>
      </c>
      <c r="U189" s="49">
        <f t="shared" si="83"/>
        <v>0</v>
      </c>
      <c r="V189" s="49">
        <f t="shared" si="83"/>
        <v>0</v>
      </c>
      <c r="W189" s="49">
        <f t="shared" si="83"/>
        <v>0</v>
      </c>
      <c r="X189" s="49">
        <f t="shared" si="83"/>
        <v>0</v>
      </c>
      <c r="Y189" s="49">
        <f t="shared" si="83"/>
        <v>0</v>
      </c>
      <c r="Z189" s="49">
        <f t="shared" si="83"/>
        <v>0</v>
      </c>
      <c r="AA189" s="49">
        <f t="shared" si="83"/>
        <v>0</v>
      </c>
      <c r="AB189" s="49">
        <f t="shared" si="83"/>
        <v>0</v>
      </c>
      <c r="AC189" s="49"/>
      <c r="AD189" s="49">
        <f t="shared" si="76"/>
        <v>0</v>
      </c>
      <c r="AE189" s="49">
        <f t="shared" si="76"/>
        <v>0</v>
      </c>
      <c r="AF189" s="49">
        <f t="shared" si="76"/>
        <v>0</v>
      </c>
      <c r="AG189" s="49">
        <f t="shared" si="76"/>
        <v>0</v>
      </c>
      <c r="AH189" s="49">
        <f t="shared" si="76"/>
        <v>0</v>
      </c>
      <c r="AI189" s="49">
        <f t="shared" si="76"/>
        <v>0</v>
      </c>
      <c r="AJ189" s="49">
        <f t="shared" si="76"/>
        <v>0</v>
      </c>
      <c r="AK189" s="49">
        <f t="shared" si="81"/>
        <v>0</v>
      </c>
      <c r="AL189" s="49">
        <f t="shared" si="81"/>
        <v>0</v>
      </c>
      <c r="AM189" s="49">
        <f t="shared" si="81"/>
        <v>0</v>
      </c>
      <c r="AN189" s="49">
        <f t="shared" si="65"/>
        <v>0</v>
      </c>
      <c r="AO189" s="49">
        <f t="shared" si="81"/>
        <v>0</v>
      </c>
      <c r="AP189" s="49">
        <f t="shared" si="81"/>
        <v>0</v>
      </c>
      <c r="AQ189" s="49">
        <f t="shared" si="81"/>
        <v>0</v>
      </c>
      <c r="AR189" s="49">
        <f t="shared" si="81"/>
        <v>0</v>
      </c>
      <c r="AS189" s="49">
        <f t="shared" si="81"/>
        <v>0</v>
      </c>
      <c r="AT189" s="49">
        <f t="shared" si="81"/>
        <v>0</v>
      </c>
      <c r="AU189" s="49">
        <f t="shared" si="81"/>
        <v>0</v>
      </c>
      <c r="AV189" s="49">
        <f t="shared" si="81"/>
        <v>0</v>
      </c>
      <c r="AW189" s="49">
        <f t="shared" si="81"/>
        <v>0</v>
      </c>
      <c r="AX189" s="49">
        <f t="shared" si="81"/>
        <v>0</v>
      </c>
      <c r="AY189" s="49">
        <f t="shared" si="81"/>
        <v>0</v>
      </c>
      <c r="AZ189" s="49">
        <f t="shared" si="80"/>
        <v>0</v>
      </c>
      <c r="BA189" s="49">
        <f t="shared" si="80"/>
        <v>0</v>
      </c>
      <c r="BB189" s="48">
        <f t="shared" si="78"/>
        <v>184</v>
      </c>
      <c r="BC189" s="50">
        <f t="shared" si="64"/>
        <v>0</v>
      </c>
    </row>
    <row r="190" spans="1:55" x14ac:dyDescent="0.25">
      <c r="A190" s="48">
        <f t="shared" si="79"/>
        <v>185</v>
      </c>
      <c r="B190" s="221"/>
      <c r="C190" s="222"/>
      <c r="D190" s="220"/>
      <c r="E190" s="180"/>
      <c r="F190" s="223"/>
      <c r="G190" s="223"/>
      <c r="H190" s="223"/>
      <c r="I190" s="223"/>
      <c r="J190" s="49"/>
      <c r="K190" s="49">
        <f t="shared" si="82"/>
        <v>0</v>
      </c>
      <c r="L190" s="49">
        <f t="shared" si="82"/>
        <v>0</v>
      </c>
      <c r="M190" s="49">
        <f t="shared" si="27"/>
        <v>0</v>
      </c>
      <c r="N190" s="48">
        <f t="shared" si="77"/>
        <v>185</v>
      </c>
      <c r="O190" s="49">
        <f t="shared" si="73"/>
        <v>0</v>
      </c>
      <c r="P190" s="49">
        <f t="shared" si="73"/>
        <v>0</v>
      </c>
      <c r="Q190" s="49">
        <f t="shared" si="73"/>
        <v>0</v>
      </c>
      <c r="R190" s="49">
        <f t="shared" si="73"/>
        <v>0</v>
      </c>
      <c r="S190" s="49">
        <f t="shared" si="72"/>
        <v>0</v>
      </c>
      <c r="T190" s="49">
        <f t="shared" si="83"/>
        <v>0</v>
      </c>
      <c r="U190" s="49">
        <f t="shared" si="83"/>
        <v>0</v>
      </c>
      <c r="V190" s="49">
        <f t="shared" si="83"/>
        <v>0</v>
      </c>
      <c r="W190" s="49">
        <f t="shared" si="83"/>
        <v>0</v>
      </c>
      <c r="X190" s="49">
        <f t="shared" si="83"/>
        <v>0</v>
      </c>
      <c r="Y190" s="49">
        <f t="shared" si="83"/>
        <v>0</v>
      </c>
      <c r="Z190" s="49">
        <f t="shared" si="83"/>
        <v>0</v>
      </c>
      <c r="AA190" s="49">
        <f t="shared" si="83"/>
        <v>0</v>
      </c>
      <c r="AB190" s="49">
        <f t="shared" si="83"/>
        <v>0</v>
      </c>
      <c r="AC190" s="49"/>
      <c r="AD190" s="49">
        <f t="shared" si="76"/>
        <v>0</v>
      </c>
      <c r="AE190" s="49">
        <f t="shared" si="76"/>
        <v>0</v>
      </c>
      <c r="AF190" s="49">
        <f t="shared" si="76"/>
        <v>0</v>
      </c>
      <c r="AG190" s="49">
        <f t="shared" si="76"/>
        <v>0</v>
      </c>
      <c r="AH190" s="49">
        <f t="shared" si="76"/>
        <v>0</v>
      </c>
      <c r="AI190" s="49">
        <f t="shared" si="76"/>
        <v>0</v>
      </c>
      <c r="AJ190" s="49">
        <f t="shared" si="76"/>
        <v>0</v>
      </c>
      <c r="AK190" s="49">
        <f t="shared" si="81"/>
        <v>0</v>
      </c>
      <c r="AL190" s="49">
        <f t="shared" si="81"/>
        <v>0</v>
      </c>
      <c r="AM190" s="49">
        <f t="shared" si="81"/>
        <v>0</v>
      </c>
      <c r="AN190" s="49">
        <f t="shared" si="65"/>
        <v>0</v>
      </c>
      <c r="AO190" s="49">
        <f t="shared" si="81"/>
        <v>0</v>
      </c>
      <c r="AP190" s="49">
        <f t="shared" si="81"/>
        <v>0</v>
      </c>
      <c r="AQ190" s="49">
        <f t="shared" si="81"/>
        <v>0</v>
      </c>
      <c r="AR190" s="49">
        <f t="shared" si="81"/>
        <v>0</v>
      </c>
      <c r="AS190" s="49">
        <f t="shared" si="81"/>
        <v>0</v>
      </c>
      <c r="AT190" s="49">
        <f t="shared" si="81"/>
        <v>0</v>
      </c>
      <c r="AU190" s="49">
        <f t="shared" si="81"/>
        <v>0</v>
      </c>
      <c r="AV190" s="49">
        <f t="shared" si="81"/>
        <v>0</v>
      </c>
      <c r="AW190" s="49">
        <f t="shared" si="81"/>
        <v>0</v>
      </c>
      <c r="AX190" s="49">
        <f t="shared" si="81"/>
        <v>0</v>
      </c>
      <c r="AY190" s="49">
        <f t="shared" si="81"/>
        <v>0</v>
      </c>
      <c r="AZ190" s="49">
        <f t="shared" si="80"/>
        <v>0</v>
      </c>
      <c r="BA190" s="49">
        <f t="shared" si="80"/>
        <v>0</v>
      </c>
      <c r="BB190" s="48">
        <f t="shared" si="78"/>
        <v>185</v>
      </c>
      <c r="BC190" s="50">
        <f t="shared" si="64"/>
        <v>0</v>
      </c>
    </row>
    <row r="191" spans="1:55" x14ac:dyDescent="0.25">
      <c r="A191" s="48">
        <f t="shared" si="79"/>
        <v>186</v>
      </c>
      <c r="B191" s="221"/>
      <c r="C191" s="222"/>
      <c r="D191" s="220"/>
      <c r="E191" s="180"/>
      <c r="F191" s="223"/>
      <c r="G191" s="223"/>
      <c r="H191" s="223"/>
      <c r="I191" s="223"/>
      <c r="J191" s="49"/>
      <c r="K191" s="49">
        <f t="shared" si="82"/>
        <v>0</v>
      </c>
      <c r="L191" s="49">
        <f t="shared" si="82"/>
        <v>0</v>
      </c>
      <c r="M191" s="49">
        <f t="shared" si="27"/>
        <v>0</v>
      </c>
      <c r="N191" s="48">
        <f t="shared" si="77"/>
        <v>186</v>
      </c>
      <c r="O191" s="49">
        <f t="shared" si="73"/>
        <v>0</v>
      </c>
      <c r="P191" s="49">
        <f t="shared" si="73"/>
        <v>0</v>
      </c>
      <c r="Q191" s="49">
        <f t="shared" si="73"/>
        <v>0</v>
      </c>
      <c r="R191" s="49">
        <f t="shared" si="73"/>
        <v>0</v>
      </c>
      <c r="S191" s="49">
        <f t="shared" si="72"/>
        <v>0</v>
      </c>
      <c r="T191" s="49">
        <f t="shared" si="83"/>
        <v>0</v>
      </c>
      <c r="U191" s="49">
        <f t="shared" si="83"/>
        <v>0</v>
      </c>
      <c r="V191" s="49">
        <f t="shared" si="83"/>
        <v>0</v>
      </c>
      <c r="W191" s="49">
        <f t="shared" si="83"/>
        <v>0</v>
      </c>
      <c r="X191" s="49">
        <f t="shared" si="83"/>
        <v>0</v>
      </c>
      <c r="Y191" s="49">
        <f t="shared" si="83"/>
        <v>0</v>
      </c>
      <c r="Z191" s="49">
        <f t="shared" si="83"/>
        <v>0</v>
      </c>
      <c r="AA191" s="49">
        <f t="shared" si="83"/>
        <v>0</v>
      </c>
      <c r="AB191" s="49">
        <f t="shared" si="83"/>
        <v>0</v>
      </c>
      <c r="AC191" s="49"/>
      <c r="AD191" s="49">
        <f t="shared" si="76"/>
        <v>0</v>
      </c>
      <c r="AE191" s="49">
        <f t="shared" si="76"/>
        <v>0</v>
      </c>
      <c r="AF191" s="49">
        <f t="shared" si="76"/>
        <v>0</v>
      </c>
      <c r="AG191" s="49">
        <f t="shared" si="76"/>
        <v>0</v>
      </c>
      <c r="AH191" s="49">
        <f t="shared" si="76"/>
        <v>0</v>
      </c>
      <c r="AI191" s="49">
        <f t="shared" si="76"/>
        <v>0</v>
      </c>
      <c r="AJ191" s="49">
        <f t="shared" si="76"/>
        <v>0</v>
      </c>
      <c r="AK191" s="49">
        <f t="shared" si="81"/>
        <v>0</v>
      </c>
      <c r="AL191" s="49">
        <f t="shared" si="81"/>
        <v>0</v>
      </c>
      <c r="AM191" s="49">
        <f t="shared" si="81"/>
        <v>0</v>
      </c>
      <c r="AN191" s="49">
        <f t="shared" si="65"/>
        <v>0</v>
      </c>
      <c r="AO191" s="49">
        <f t="shared" si="81"/>
        <v>0</v>
      </c>
      <c r="AP191" s="49">
        <f t="shared" si="81"/>
        <v>0</v>
      </c>
      <c r="AQ191" s="49">
        <f t="shared" si="81"/>
        <v>0</v>
      </c>
      <c r="AR191" s="49">
        <f t="shared" si="81"/>
        <v>0</v>
      </c>
      <c r="AS191" s="49">
        <f t="shared" si="81"/>
        <v>0</v>
      </c>
      <c r="AT191" s="49">
        <f t="shared" si="81"/>
        <v>0</v>
      </c>
      <c r="AU191" s="49">
        <f t="shared" si="81"/>
        <v>0</v>
      </c>
      <c r="AV191" s="49">
        <f t="shared" si="81"/>
        <v>0</v>
      </c>
      <c r="AW191" s="49">
        <f t="shared" si="81"/>
        <v>0</v>
      </c>
      <c r="AX191" s="49">
        <f t="shared" si="81"/>
        <v>0</v>
      </c>
      <c r="AY191" s="49">
        <f t="shared" si="81"/>
        <v>0</v>
      </c>
      <c r="AZ191" s="49">
        <f t="shared" si="80"/>
        <v>0</v>
      </c>
      <c r="BA191" s="49">
        <f t="shared" si="80"/>
        <v>0</v>
      </c>
      <c r="BB191" s="48">
        <f t="shared" si="78"/>
        <v>186</v>
      </c>
      <c r="BC191" s="50">
        <f t="shared" si="64"/>
        <v>0</v>
      </c>
    </row>
    <row r="192" spans="1:55" x14ac:dyDescent="0.25">
      <c r="A192" s="48">
        <f t="shared" si="79"/>
        <v>187</v>
      </c>
      <c r="B192" s="221"/>
      <c r="C192" s="222"/>
      <c r="D192" s="220"/>
      <c r="E192" s="180"/>
      <c r="F192" s="223"/>
      <c r="G192" s="223"/>
      <c r="H192" s="223"/>
      <c r="I192" s="223"/>
      <c r="J192" s="49"/>
      <c r="K192" s="49">
        <f t="shared" si="82"/>
        <v>0</v>
      </c>
      <c r="L192" s="49">
        <f t="shared" si="82"/>
        <v>0</v>
      </c>
      <c r="M192" s="49">
        <f t="shared" si="27"/>
        <v>0</v>
      </c>
      <c r="N192" s="48">
        <f t="shared" si="77"/>
        <v>187</v>
      </c>
      <c r="O192" s="49">
        <f t="shared" si="73"/>
        <v>0</v>
      </c>
      <c r="P192" s="49">
        <f t="shared" si="73"/>
        <v>0</v>
      </c>
      <c r="Q192" s="49">
        <f t="shared" si="73"/>
        <v>0</v>
      </c>
      <c r="R192" s="49">
        <f t="shared" si="73"/>
        <v>0</v>
      </c>
      <c r="S192" s="49">
        <f t="shared" si="72"/>
        <v>0</v>
      </c>
      <c r="T192" s="49">
        <f t="shared" si="83"/>
        <v>0</v>
      </c>
      <c r="U192" s="49">
        <f t="shared" si="83"/>
        <v>0</v>
      </c>
      <c r="V192" s="49">
        <f t="shared" si="83"/>
        <v>0</v>
      </c>
      <c r="W192" s="49">
        <f t="shared" si="83"/>
        <v>0</v>
      </c>
      <c r="X192" s="49">
        <f t="shared" si="83"/>
        <v>0</v>
      </c>
      <c r="Y192" s="49">
        <f t="shared" si="83"/>
        <v>0</v>
      </c>
      <c r="Z192" s="49">
        <f t="shared" si="83"/>
        <v>0</v>
      </c>
      <c r="AA192" s="49">
        <f t="shared" si="83"/>
        <v>0</v>
      </c>
      <c r="AB192" s="49">
        <f t="shared" si="83"/>
        <v>0</v>
      </c>
      <c r="AC192" s="49"/>
      <c r="AD192" s="49">
        <f t="shared" si="76"/>
        <v>0</v>
      </c>
      <c r="AE192" s="49">
        <f t="shared" si="76"/>
        <v>0</v>
      </c>
      <c r="AF192" s="49">
        <f t="shared" si="76"/>
        <v>0</v>
      </c>
      <c r="AG192" s="49">
        <f t="shared" si="76"/>
        <v>0</v>
      </c>
      <c r="AH192" s="49">
        <f t="shared" si="76"/>
        <v>0</v>
      </c>
      <c r="AI192" s="49">
        <f t="shared" si="76"/>
        <v>0</v>
      </c>
      <c r="AJ192" s="49">
        <f t="shared" si="76"/>
        <v>0</v>
      </c>
      <c r="AK192" s="49">
        <f t="shared" si="81"/>
        <v>0</v>
      </c>
      <c r="AL192" s="49">
        <f t="shared" si="81"/>
        <v>0</v>
      </c>
      <c r="AM192" s="49">
        <f t="shared" si="81"/>
        <v>0</v>
      </c>
      <c r="AN192" s="49">
        <f t="shared" si="65"/>
        <v>0</v>
      </c>
      <c r="AO192" s="49">
        <f t="shared" si="81"/>
        <v>0</v>
      </c>
      <c r="AP192" s="49">
        <f t="shared" si="81"/>
        <v>0</v>
      </c>
      <c r="AQ192" s="49">
        <f t="shared" si="81"/>
        <v>0</v>
      </c>
      <c r="AR192" s="49">
        <f t="shared" si="81"/>
        <v>0</v>
      </c>
      <c r="AS192" s="49">
        <f t="shared" si="81"/>
        <v>0</v>
      </c>
      <c r="AT192" s="49">
        <f t="shared" si="81"/>
        <v>0</v>
      </c>
      <c r="AU192" s="49">
        <f t="shared" si="81"/>
        <v>0</v>
      </c>
      <c r="AV192" s="49">
        <f t="shared" si="81"/>
        <v>0</v>
      </c>
      <c r="AW192" s="49">
        <f t="shared" si="81"/>
        <v>0</v>
      </c>
      <c r="AX192" s="49">
        <f t="shared" si="81"/>
        <v>0</v>
      </c>
      <c r="AY192" s="49">
        <f t="shared" si="81"/>
        <v>0</v>
      </c>
      <c r="AZ192" s="49">
        <f t="shared" si="80"/>
        <v>0</v>
      </c>
      <c r="BA192" s="49">
        <f t="shared" si="80"/>
        <v>0</v>
      </c>
      <c r="BB192" s="48">
        <f t="shared" si="78"/>
        <v>187</v>
      </c>
      <c r="BC192" s="50">
        <f t="shared" si="64"/>
        <v>0</v>
      </c>
    </row>
    <row r="193" spans="1:55" x14ac:dyDescent="0.25">
      <c r="A193" s="48">
        <f t="shared" si="79"/>
        <v>188</v>
      </c>
      <c r="B193" s="221"/>
      <c r="C193" s="222"/>
      <c r="D193" s="220"/>
      <c r="E193" s="180"/>
      <c r="F193" s="223"/>
      <c r="G193" s="223"/>
      <c r="H193" s="223"/>
      <c r="I193" s="223"/>
      <c r="J193" s="49"/>
      <c r="K193" s="49">
        <f t="shared" si="82"/>
        <v>0</v>
      </c>
      <c r="L193" s="49">
        <f t="shared" si="82"/>
        <v>0</v>
      </c>
      <c r="M193" s="49">
        <f t="shared" si="27"/>
        <v>0</v>
      </c>
      <c r="N193" s="48">
        <f t="shared" si="77"/>
        <v>188</v>
      </c>
      <c r="O193" s="49">
        <f t="shared" si="73"/>
        <v>0</v>
      </c>
      <c r="P193" s="49">
        <f t="shared" si="73"/>
        <v>0</v>
      </c>
      <c r="Q193" s="49">
        <f t="shared" si="73"/>
        <v>0</v>
      </c>
      <c r="R193" s="49">
        <f t="shared" si="73"/>
        <v>0</v>
      </c>
      <c r="S193" s="49">
        <f t="shared" si="72"/>
        <v>0</v>
      </c>
      <c r="T193" s="49">
        <f t="shared" si="83"/>
        <v>0</v>
      </c>
      <c r="U193" s="49">
        <f t="shared" si="83"/>
        <v>0</v>
      </c>
      <c r="V193" s="49">
        <f t="shared" si="83"/>
        <v>0</v>
      </c>
      <c r="W193" s="49">
        <f t="shared" si="83"/>
        <v>0</v>
      </c>
      <c r="X193" s="49">
        <f t="shared" si="83"/>
        <v>0</v>
      </c>
      <c r="Y193" s="49">
        <f t="shared" si="83"/>
        <v>0</v>
      </c>
      <c r="Z193" s="49">
        <f t="shared" si="83"/>
        <v>0</v>
      </c>
      <c r="AA193" s="49">
        <f t="shared" si="83"/>
        <v>0</v>
      </c>
      <c r="AB193" s="49">
        <f t="shared" si="83"/>
        <v>0</v>
      </c>
      <c r="AC193" s="49"/>
      <c r="AD193" s="49">
        <f t="shared" si="76"/>
        <v>0</v>
      </c>
      <c r="AE193" s="49">
        <f t="shared" si="76"/>
        <v>0</v>
      </c>
      <c r="AF193" s="49">
        <f t="shared" si="76"/>
        <v>0</v>
      </c>
      <c r="AG193" s="49">
        <f t="shared" si="76"/>
        <v>0</v>
      </c>
      <c r="AH193" s="49">
        <f t="shared" si="76"/>
        <v>0</v>
      </c>
      <c r="AI193" s="49">
        <f t="shared" si="76"/>
        <v>0</v>
      </c>
      <c r="AJ193" s="49">
        <f t="shared" si="76"/>
        <v>0</v>
      </c>
      <c r="AK193" s="49">
        <f t="shared" si="81"/>
        <v>0</v>
      </c>
      <c r="AL193" s="49">
        <f t="shared" si="81"/>
        <v>0</v>
      </c>
      <c r="AM193" s="49">
        <f t="shared" si="81"/>
        <v>0</v>
      </c>
      <c r="AN193" s="49">
        <f t="shared" si="65"/>
        <v>0</v>
      </c>
      <c r="AO193" s="49">
        <f t="shared" si="81"/>
        <v>0</v>
      </c>
      <c r="AP193" s="49">
        <f t="shared" si="81"/>
        <v>0</v>
      </c>
      <c r="AQ193" s="49">
        <f t="shared" si="81"/>
        <v>0</v>
      </c>
      <c r="AR193" s="49">
        <f t="shared" si="81"/>
        <v>0</v>
      </c>
      <c r="AS193" s="49">
        <f t="shared" si="81"/>
        <v>0</v>
      </c>
      <c r="AT193" s="49">
        <f t="shared" si="81"/>
        <v>0</v>
      </c>
      <c r="AU193" s="49">
        <f t="shared" si="81"/>
        <v>0</v>
      </c>
      <c r="AV193" s="49">
        <f t="shared" si="81"/>
        <v>0</v>
      </c>
      <c r="AW193" s="49">
        <f t="shared" si="81"/>
        <v>0</v>
      </c>
      <c r="AX193" s="49">
        <f t="shared" si="81"/>
        <v>0</v>
      </c>
      <c r="AY193" s="49">
        <f t="shared" si="81"/>
        <v>0</v>
      </c>
      <c r="AZ193" s="49">
        <f t="shared" si="80"/>
        <v>0</v>
      </c>
      <c r="BA193" s="49">
        <f t="shared" si="80"/>
        <v>0</v>
      </c>
      <c r="BB193" s="48">
        <f t="shared" si="78"/>
        <v>188</v>
      </c>
      <c r="BC193" s="50">
        <f t="shared" si="64"/>
        <v>0</v>
      </c>
    </row>
    <row r="194" spans="1:55" x14ac:dyDescent="0.25">
      <c r="A194" s="48">
        <f t="shared" si="79"/>
        <v>189</v>
      </c>
      <c r="B194" s="221"/>
      <c r="C194" s="222"/>
      <c r="D194" s="220"/>
      <c r="E194" s="180"/>
      <c r="F194" s="223"/>
      <c r="G194" s="223"/>
      <c r="H194" s="223"/>
      <c r="I194" s="223"/>
      <c r="J194" s="49"/>
      <c r="K194" s="49">
        <f t="shared" si="82"/>
        <v>0</v>
      </c>
      <c r="L194" s="49">
        <f t="shared" si="82"/>
        <v>0</v>
      </c>
      <c r="M194" s="49">
        <f t="shared" si="27"/>
        <v>0</v>
      </c>
      <c r="N194" s="48">
        <f t="shared" si="77"/>
        <v>189</v>
      </c>
      <c r="O194" s="49">
        <f t="shared" si="73"/>
        <v>0</v>
      </c>
      <c r="P194" s="49">
        <f t="shared" si="73"/>
        <v>0</v>
      </c>
      <c r="Q194" s="49">
        <f t="shared" si="73"/>
        <v>0</v>
      </c>
      <c r="R194" s="49">
        <f t="shared" si="73"/>
        <v>0</v>
      </c>
      <c r="S194" s="49">
        <f t="shared" si="72"/>
        <v>0</v>
      </c>
      <c r="T194" s="49">
        <f t="shared" si="83"/>
        <v>0</v>
      </c>
      <c r="U194" s="49">
        <f t="shared" si="83"/>
        <v>0</v>
      </c>
      <c r="V194" s="49">
        <f t="shared" si="83"/>
        <v>0</v>
      </c>
      <c r="W194" s="49">
        <f t="shared" si="83"/>
        <v>0</v>
      </c>
      <c r="X194" s="49">
        <f t="shared" si="83"/>
        <v>0</v>
      </c>
      <c r="Y194" s="49">
        <f t="shared" si="83"/>
        <v>0</v>
      </c>
      <c r="Z194" s="49">
        <f t="shared" si="83"/>
        <v>0</v>
      </c>
      <c r="AA194" s="49">
        <f t="shared" si="83"/>
        <v>0</v>
      </c>
      <c r="AB194" s="49">
        <f t="shared" si="83"/>
        <v>0</v>
      </c>
      <c r="AC194" s="49"/>
      <c r="AD194" s="49">
        <f t="shared" si="76"/>
        <v>0</v>
      </c>
      <c r="AE194" s="49">
        <f t="shared" si="76"/>
        <v>0</v>
      </c>
      <c r="AF194" s="49">
        <f t="shared" si="76"/>
        <v>0</v>
      </c>
      <c r="AG194" s="49">
        <f t="shared" si="76"/>
        <v>0</v>
      </c>
      <c r="AH194" s="49">
        <f t="shared" si="76"/>
        <v>0</v>
      </c>
      <c r="AI194" s="49">
        <f t="shared" si="76"/>
        <v>0</v>
      </c>
      <c r="AJ194" s="49">
        <f t="shared" si="76"/>
        <v>0</v>
      </c>
      <c r="AK194" s="49">
        <f t="shared" si="81"/>
        <v>0</v>
      </c>
      <c r="AL194" s="49">
        <f t="shared" si="81"/>
        <v>0</v>
      </c>
      <c r="AM194" s="49">
        <f t="shared" si="81"/>
        <v>0</v>
      </c>
      <c r="AN194" s="49">
        <f t="shared" si="65"/>
        <v>0</v>
      </c>
      <c r="AO194" s="49">
        <f t="shared" si="81"/>
        <v>0</v>
      </c>
      <c r="AP194" s="49">
        <f t="shared" si="81"/>
        <v>0</v>
      </c>
      <c r="AQ194" s="49">
        <f t="shared" si="81"/>
        <v>0</v>
      </c>
      <c r="AR194" s="49">
        <f t="shared" si="81"/>
        <v>0</v>
      </c>
      <c r="AS194" s="49">
        <f t="shared" si="81"/>
        <v>0</v>
      </c>
      <c r="AT194" s="49">
        <f t="shared" si="81"/>
        <v>0</v>
      </c>
      <c r="AU194" s="49">
        <f t="shared" si="81"/>
        <v>0</v>
      </c>
      <c r="AV194" s="49">
        <f t="shared" si="81"/>
        <v>0</v>
      </c>
      <c r="AW194" s="49">
        <f t="shared" si="81"/>
        <v>0</v>
      </c>
      <c r="AX194" s="49">
        <f t="shared" si="81"/>
        <v>0</v>
      </c>
      <c r="AY194" s="49">
        <f t="shared" si="81"/>
        <v>0</v>
      </c>
      <c r="AZ194" s="49">
        <f t="shared" si="80"/>
        <v>0</v>
      </c>
      <c r="BA194" s="49">
        <f t="shared" si="80"/>
        <v>0</v>
      </c>
      <c r="BB194" s="48">
        <f t="shared" si="78"/>
        <v>189</v>
      </c>
      <c r="BC194" s="50">
        <f t="shared" si="64"/>
        <v>0</v>
      </c>
    </row>
    <row r="195" spans="1:55" x14ac:dyDescent="0.25">
      <c r="A195" s="48">
        <f t="shared" si="79"/>
        <v>190</v>
      </c>
      <c r="B195" s="221"/>
      <c r="C195" s="222"/>
      <c r="D195" s="220"/>
      <c r="E195" s="180"/>
      <c r="F195" s="223"/>
      <c r="G195" s="223"/>
      <c r="H195" s="223"/>
      <c r="I195" s="223"/>
      <c r="J195" s="49"/>
      <c r="K195" s="49">
        <f t="shared" si="82"/>
        <v>0</v>
      </c>
      <c r="L195" s="49">
        <f t="shared" si="82"/>
        <v>0</v>
      </c>
      <c r="M195" s="49">
        <f t="shared" si="27"/>
        <v>0</v>
      </c>
      <c r="N195" s="48">
        <f t="shared" si="77"/>
        <v>190</v>
      </c>
      <c r="O195" s="49">
        <f t="shared" si="73"/>
        <v>0</v>
      </c>
      <c r="P195" s="49">
        <f t="shared" si="73"/>
        <v>0</v>
      </c>
      <c r="Q195" s="49">
        <f t="shared" si="73"/>
        <v>0</v>
      </c>
      <c r="R195" s="49">
        <f t="shared" si="73"/>
        <v>0</v>
      </c>
      <c r="S195" s="49">
        <f t="shared" si="72"/>
        <v>0</v>
      </c>
      <c r="T195" s="49">
        <f t="shared" si="83"/>
        <v>0</v>
      </c>
      <c r="U195" s="49">
        <f t="shared" si="83"/>
        <v>0</v>
      </c>
      <c r="V195" s="49">
        <f t="shared" si="83"/>
        <v>0</v>
      </c>
      <c r="W195" s="49">
        <f t="shared" si="83"/>
        <v>0</v>
      </c>
      <c r="X195" s="49">
        <f t="shared" si="83"/>
        <v>0</v>
      </c>
      <c r="Y195" s="49">
        <f t="shared" si="83"/>
        <v>0</v>
      </c>
      <c r="Z195" s="49">
        <f t="shared" si="83"/>
        <v>0</v>
      </c>
      <c r="AA195" s="49">
        <f t="shared" si="83"/>
        <v>0</v>
      </c>
      <c r="AB195" s="49">
        <f t="shared" si="83"/>
        <v>0</v>
      </c>
      <c r="AC195" s="49"/>
      <c r="AD195" s="49">
        <f t="shared" si="76"/>
        <v>0</v>
      </c>
      <c r="AE195" s="49">
        <f t="shared" si="76"/>
        <v>0</v>
      </c>
      <c r="AF195" s="49">
        <f t="shared" si="76"/>
        <v>0</v>
      </c>
      <c r="AG195" s="49">
        <f t="shared" si="76"/>
        <v>0</v>
      </c>
      <c r="AH195" s="49">
        <f t="shared" si="76"/>
        <v>0</v>
      </c>
      <c r="AI195" s="49">
        <f t="shared" si="76"/>
        <v>0</v>
      </c>
      <c r="AJ195" s="49">
        <f t="shared" si="76"/>
        <v>0</v>
      </c>
      <c r="AK195" s="49">
        <f t="shared" si="81"/>
        <v>0</v>
      </c>
      <c r="AL195" s="49">
        <f t="shared" si="81"/>
        <v>0</v>
      </c>
      <c r="AM195" s="49">
        <f t="shared" si="81"/>
        <v>0</v>
      </c>
      <c r="AN195" s="49">
        <f t="shared" si="65"/>
        <v>0</v>
      </c>
      <c r="AO195" s="49">
        <f t="shared" si="81"/>
        <v>0</v>
      </c>
      <c r="AP195" s="49">
        <f t="shared" si="81"/>
        <v>0</v>
      </c>
      <c r="AQ195" s="49">
        <f t="shared" si="81"/>
        <v>0</v>
      </c>
      <c r="AR195" s="49">
        <f t="shared" si="81"/>
        <v>0</v>
      </c>
      <c r="AS195" s="49">
        <f t="shared" si="81"/>
        <v>0</v>
      </c>
      <c r="AT195" s="49">
        <f t="shared" si="81"/>
        <v>0</v>
      </c>
      <c r="AU195" s="49">
        <f t="shared" si="81"/>
        <v>0</v>
      </c>
      <c r="AV195" s="49">
        <f t="shared" si="81"/>
        <v>0</v>
      </c>
      <c r="AW195" s="49">
        <f t="shared" si="81"/>
        <v>0</v>
      </c>
      <c r="AX195" s="49">
        <f t="shared" si="81"/>
        <v>0</v>
      </c>
      <c r="AY195" s="49">
        <f t="shared" si="81"/>
        <v>0</v>
      </c>
      <c r="AZ195" s="49">
        <f t="shared" ref="AZ195:BA214" si="84">IF($E195=AZ$4,$G195+$I195,0)</f>
        <v>0</v>
      </c>
      <c r="BA195" s="49">
        <f t="shared" si="84"/>
        <v>0</v>
      </c>
      <c r="BB195" s="48">
        <f t="shared" si="78"/>
        <v>190</v>
      </c>
      <c r="BC195" s="50">
        <f t="shared" si="64"/>
        <v>0</v>
      </c>
    </row>
    <row r="196" spans="1:55" x14ac:dyDescent="0.25">
      <c r="A196" s="48">
        <f t="shared" si="79"/>
        <v>191</v>
      </c>
      <c r="B196" s="221"/>
      <c r="C196" s="222"/>
      <c r="D196" s="220"/>
      <c r="E196" s="180"/>
      <c r="F196" s="223"/>
      <c r="G196" s="223"/>
      <c r="H196" s="223"/>
      <c r="I196" s="223"/>
      <c r="J196" s="49"/>
      <c r="K196" s="49">
        <f t="shared" si="82"/>
        <v>0</v>
      </c>
      <c r="L196" s="49">
        <f t="shared" si="82"/>
        <v>0</v>
      </c>
      <c r="M196" s="49">
        <f t="shared" si="27"/>
        <v>0</v>
      </c>
      <c r="N196" s="48">
        <f t="shared" si="77"/>
        <v>191</v>
      </c>
      <c r="O196" s="49">
        <f t="shared" si="73"/>
        <v>0</v>
      </c>
      <c r="P196" s="49">
        <f t="shared" si="73"/>
        <v>0</v>
      </c>
      <c r="Q196" s="49">
        <f t="shared" si="73"/>
        <v>0</v>
      </c>
      <c r="R196" s="49">
        <f t="shared" si="73"/>
        <v>0</v>
      </c>
      <c r="S196" s="49">
        <f t="shared" si="72"/>
        <v>0</v>
      </c>
      <c r="T196" s="49">
        <f t="shared" si="83"/>
        <v>0</v>
      </c>
      <c r="U196" s="49">
        <f t="shared" si="83"/>
        <v>0</v>
      </c>
      <c r="V196" s="49">
        <f t="shared" si="83"/>
        <v>0</v>
      </c>
      <c r="W196" s="49">
        <f t="shared" si="83"/>
        <v>0</v>
      </c>
      <c r="X196" s="49">
        <f t="shared" si="83"/>
        <v>0</v>
      </c>
      <c r="Y196" s="49">
        <f t="shared" si="83"/>
        <v>0</v>
      </c>
      <c r="Z196" s="49">
        <f t="shared" si="83"/>
        <v>0</v>
      </c>
      <c r="AA196" s="49">
        <f t="shared" si="83"/>
        <v>0</v>
      </c>
      <c r="AB196" s="49">
        <f t="shared" si="83"/>
        <v>0</v>
      </c>
      <c r="AC196" s="49"/>
      <c r="AD196" s="49">
        <f t="shared" si="76"/>
        <v>0</v>
      </c>
      <c r="AE196" s="49">
        <f t="shared" si="76"/>
        <v>0</v>
      </c>
      <c r="AF196" s="49">
        <f t="shared" si="76"/>
        <v>0</v>
      </c>
      <c r="AG196" s="49">
        <f t="shared" si="76"/>
        <v>0</v>
      </c>
      <c r="AH196" s="49">
        <f t="shared" si="76"/>
        <v>0</v>
      </c>
      <c r="AI196" s="49">
        <f t="shared" si="76"/>
        <v>0</v>
      </c>
      <c r="AJ196" s="49">
        <f t="shared" si="76"/>
        <v>0</v>
      </c>
      <c r="AK196" s="49">
        <f t="shared" si="81"/>
        <v>0</v>
      </c>
      <c r="AL196" s="49">
        <f t="shared" si="81"/>
        <v>0</v>
      </c>
      <c r="AM196" s="49">
        <f t="shared" si="81"/>
        <v>0</v>
      </c>
      <c r="AN196" s="49">
        <f t="shared" si="65"/>
        <v>0</v>
      </c>
      <c r="AO196" s="49">
        <f t="shared" si="81"/>
        <v>0</v>
      </c>
      <c r="AP196" s="49">
        <f t="shared" si="81"/>
        <v>0</v>
      </c>
      <c r="AQ196" s="49">
        <f t="shared" si="81"/>
        <v>0</v>
      </c>
      <c r="AR196" s="49">
        <f t="shared" si="81"/>
        <v>0</v>
      </c>
      <c r="AS196" s="49">
        <f t="shared" si="81"/>
        <v>0</v>
      </c>
      <c r="AT196" s="49">
        <f t="shared" si="81"/>
        <v>0</v>
      </c>
      <c r="AU196" s="49">
        <f t="shared" si="81"/>
        <v>0</v>
      </c>
      <c r="AV196" s="49">
        <f t="shared" si="81"/>
        <v>0</v>
      </c>
      <c r="AW196" s="49">
        <f t="shared" si="81"/>
        <v>0</v>
      </c>
      <c r="AX196" s="49">
        <f t="shared" si="81"/>
        <v>0</v>
      </c>
      <c r="AY196" s="49">
        <f t="shared" si="81"/>
        <v>0</v>
      </c>
      <c r="AZ196" s="49">
        <f t="shared" si="84"/>
        <v>0</v>
      </c>
      <c r="BA196" s="49">
        <f t="shared" si="84"/>
        <v>0</v>
      </c>
      <c r="BB196" s="48">
        <f t="shared" si="78"/>
        <v>191</v>
      </c>
      <c r="BC196" s="50">
        <f t="shared" si="64"/>
        <v>0</v>
      </c>
    </row>
    <row r="197" spans="1:55" x14ac:dyDescent="0.25">
      <c r="A197" s="48">
        <f t="shared" si="79"/>
        <v>192</v>
      </c>
      <c r="B197" s="221"/>
      <c r="C197" s="222"/>
      <c r="D197" s="220"/>
      <c r="E197" s="180"/>
      <c r="F197" s="223"/>
      <c r="G197" s="223"/>
      <c r="H197" s="223"/>
      <c r="I197" s="223"/>
      <c r="J197" s="49"/>
      <c r="K197" s="49">
        <f t="shared" si="82"/>
        <v>0</v>
      </c>
      <c r="L197" s="49">
        <f t="shared" si="82"/>
        <v>0</v>
      </c>
      <c r="M197" s="49">
        <f t="shared" si="27"/>
        <v>0</v>
      </c>
      <c r="N197" s="48">
        <f t="shared" si="77"/>
        <v>192</v>
      </c>
      <c r="O197" s="49">
        <f t="shared" ref="O197:R212" si="85">IF($E197=O$4,$F197+$H197,0)</f>
        <v>0</v>
      </c>
      <c r="P197" s="49">
        <f t="shared" si="85"/>
        <v>0</v>
      </c>
      <c r="Q197" s="49">
        <f t="shared" si="85"/>
        <v>0</v>
      </c>
      <c r="R197" s="49">
        <f t="shared" si="85"/>
        <v>0</v>
      </c>
      <c r="S197" s="49">
        <f t="shared" si="72"/>
        <v>0</v>
      </c>
      <c r="T197" s="49">
        <f t="shared" si="83"/>
        <v>0</v>
      </c>
      <c r="U197" s="49">
        <f t="shared" si="83"/>
        <v>0</v>
      </c>
      <c r="V197" s="49">
        <f t="shared" si="83"/>
        <v>0</v>
      </c>
      <c r="W197" s="49">
        <f t="shared" si="83"/>
        <v>0</v>
      </c>
      <c r="X197" s="49">
        <f t="shared" si="83"/>
        <v>0</v>
      </c>
      <c r="Y197" s="49">
        <f t="shared" si="83"/>
        <v>0</v>
      </c>
      <c r="Z197" s="49">
        <f t="shared" si="83"/>
        <v>0</v>
      </c>
      <c r="AA197" s="49">
        <f t="shared" si="83"/>
        <v>0</v>
      </c>
      <c r="AB197" s="49">
        <f t="shared" si="83"/>
        <v>0</v>
      </c>
      <c r="AC197" s="49"/>
      <c r="AD197" s="49">
        <f t="shared" si="76"/>
        <v>0</v>
      </c>
      <c r="AE197" s="49">
        <f t="shared" si="76"/>
        <v>0</v>
      </c>
      <c r="AF197" s="49">
        <f t="shared" si="76"/>
        <v>0</v>
      </c>
      <c r="AG197" s="49">
        <f t="shared" si="76"/>
        <v>0</v>
      </c>
      <c r="AH197" s="49">
        <f t="shared" si="76"/>
        <v>0</v>
      </c>
      <c r="AI197" s="49">
        <f t="shared" si="76"/>
        <v>0</v>
      </c>
      <c r="AJ197" s="49">
        <f t="shared" si="76"/>
        <v>0</v>
      </c>
      <c r="AK197" s="49">
        <f t="shared" si="81"/>
        <v>0</v>
      </c>
      <c r="AL197" s="49">
        <f t="shared" si="81"/>
        <v>0</v>
      </c>
      <c r="AM197" s="49">
        <f t="shared" si="81"/>
        <v>0</v>
      </c>
      <c r="AN197" s="49">
        <f t="shared" si="65"/>
        <v>0</v>
      </c>
      <c r="AO197" s="49">
        <f t="shared" si="81"/>
        <v>0</v>
      </c>
      <c r="AP197" s="49">
        <f t="shared" si="81"/>
        <v>0</v>
      </c>
      <c r="AQ197" s="49">
        <f t="shared" si="81"/>
        <v>0</v>
      </c>
      <c r="AR197" s="49">
        <f t="shared" si="81"/>
        <v>0</v>
      </c>
      <c r="AS197" s="49">
        <f t="shared" si="81"/>
        <v>0</v>
      </c>
      <c r="AT197" s="49">
        <f t="shared" si="81"/>
        <v>0</v>
      </c>
      <c r="AU197" s="49">
        <f t="shared" si="81"/>
        <v>0</v>
      </c>
      <c r="AV197" s="49">
        <f t="shared" si="81"/>
        <v>0</v>
      </c>
      <c r="AW197" s="49">
        <f t="shared" si="81"/>
        <v>0</v>
      </c>
      <c r="AX197" s="49">
        <f t="shared" si="81"/>
        <v>0</v>
      </c>
      <c r="AY197" s="49">
        <f t="shared" si="81"/>
        <v>0</v>
      </c>
      <c r="AZ197" s="49">
        <f t="shared" si="84"/>
        <v>0</v>
      </c>
      <c r="BA197" s="49">
        <f t="shared" si="84"/>
        <v>0</v>
      </c>
      <c r="BB197" s="48">
        <f t="shared" si="78"/>
        <v>192</v>
      </c>
      <c r="BC197" s="50">
        <f t="shared" si="64"/>
        <v>0</v>
      </c>
    </row>
    <row r="198" spans="1:55" x14ac:dyDescent="0.25">
      <c r="A198" s="48">
        <f t="shared" si="79"/>
        <v>193</v>
      </c>
      <c r="B198" s="221"/>
      <c r="C198" s="222"/>
      <c r="D198" s="220"/>
      <c r="E198" s="180"/>
      <c r="F198" s="223"/>
      <c r="G198" s="223"/>
      <c r="H198" s="223"/>
      <c r="I198" s="223"/>
      <c r="J198" s="49"/>
      <c r="K198" s="49">
        <f t="shared" si="82"/>
        <v>0</v>
      </c>
      <c r="L198" s="49">
        <f t="shared" si="82"/>
        <v>0</v>
      </c>
      <c r="M198" s="49">
        <f t="shared" si="27"/>
        <v>0</v>
      </c>
      <c r="N198" s="48">
        <f t="shared" si="77"/>
        <v>193</v>
      </c>
      <c r="O198" s="49">
        <f t="shared" si="85"/>
        <v>0</v>
      </c>
      <c r="P198" s="49">
        <f t="shared" si="85"/>
        <v>0</v>
      </c>
      <c r="Q198" s="49">
        <f t="shared" si="85"/>
        <v>0</v>
      </c>
      <c r="R198" s="49">
        <f t="shared" si="85"/>
        <v>0</v>
      </c>
      <c r="S198" s="49">
        <f t="shared" si="72"/>
        <v>0</v>
      </c>
      <c r="T198" s="49">
        <f t="shared" si="83"/>
        <v>0</v>
      </c>
      <c r="U198" s="49">
        <f t="shared" si="83"/>
        <v>0</v>
      </c>
      <c r="V198" s="49">
        <f t="shared" si="83"/>
        <v>0</v>
      </c>
      <c r="W198" s="49">
        <f t="shared" si="83"/>
        <v>0</v>
      </c>
      <c r="X198" s="49">
        <f t="shared" si="83"/>
        <v>0</v>
      </c>
      <c r="Y198" s="49">
        <f t="shared" si="83"/>
        <v>0</v>
      </c>
      <c r="Z198" s="49">
        <f t="shared" si="83"/>
        <v>0</v>
      </c>
      <c r="AA198" s="49">
        <f t="shared" si="83"/>
        <v>0</v>
      </c>
      <c r="AB198" s="49">
        <f t="shared" si="83"/>
        <v>0</v>
      </c>
      <c r="AC198" s="49"/>
      <c r="AD198" s="49">
        <f t="shared" si="76"/>
        <v>0</v>
      </c>
      <c r="AE198" s="49">
        <f t="shared" si="76"/>
        <v>0</v>
      </c>
      <c r="AF198" s="49">
        <f t="shared" si="76"/>
        <v>0</v>
      </c>
      <c r="AG198" s="49">
        <f t="shared" si="76"/>
        <v>0</v>
      </c>
      <c r="AH198" s="49">
        <f t="shared" si="76"/>
        <v>0</v>
      </c>
      <c r="AI198" s="49">
        <f t="shared" si="76"/>
        <v>0</v>
      </c>
      <c r="AJ198" s="49">
        <f t="shared" si="76"/>
        <v>0</v>
      </c>
      <c r="AK198" s="49">
        <f t="shared" si="81"/>
        <v>0</v>
      </c>
      <c r="AL198" s="49">
        <f t="shared" si="81"/>
        <v>0</v>
      </c>
      <c r="AM198" s="49">
        <f t="shared" si="81"/>
        <v>0</v>
      </c>
      <c r="AN198" s="49">
        <f t="shared" si="65"/>
        <v>0</v>
      </c>
      <c r="AO198" s="49">
        <f t="shared" si="81"/>
        <v>0</v>
      </c>
      <c r="AP198" s="49">
        <f t="shared" si="81"/>
        <v>0</v>
      </c>
      <c r="AQ198" s="49">
        <f t="shared" si="81"/>
        <v>0</v>
      </c>
      <c r="AR198" s="49">
        <f t="shared" si="81"/>
        <v>0</v>
      </c>
      <c r="AS198" s="49">
        <f t="shared" si="81"/>
        <v>0</v>
      </c>
      <c r="AT198" s="49">
        <f t="shared" si="81"/>
        <v>0</v>
      </c>
      <c r="AU198" s="49">
        <f t="shared" si="81"/>
        <v>0</v>
      </c>
      <c r="AV198" s="49">
        <f t="shared" si="81"/>
        <v>0</v>
      </c>
      <c r="AW198" s="49">
        <f t="shared" si="81"/>
        <v>0</v>
      </c>
      <c r="AX198" s="49">
        <f t="shared" si="81"/>
        <v>0</v>
      </c>
      <c r="AY198" s="49">
        <f>IF($E198=AY$4,$G198+$I198,0)</f>
        <v>0</v>
      </c>
      <c r="AZ198" s="49">
        <f t="shared" si="84"/>
        <v>0</v>
      </c>
      <c r="BA198" s="49">
        <f t="shared" si="84"/>
        <v>0</v>
      </c>
      <c r="BB198" s="48">
        <f t="shared" si="78"/>
        <v>193</v>
      </c>
      <c r="BC198" s="50">
        <f t="shared" ref="BC198:BC261" si="86">F198-G198+H198-I198-K198-L198+M198-SUM(O198:R198)+SUM(S198:AB198)-SUM(AD198:AJ198)+SUM(AK198:BA198)</f>
        <v>0</v>
      </c>
    </row>
    <row r="199" spans="1:55" x14ac:dyDescent="0.25">
      <c r="A199" s="48">
        <f t="shared" si="79"/>
        <v>194</v>
      </c>
      <c r="B199" s="221"/>
      <c r="C199" s="222"/>
      <c r="D199" s="220"/>
      <c r="E199" s="180"/>
      <c r="F199" s="223"/>
      <c r="G199" s="223"/>
      <c r="H199" s="223"/>
      <c r="I199" s="223"/>
      <c r="J199" s="49"/>
      <c r="K199" s="49">
        <f t="shared" si="82"/>
        <v>0</v>
      </c>
      <c r="L199" s="49">
        <f t="shared" si="82"/>
        <v>0</v>
      </c>
      <c r="M199" s="49">
        <f t="shared" si="27"/>
        <v>0</v>
      </c>
      <c r="N199" s="48">
        <f t="shared" si="77"/>
        <v>194</v>
      </c>
      <c r="O199" s="49">
        <f t="shared" si="85"/>
        <v>0</v>
      </c>
      <c r="P199" s="49">
        <f t="shared" si="85"/>
        <v>0</v>
      </c>
      <c r="Q199" s="49">
        <f t="shared" si="85"/>
        <v>0</v>
      </c>
      <c r="R199" s="49">
        <f t="shared" si="85"/>
        <v>0</v>
      </c>
      <c r="S199" s="49">
        <f t="shared" si="72"/>
        <v>0</v>
      </c>
      <c r="T199" s="49">
        <f t="shared" si="83"/>
        <v>0</v>
      </c>
      <c r="U199" s="49">
        <f t="shared" si="83"/>
        <v>0</v>
      </c>
      <c r="V199" s="49">
        <f t="shared" si="83"/>
        <v>0</v>
      </c>
      <c r="W199" s="49">
        <f t="shared" si="83"/>
        <v>0</v>
      </c>
      <c r="X199" s="49">
        <f t="shared" si="83"/>
        <v>0</v>
      </c>
      <c r="Y199" s="49">
        <f t="shared" si="83"/>
        <v>0</v>
      </c>
      <c r="Z199" s="49">
        <f t="shared" si="83"/>
        <v>0</v>
      </c>
      <c r="AA199" s="49">
        <f t="shared" si="83"/>
        <v>0</v>
      </c>
      <c r="AB199" s="49">
        <f t="shared" si="83"/>
        <v>0</v>
      </c>
      <c r="AC199" s="49"/>
      <c r="AD199" s="49">
        <f t="shared" si="76"/>
        <v>0</v>
      </c>
      <c r="AE199" s="49">
        <f t="shared" si="76"/>
        <v>0</v>
      </c>
      <c r="AF199" s="49">
        <f t="shared" si="76"/>
        <v>0</v>
      </c>
      <c r="AG199" s="49">
        <f t="shared" si="76"/>
        <v>0</v>
      </c>
      <c r="AH199" s="49">
        <f t="shared" si="76"/>
        <v>0</v>
      </c>
      <c r="AI199" s="49">
        <f t="shared" si="76"/>
        <v>0</v>
      </c>
      <c r="AJ199" s="49">
        <f t="shared" si="76"/>
        <v>0</v>
      </c>
      <c r="AK199" s="49">
        <f t="shared" ref="AK199:AY214" si="87">IF($E199=AK$4,$G199+$I199,0)</f>
        <v>0</v>
      </c>
      <c r="AL199" s="49">
        <f t="shared" si="87"/>
        <v>0</v>
      </c>
      <c r="AM199" s="49">
        <f t="shared" si="87"/>
        <v>0</v>
      </c>
      <c r="AN199" s="49">
        <f t="shared" ref="AN199:AN262" si="88">IF($E199=AN$4,$G199+$I199,IF(E199=42,-(F199+H199),IF(E199=43,-(F199+H199),IF(E199=44,G199+I199,0))))</f>
        <v>0</v>
      </c>
      <c r="AO199" s="49">
        <f t="shared" si="87"/>
        <v>0</v>
      </c>
      <c r="AP199" s="49">
        <f t="shared" si="87"/>
        <v>0</v>
      </c>
      <c r="AQ199" s="49">
        <f t="shared" si="87"/>
        <v>0</v>
      </c>
      <c r="AR199" s="49">
        <f t="shared" si="87"/>
        <v>0</v>
      </c>
      <c r="AS199" s="49">
        <f t="shared" si="87"/>
        <v>0</v>
      </c>
      <c r="AT199" s="49">
        <f t="shared" si="87"/>
        <v>0</v>
      </c>
      <c r="AU199" s="49">
        <f t="shared" si="87"/>
        <v>0</v>
      </c>
      <c r="AV199" s="49">
        <f t="shared" si="87"/>
        <v>0</v>
      </c>
      <c r="AW199" s="49">
        <f t="shared" si="87"/>
        <v>0</v>
      </c>
      <c r="AX199" s="49">
        <f t="shared" si="87"/>
        <v>0</v>
      </c>
      <c r="AY199" s="49">
        <f t="shared" si="87"/>
        <v>0</v>
      </c>
      <c r="AZ199" s="49">
        <f t="shared" si="84"/>
        <v>0</v>
      </c>
      <c r="BA199" s="49">
        <f t="shared" si="84"/>
        <v>0</v>
      </c>
      <c r="BB199" s="48">
        <f t="shared" si="78"/>
        <v>194</v>
      </c>
      <c r="BC199" s="50">
        <f t="shared" si="86"/>
        <v>0</v>
      </c>
    </row>
    <row r="200" spans="1:55" x14ac:dyDescent="0.25">
      <c r="A200" s="48">
        <f t="shared" si="79"/>
        <v>195</v>
      </c>
      <c r="B200" s="221"/>
      <c r="C200" s="222"/>
      <c r="D200" s="220"/>
      <c r="E200" s="180"/>
      <c r="F200" s="223"/>
      <c r="G200" s="223"/>
      <c r="H200" s="223"/>
      <c r="I200" s="223"/>
      <c r="J200" s="49"/>
      <c r="K200" s="49">
        <f t="shared" si="82"/>
        <v>0</v>
      </c>
      <c r="L200" s="49">
        <f t="shared" si="82"/>
        <v>0</v>
      </c>
      <c r="M200" s="49">
        <f t="shared" si="27"/>
        <v>0</v>
      </c>
      <c r="N200" s="48">
        <f t="shared" si="77"/>
        <v>195</v>
      </c>
      <c r="O200" s="49">
        <f t="shared" si="85"/>
        <v>0</v>
      </c>
      <c r="P200" s="49">
        <f t="shared" si="85"/>
        <v>0</v>
      </c>
      <c r="Q200" s="49">
        <f t="shared" si="85"/>
        <v>0</v>
      </c>
      <c r="R200" s="49">
        <f t="shared" si="85"/>
        <v>0</v>
      </c>
      <c r="S200" s="49">
        <f t="shared" si="72"/>
        <v>0</v>
      </c>
      <c r="T200" s="49">
        <f t="shared" si="83"/>
        <v>0</v>
      </c>
      <c r="U200" s="49">
        <f t="shared" si="83"/>
        <v>0</v>
      </c>
      <c r="V200" s="49">
        <f t="shared" si="83"/>
        <v>0</v>
      </c>
      <c r="W200" s="49">
        <f t="shared" si="83"/>
        <v>0</v>
      </c>
      <c r="X200" s="49">
        <f t="shared" si="83"/>
        <v>0</v>
      </c>
      <c r="Y200" s="49">
        <f t="shared" si="83"/>
        <v>0</v>
      </c>
      <c r="Z200" s="49">
        <f t="shared" si="83"/>
        <v>0</v>
      </c>
      <c r="AA200" s="49">
        <f t="shared" si="83"/>
        <v>0</v>
      </c>
      <c r="AB200" s="49">
        <f t="shared" si="83"/>
        <v>0</v>
      </c>
      <c r="AC200" s="49"/>
      <c r="AD200" s="49">
        <f t="shared" si="76"/>
        <v>0</v>
      </c>
      <c r="AE200" s="49">
        <f t="shared" si="76"/>
        <v>0</v>
      </c>
      <c r="AF200" s="49">
        <f t="shared" si="76"/>
        <v>0</v>
      </c>
      <c r="AG200" s="49">
        <f t="shared" si="76"/>
        <v>0</v>
      </c>
      <c r="AH200" s="49">
        <f t="shared" si="76"/>
        <v>0</v>
      </c>
      <c r="AI200" s="49">
        <f t="shared" si="76"/>
        <v>0</v>
      </c>
      <c r="AJ200" s="49">
        <f t="shared" si="76"/>
        <v>0</v>
      </c>
      <c r="AK200" s="49">
        <f t="shared" si="87"/>
        <v>0</v>
      </c>
      <c r="AL200" s="49">
        <f t="shared" si="87"/>
        <v>0</v>
      </c>
      <c r="AM200" s="49">
        <f t="shared" si="87"/>
        <v>0</v>
      </c>
      <c r="AN200" s="49">
        <f t="shared" si="88"/>
        <v>0</v>
      </c>
      <c r="AO200" s="49">
        <f t="shared" si="87"/>
        <v>0</v>
      </c>
      <c r="AP200" s="49">
        <f t="shared" si="87"/>
        <v>0</v>
      </c>
      <c r="AQ200" s="49">
        <f t="shared" si="87"/>
        <v>0</v>
      </c>
      <c r="AR200" s="49">
        <f t="shared" si="87"/>
        <v>0</v>
      </c>
      <c r="AS200" s="49">
        <f t="shared" si="87"/>
        <v>0</v>
      </c>
      <c r="AT200" s="49">
        <f t="shared" si="87"/>
        <v>0</v>
      </c>
      <c r="AU200" s="49">
        <f t="shared" si="87"/>
        <v>0</v>
      </c>
      <c r="AV200" s="49">
        <f t="shared" si="87"/>
        <v>0</v>
      </c>
      <c r="AW200" s="49">
        <f t="shared" si="87"/>
        <v>0</v>
      </c>
      <c r="AX200" s="49">
        <f t="shared" si="87"/>
        <v>0</v>
      </c>
      <c r="AY200" s="49">
        <f t="shared" si="87"/>
        <v>0</v>
      </c>
      <c r="AZ200" s="49">
        <f t="shared" si="84"/>
        <v>0</v>
      </c>
      <c r="BA200" s="49">
        <f t="shared" si="84"/>
        <v>0</v>
      </c>
      <c r="BB200" s="48">
        <f t="shared" si="78"/>
        <v>195</v>
      </c>
      <c r="BC200" s="50">
        <f t="shared" si="86"/>
        <v>0</v>
      </c>
    </row>
    <row r="201" spans="1:55" x14ac:dyDescent="0.25">
      <c r="A201" s="48">
        <f t="shared" si="79"/>
        <v>196</v>
      </c>
      <c r="B201" s="221"/>
      <c r="C201" s="222"/>
      <c r="D201" s="220"/>
      <c r="E201" s="180"/>
      <c r="F201" s="223"/>
      <c r="G201" s="223"/>
      <c r="H201" s="223"/>
      <c r="I201" s="223"/>
      <c r="J201" s="49"/>
      <c r="K201" s="49">
        <f t="shared" si="82"/>
        <v>0</v>
      </c>
      <c r="L201" s="49">
        <f t="shared" si="82"/>
        <v>0</v>
      </c>
      <c r="M201" s="49">
        <f t="shared" si="27"/>
        <v>0</v>
      </c>
      <c r="N201" s="48">
        <f t="shared" si="77"/>
        <v>196</v>
      </c>
      <c r="O201" s="49">
        <f t="shared" si="85"/>
        <v>0</v>
      </c>
      <c r="P201" s="49">
        <f t="shared" si="85"/>
        <v>0</v>
      </c>
      <c r="Q201" s="49">
        <f t="shared" si="85"/>
        <v>0</v>
      </c>
      <c r="R201" s="49">
        <f t="shared" si="85"/>
        <v>0</v>
      </c>
      <c r="S201" s="49">
        <f t="shared" si="72"/>
        <v>0</v>
      </c>
      <c r="T201" s="49">
        <f t="shared" si="83"/>
        <v>0</v>
      </c>
      <c r="U201" s="49">
        <f t="shared" si="83"/>
        <v>0</v>
      </c>
      <c r="V201" s="49">
        <f t="shared" si="83"/>
        <v>0</v>
      </c>
      <c r="W201" s="49">
        <f t="shared" si="83"/>
        <v>0</v>
      </c>
      <c r="X201" s="49">
        <f t="shared" si="83"/>
        <v>0</v>
      </c>
      <c r="Y201" s="49">
        <f t="shared" si="83"/>
        <v>0</v>
      </c>
      <c r="Z201" s="49">
        <f t="shared" si="83"/>
        <v>0</v>
      </c>
      <c r="AA201" s="49">
        <f t="shared" si="83"/>
        <v>0</v>
      </c>
      <c r="AB201" s="49">
        <f t="shared" si="83"/>
        <v>0</v>
      </c>
      <c r="AC201" s="49"/>
      <c r="AD201" s="49">
        <f t="shared" si="76"/>
        <v>0</v>
      </c>
      <c r="AE201" s="49">
        <f t="shared" si="76"/>
        <v>0</v>
      </c>
      <c r="AF201" s="49">
        <f t="shared" si="76"/>
        <v>0</v>
      </c>
      <c r="AG201" s="49">
        <f t="shared" si="76"/>
        <v>0</v>
      </c>
      <c r="AH201" s="49">
        <f t="shared" si="76"/>
        <v>0</v>
      </c>
      <c r="AI201" s="49">
        <f t="shared" si="76"/>
        <v>0</v>
      </c>
      <c r="AJ201" s="49">
        <f t="shared" si="76"/>
        <v>0</v>
      </c>
      <c r="AK201" s="49">
        <f t="shared" si="87"/>
        <v>0</v>
      </c>
      <c r="AL201" s="49">
        <f t="shared" si="87"/>
        <v>0</v>
      </c>
      <c r="AM201" s="49">
        <f t="shared" si="87"/>
        <v>0</v>
      </c>
      <c r="AN201" s="49">
        <f t="shared" si="88"/>
        <v>0</v>
      </c>
      <c r="AO201" s="49">
        <f t="shared" si="87"/>
        <v>0</v>
      </c>
      <c r="AP201" s="49">
        <f t="shared" si="87"/>
        <v>0</v>
      </c>
      <c r="AQ201" s="49">
        <f t="shared" si="87"/>
        <v>0</v>
      </c>
      <c r="AR201" s="49">
        <f t="shared" si="87"/>
        <v>0</v>
      </c>
      <c r="AS201" s="49">
        <f t="shared" si="87"/>
        <v>0</v>
      </c>
      <c r="AT201" s="49">
        <f t="shared" si="87"/>
        <v>0</v>
      </c>
      <c r="AU201" s="49">
        <f t="shared" si="87"/>
        <v>0</v>
      </c>
      <c r="AV201" s="49">
        <f t="shared" si="87"/>
        <v>0</v>
      </c>
      <c r="AW201" s="49">
        <f t="shared" si="87"/>
        <v>0</v>
      </c>
      <c r="AX201" s="49">
        <f t="shared" si="87"/>
        <v>0</v>
      </c>
      <c r="AY201" s="49">
        <f t="shared" si="87"/>
        <v>0</v>
      </c>
      <c r="AZ201" s="49">
        <f t="shared" si="84"/>
        <v>0</v>
      </c>
      <c r="BA201" s="49">
        <f t="shared" si="84"/>
        <v>0</v>
      </c>
      <c r="BB201" s="48">
        <f t="shared" si="78"/>
        <v>196</v>
      </c>
      <c r="BC201" s="50">
        <f t="shared" si="86"/>
        <v>0</v>
      </c>
    </row>
    <row r="202" spans="1:55" x14ac:dyDescent="0.25">
      <c r="A202" s="48">
        <f t="shared" si="79"/>
        <v>197</v>
      </c>
      <c r="B202" s="221"/>
      <c r="C202" s="222"/>
      <c r="D202" s="220"/>
      <c r="E202" s="180"/>
      <c r="F202" s="223"/>
      <c r="G202" s="223"/>
      <c r="H202" s="223"/>
      <c r="I202" s="223"/>
      <c r="J202" s="49"/>
      <c r="K202" s="49">
        <f t="shared" si="82"/>
        <v>0</v>
      </c>
      <c r="L202" s="49">
        <f t="shared" si="82"/>
        <v>0</v>
      </c>
      <c r="M202" s="49">
        <f t="shared" si="27"/>
        <v>0</v>
      </c>
      <c r="N202" s="48">
        <f t="shared" si="77"/>
        <v>197</v>
      </c>
      <c r="O202" s="49">
        <f t="shared" si="85"/>
        <v>0</v>
      </c>
      <c r="P202" s="49">
        <f t="shared" si="85"/>
        <v>0</v>
      </c>
      <c r="Q202" s="49">
        <f t="shared" si="85"/>
        <v>0</v>
      </c>
      <c r="R202" s="49">
        <f t="shared" si="85"/>
        <v>0</v>
      </c>
      <c r="S202" s="49">
        <f t="shared" si="72"/>
        <v>0</v>
      </c>
      <c r="T202" s="49">
        <f t="shared" si="83"/>
        <v>0</v>
      </c>
      <c r="U202" s="49">
        <f t="shared" si="83"/>
        <v>0</v>
      </c>
      <c r="V202" s="49">
        <f t="shared" si="83"/>
        <v>0</v>
      </c>
      <c r="W202" s="49">
        <f t="shared" si="83"/>
        <v>0</v>
      </c>
      <c r="X202" s="49">
        <f t="shared" si="83"/>
        <v>0</v>
      </c>
      <c r="Y202" s="49">
        <f t="shared" si="83"/>
        <v>0</v>
      </c>
      <c r="Z202" s="49">
        <f t="shared" si="83"/>
        <v>0</v>
      </c>
      <c r="AA202" s="49">
        <f t="shared" si="83"/>
        <v>0</v>
      </c>
      <c r="AB202" s="49">
        <f t="shared" si="83"/>
        <v>0</v>
      </c>
      <c r="AC202" s="49"/>
      <c r="AD202" s="49">
        <f t="shared" si="76"/>
        <v>0</v>
      </c>
      <c r="AE202" s="49">
        <f t="shared" si="76"/>
        <v>0</v>
      </c>
      <c r="AF202" s="49">
        <f t="shared" si="76"/>
        <v>0</v>
      </c>
      <c r="AG202" s="49">
        <f t="shared" si="76"/>
        <v>0</v>
      </c>
      <c r="AH202" s="49">
        <f t="shared" si="76"/>
        <v>0</v>
      </c>
      <c r="AI202" s="49">
        <f t="shared" si="76"/>
        <v>0</v>
      </c>
      <c r="AJ202" s="49">
        <f t="shared" si="76"/>
        <v>0</v>
      </c>
      <c r="AK202" s="49">
        <f t="shared" si="87"/>
        <v>0</v>
      </c>
      <c r="AL202" s="49">
        <f t="shared" si="87"/>
        <v>0</v>
      </c>
      <c r="AM202" s="49">
        <f t="shared" si="87"/>
        <v>0</v>
      </c>
      <c r="AN202" s="49">
        <f t="shared" si="88"/>
        <v>0</v>
      </c>
      <c r="AO202" s="49">
        <f t="shared" si="87"/>
        <v>0</v>
      </c>
      <c r="AP202" s="49">
        <f t="shared" si="87"/>
        <v>0</v>
      </c>
      <c r="AQ202" s="49">
        <f t="shared" si="87"/>
        <v>0</v>
      </c>
      <c r="AR202" s="49">
        <f t="shared" si="87"/>
        <v>0</v>
      </c>
      <c r="AS202" s="49">
        <f t="shared" si="87"/>
        <v>0</v>
      </c>
      <c r="AT202" s="49">
        <f t="shared" si="87"/>
        <v>0</v>
      </c>
      <c r="AU202" s="49">
        <f t="shared" si="87"/>
        <v>0</v>
      </c>
      <c r="AV202" s="49">
        <f t="shared" si="87"/>
        <v>0</v>
      </c>
      <c r="AW202" s="49">
        <f t="shared" si="87"/>
        <v>0</v>
      </c>
      <c r="AX202" s="49">
        <f t="shared" si="87"/>
        <v>0</v>
      </c>
      <c r="AY202" s="49">
        <f t="shared" si="87"/>
        <v>0</v>
      </c>
      <c r="AZ202" s="49">
        <f t="shared" si="84"/>
        <v>0</v>
      </c>
      <c r="BA202" s="49">
        <f t="shared" si="84"/>
        <v>0</v>
      </c>
      <c r="BB202" s="48">
        <f t="shared" si="78"/>
        <v>197</v>
      </c>
      <c r="BC202" s="50">
        <f t="shared" si="86"/>
        <v>0</v>
      </c>
    </row>
    <row r="203" spans="1:55" x14ac:dyDescent="0.25">
      <c r="A203" s="48">
        <f t="shared" si="79"/>
        <v>198</v>
      </c>
      <c r="B203" s="221"/>
      <c r="C203" s="222"/>
      <c r="D203" s="220"/>
      <c r="E203" s="180"/>
      <c r="F203" s="223"/>
      <c r="G203" s="223"/>
      <c r="H203" s="223"/>
      <c r="I203" s="223"/>
      <c r="J203" s="49"/>
      <c r="K203" s="49">
        <f t="shared" si="82"/>
        <v>0</v>
      </c>
      <c r="L203" s="49">
        <f t="shared" si="82"/>
        <v>0</v>
      </c>
      <c r="M203" s="49">
        <f t="shared" si="27"/>
        <v>0</v>
      </c>
      <c r="N203" s="48">
        <f t="shared" si="77"/>
        <v>198</v>
      </c>
      <c r="O203" s="49">
        <f t="shared" si="85"/>
        <v>0</v>
      </c>
      <c r="P203" s="49">
        <f t="shared" si="85"/>
        <v>0</v>
      </c>
      <c r="Q203" s="49">
        <f t="shared" si="85"/>
        <v>0</v>
      </c>
      <c r="R203" s="49">
        <f t="shared" si="85"/>
        <v>0</v>
      </c>
      <c r="S203" s="49">
        <f t="shared" si="72"/>
        <v>0</v>
      </c>
      <c r="T203" s="49">
        <f t="shared" si="83"/>
        <v>0</v>
      </c>
      <c r="U203" s="49">
        <f t="shared" si="83"/>
        <v>0</v>
      </c>
      <c r="V203" s="49">
        <f t="shared" si="83"/>
        <v>0</v>
      </c>
      <c r="W203" s="49">
        <f t="shared" si="83"/>
        <v>0</v>
      </c>
      <c r="X203" s="49">
        <f t="shared" si="83"/>
        <v>0</v>
      </c>
      <c r="Y203" s="49">
        <f t="shared" si="83"/>
        <v>0</v>
      </c>
      <c r="Z203" s="49">
        <f t="shared" si="83"/>
        <v>0</v>
      </c>
      <c r="AA203" s="49">
        <f t="shared" si="83"/>
        <v>0</v>
      </c>
      <c r="AB203" s="49">
        <f t="shared" si="83"/>
        <v>0</v>
      </c>
      <c r="AC203" s="49"/>
      <c r="AD203" s="49">
        <f t="shared" si="76"/>
        <v>0</v>
      </c>
      <c r="AE203" s="49">
        <f t="shared" si="76"/>
        <v>0</v>
      </c>
      <c r="AF203" s="49">
        <f t="shared" si="76"/>
        <v>0</v>
      </c>
      <c r="AG203" s="49">
        <f t="shared" si="76"/>
        <v>0</v>
      </c>
      <c r="AH203" s="49">
        <f t="shared" si="76"/>
        <v>0</v>
      </c>
      <c r="AI203" s="49">
        <f t="shared" si="76"/>
        <v>0</v>
      </c>
      <c r="AJ203" s="49">
        <f t="shared" si="76"/>
        <v>0</v>
      </c>
      <c r="AK203" s="49">
        <f t="shared" si="87"/>
        <v>0</v>
      </c>
      <c r="AL203" s="49">
        <f t="shared" si="87"/>
        <v>0</v>
      </c>
      <c r="AM203" s="49">
        <f t="shared" si="87"/>
        <v>0</v>
      </c>
      <c r="AN203" s="49">
        <f t="shared" si="88"/>
        <v>0</v>
      </c>
      <c r="AO203" s="49">
        <f t="shared" si="87"/>
        <v>0</v>
      </c>
      <c r="AP203" s="49">
        <f t="shared" si="87"/>
        <v>0</v>
      </c>
      <c r="AQ203" s="49">
        <f t="shared" si="87"/>
        <v>0</v>
      </c>
      <c r="AR203" s="49">
        <f t="shared" si="87"/>
        <v>0</v>
      </c>
      <c r="AS203" s="49">
        <f t="shared" si="87"/>
        <v>0</v>
      </c>
      <c r="AT203" s="49">
        <f t="shared" si="87"/>
        <v>0</v>
      </c>
      <c r="AU203" s="49">
        <f t="shared" si="87"/>
        <v>0</v>
      </c>
      <c r="AV203" s="49">
        <f t="shared" si="87"/>
        <v>0</v>
      </c>
      <c r="AW203" s="49">
        <f t="shared" si="87"/>
        <v>0</v>
      </c>
      <c r="AX203" s="49">
        <f t="shared" si="87"/>
        <v>0</v>
      </c>
      <c r="AY203" s="49">
        <f t="shared" si="87"/>
        <v>0</v>
      </c>
      <c r="AZ203" s="49">
        <f t="shared" si="84"/>
        <v>0</v>
      </c>
      <c r="BA203" s="49">
        <f t="shared" si="84"/>
        <v>0</v>
      </c>
      <c r="BB203" s="48">
        <f t="shared" si="78"/>
        <v>198</v>
      </c>
      <c r="BC203" s="50">
        <f t="shared" si="86"/>
        <v>0</v>
      </c>
    </row>
    <row r="204" spans="1:55" x14ac:dyDescent="0.25">
      <c r="A204" s="48">
        <f t="shared" si="79"/>
        <v>199</v>
      </c>
      <c r="B204" s="221"/>
      <c r="C204" s="222"/>
      <c r="D204" s="220"/>
      <c r="E204" s="180"/>
      <c r="F204" s="223"/>
      <c r="G204" s="223"/>
      <c r="H204" s="223"/>
      <c r="I204" s="223"/>
      <c r="J204" s="49"/>
      <c r="K204" s="49">
        <f t="shared" si="82"/>
        <v>0</v>
      </c>
      <c r="L204" s="49">
        <f t="shared" si="82"/>
        <v>0</v>
      </c>
      <c r="M204" s="49">
        <f t="shared" si="27"/>
        <v>0</v>
      </c>
      <c r="N204" s="48">
        <f t="shared" si="77"/>
        <v>199</v>
      </c>
      <c r="O204" s="49">
        <f t="shared" si="85"/>
        <v>0</v>
      </c>
      <c r="P204" s="49">
        <f t="shared" si="85"/>
        <v>0</v>
      </c>
      <c r="Q204" s="49">
        <f t="shared" si="85"/>
        <v>0</v>
      </c>
      <c r="R204" s="49">
        <f t="shared" si="85"/>
        <v>0</v>
      </c>
      <c r="S204" s="49">
        <f t="shared" si="72"/>
        <v>0</v>
      </c>
      <c r="T204" s="49">
        <f t="shared" si="83"/>
        <v>0</v>
      </c>
      <c r="U204" s="49">
        <f t="shared" si="83"/>
        <v>0</v>
      </c>
      <c r="V204" s="49">
        <f t="shared" si="83"/>
        <v>0</v>
      </c>
      <c r="W204" s="49">
        <f t="shared" si="83"/>
        <v>0</v>
      </c>
      <c r="X204" s="49">
        <f t="shared" si="83"/>
        <v>0</v>
      </c>
      <c r="Y204" s="49">
        <f t="shared" si="83"/>
        <v>0</v>
      </c>
      <c r="Z204" s="49">
        <f t="shared" si="83"/>
        <v>0</v>
      </c>
      <c r="AA204" s="49">
        <f t="shared" si="83"/>
        <v>0</v>
      </c>
      <c r="AB204" s="49">
        <f t="shared" si="83"/>
        <v>0</v>
      </c>
      <c r="AC204" s="49"/>
      <c r="AD204" s="49">
        <f t="shared" ref="AD204:AJ219" si="89">IF($E204=AD$4,$F204+$H204,0)</f>
        <v>0</v>
      </c>
      <c r="AE204" s="49">
        <f t="shared" si="89"/>
        <v>0</v>
      </c>
      <c r="AF204" s="49">
        <f t="shared" si="89"/>
        <v>0</v>
      </c>
      <c r="AG204" s="49">
        <f t="shared" si="89"/>
        <v>0</v>
      </c>
      <c r="AH204" s="49">
        <f t="shared" si="89"/>
        <v>0</v>
      </c>
      <c r="AI204" s="49">
        <f t="shared" si="89"/>
        <v>0</v>
      </c>
      <c r="AJ204" s="49">
        <f t="shared" si="89"/>
        <v>0</v>
      </c>
      <c r="AK204" s="49">
        <f t="shared" si="87"/>
        <v>0</v>
      </c>
      <c r="AL204" s="49">
        <f t="shared" si="87"/>
        <v>0</v>
      </c>
      <c r="AM204" s="49">
        <f t="shared" si="87"/>
        <v>0</v>
      </c>
      <c r="AN204" s="49">
        <f t="shared" si="88"/>
        <v>0</v>
      </c>
      <c r="AO204" s="49">
        <f t="shared" si="87"/>
        <v>0</v>
      </c>
      <c r="AP204" s="49">
        <f t="shared" si="87"/>
        <v>0</v>
      </c>
      <c r="AQ204" s="49">
        <f t="shared" si="87"/>
        <v>0</v>
      </c>
      <c r="AR204" s="49">
        <f t="shared" si="87"/>
        <v>0</v>
      </c>
      <c r="AS204" s="49">
        <f t="shared" si="87"/>
        <v>0</v>
      </c>
      <c r="AT204" s="49">
        <f t="shared" si="87"/>
        <v>0</v>
      </c>
      <c r="AU204" s="49">
        <f t="shared" si="87"/>
        <v>0</v>
      </c>
      <c r="AV204" s="49">
        <f t="shared" si="87"/>
        <v>0</v>
      </c>
      <c r="AW204" s="49">
        <f t="shared" si="87"/>
        <v>0</v>
      </c>
      <c r="AX204" s="49">
        <f t="shared" si="87"/>
        <v>0</v>
      </c>
      <c r="AY204" s="49">
        <f t="shared" si="87"/>
        <v>0</v>
      </c>
      <c r="AZ204" s="49">
        <f t="shared" si="84"/>
        <v>0</v>
      </c>
      <c r="BA204" s="49">
        <f t="shared" si="84"/>
        <v>0</v>
      </c>
      <c r="BB204" s="48">
        <f t="shared" si="78"/>
        <v>199</v>
      </c>
      <c r="BC204" s="50">
        <f t="shared" si="86"/>
        <v>0</v>
      </c>
    </row>
    <row r="205" spans="1:55" x14ac:dyDescent="0.25">
      <c r="A205" s="48">
        <f t="shared" si="79"/>
        <v>200</v>
      </c>
      <c r="B205" s="221"/>
      <c r="C205" s="222"/>
      <c r="D205" s="220"/>
      <c r="E205" s="180"/>
      <c r="F205" s="223"/>
      <c r="G205" s="223"/>
      <c r="H205" s="223"/>
      <c r="I205" s="223"/>
      <c r="J205" s="49"/>
      <c r="K205" s="49">
        <f t="shared" si="82"/>
        <v>0</v>
      </c>
      <c r="L205" s="49">
        <f t="shared" si="82"/>
        <v>0</v>
      </c>
      <c r="M205" s="49">
        <f t="shared" si="27"/>
        <v>0</v>
      </c>
      <c r="N205" s="48">
        <f t="shared" si="77"/>
        <v>200</v>
      </c>
      <c r="O205" s="49">
        <f t="shared" si="85"/>
        <v>0</v>
      </c>
      <c r="P205" s="49">
        <f t="shared" si="85"/>
        <v>0</v>
      </c>
      <c r="Q205" s="49">
        <f t="shared" si="85"/>
        <v>0</v>
      </c>
      <c r="R205" s="49">
        <f t="shared" si="85"/>
        <v>0</v>
      </c>
      <c r="S205" s="49">
        <f t="shared" si="72"/>
        <v>0</v>
      </c>
      <c r="T205" s="49">
        <f t="shared" si="83"/>
        <v>0</v>
      </c>
      <c r="U205" s="49">
        <f t="shared" si="83"/>
        <v>0</v>
      </c>
      <c r="V205" s="49">
        <f t="shared" si="83"/>
        <v>0</v>
      </c>
      <c r="W205" s="49">
        <f t="shared" si="83"/>
        <v>0</v>
      </c>
      <c r="X205" s="49">
        <f t="shared" si="83"/>
        <v>0</v>
      </c>
      <c r="Y205" s="49">
        <f t="shared" si="83"/>
        <v>0</v>
      </c>
      <c r="Z205" s="49">
        <f t="shared" si="83"/>
        <v>0</v>
      </c>
      <c r="AA205" s="49">
        <f t="shared" si="83"/>
        <v>0</v>
      </c>
      <c r="AB205" s="49">
        <f t="shared" si="83"/>
        <v>0</v>
      </c>
      <c r="AC205" s="49"/>
      <c r="AD205" s="49">
        <f t="shared" si="89"/>
        <v>0</v>
      </c>
      <c r="AE205" s="49">
        <f t="shared" si="89"/>
        <v>0</v>
      </c>
      <c r="AF205" s="49">
        <f t="shared" si="89"/>
        <v>0</v>
      </c>
      <c r="AG205" s="49">
        <f t="shared" si="89"/>
        <v>0</v>
      </c>
      <c r="AH205" s="49">
        <f t="shared" si="89"/>
        <v>0</v>
      </c>
      <c r="AI205" s="49">
        <f t="shared" si="89"/>
        <v>0</v>
      </c>
      <c r="AJ205" s="49">
        <f t="shared" si="89"/>
        <v>0</v>
      </c>
      <c r="AK205" s="49">
        <f t="shared" si="87"/>
        <v>0</v>
      </c>
      <c r="AL205" s="49">
        <f t="shared" si="87"/>
        <v>0</v>
      </c>
      <c r="AM205" s="49">
        <f t="shared" si="87"/>
        <v>0</v>
      </c>
      <c r="AN205" s="49">
        <f t="shared" si="88"/>
        <v>0</v>
      </c>
      <c r="AO205" s="49">
        <f t="shared" si="87"/>
        <v>0</v>
      </c>
      <c r="AP205" s="49">
        <f t="shared" si="87"/>
        <v>0</v>
      </c>
      <c r="AQ205" s="49">
        <f t="shared" si="87"/>
        <v>0</v>
      </c>
      <c r="AR205" s="49">
        <f t="shared" si="87"/>
        <v>0</v>
      </c>
      <c r="AS205" s="49">
        <f t="shared" si="87"/>
        <v>0</v>
      </c>
      <c r="AT205" s="49">
        <f t="shared" si="87"/>
        <v>0</v>
      </c>
      <c r="AU205" s="49">
        <f t="shared" si="87"/>
        <v>0</v>
      </c>
      <c r="AV205" s="49">
        <f t="shared" si="87"/>
        <v>0</v>
      </c>
      <c r="AW205" s="49">
        <f t="shared" si="87"/>
        <v>0</v>
      </c>
      <c r="AX205" s="49">
        <f t="shared" si="87"/>
        <v>0</v>
      </c>
      <c r="AY205" s="49">
        <f t="shared" si="87"/>
        <v>0</v>
      </c>
      <c r="AZ205" s="49">
        <f t="shared" si="84"/>
        <v>0</v>
      </c>
      <c r="BA205" s="49">
        <f t="shared" si="84"/>
        <v>0</v>
      </c>
      <c r="BB205" s="48">
        <f t="shared" si="78"/>
        <v>200</v>
      </c>
      <c r="BC205" s="50">
        <f t="shared" si="86"/>
        <v>0</v>
      </c>
    </row>
    <row r="206" spans="1:55" x14ac:dyDescent="0.25">
      <c r="A206" s="48">
        <f t="shared" si="79"/>
        <v>201</v>
      </c>
      <c r="B206" s="221"/>
      <c r="C206" s="222"/>
      <c r="D206" s="220"/>
      <c r="E206" s="180"/>
      <c r="F206" s="223"/>
      <c r="G206" s="223"/>
      <c r="H206" s="223"/>
      <c r="I206" s="223"/>
      <c r="J206" s="49"/>
      <c r="K206" s="49">
        <f t="shared" si="82"/>
        <v>0</v>
      </c>
      <c r="L206" s="49">
        <f t="shared" si="82"/>
        <v>0</v>
      </c>
      <c r="M206" s="49">
        <f t="shared" si="27"/>
        <v>0</v>
      </c>
      <c r="N206" s="48">
        <f t="shared" si="77"/>
        <v>201</v>
      </c>
      <c r="O206" s="49">
        <f t="shared" si="85"/>
        <v>0</v>
      </c>
      <c r="P206" s="49">
        <f t="shared" si="85"/>
        <v>0</v>
      </c>
      <c r="Q206" s="49">
        <f t="shared" si="85"/>
        <v>0</v>
      </c>
      <c r="R206" s="49">
        <f t="shared" si="85"/>
        <v>0</v>
      </c>
      <c r="S206" s="49">
        <f t="shared" si="72"/>
        <v>0</v>
      </c>
      <c r="T206" s="49">
        <f t="shared" si="83"/>
        <v>0</v>
      </c>
      <c r="U206" s="49">
        <f t="shared" si="83"/>
        <v>0</v>
      </c>
      <c r="V206" s="49">
        <f t="shared" si="83"/>
        <v>0</v>
      </c>
      <c r="W206" s="49">
        <f t="shared" si="83"/>
        <v>0</v>
      </c>
      <c r="X206" s="49">
        <f t="shared" si="83"/>
        <v>0</v>
      </c>
      <c r="Y206" s="49">
        <f t="shared" si="83"/>
        <v>0</v>
      </c>
      <c r="Z206" s="49">
        <f t="shared" si="83"/>
        <v>0</v>
      </c>
      <c r="AA206" s="49">
        <f t="shared" si="83"/>
        <v>0</v>
      </c>
      <c r="AB206" s="49">
        <f t="shared" si="83"/>
        <v>0</v>
      </c>
      <c r="AC206" s="49"/>
      <c r="AD206" s="49">
        <f t="shared" si="89"/>
        <v>0</v>
      </c>
      <c r="AE206" s="49">
        <f t="shared" si="89"/>
        <v>0</v>
      </c>
      <c r="AF206" s="49">
        <f t="shared" si="89"/>
        <v>0</v>
      </c>
      <c r="AG206" s="49">
        <f t="shared" si="89"/>
        <v>0</v>
      </c>
      <c r="AH206" s="49">
        <f t="shared" si="89"/>
        <v>0</v>
      </c>
      <c r="AI206" s="49">
        <f t="shared" si="89"/>
        <v>0</v>
      </c>
      <c r="AJ206" s="49">
        <f t="shared" si="89"/>
        <v>0</v>
      </c>
      <c r="AK206" s="49">
        <f t="shared" si="87"/>
        <v>0</v>
      </c>
      <c r="AL206" s="49">
        <f t="shared" si="87"/>
        <v>0</v>
      </c>
      <c r="AM206" s="49">
        <f t="shared" si="87"/>
        <v>0</v>
      </c>
      <c r="AN206" s="49">
        <f t="shared" si="88"/>
        <v>0</v>
      </c>
      <c r="AO206" s="49">
        <f t="shared" si="87"/>
        <v>0</v>
      </c>
      <c r="AP206" s="49">
        <f t="shared" si="87"/>
        <v>0</v>
      </c>
      <c r="AQ206" s="49">
        <f t="shared" si="87"/>
        <v>0</v>
      </c>
      <c r="AR206" s="49">
        <f t="shared" si="87"/>
        <v>0</v>
      </c>
      <c r="AS206" s="49">
        <f t="shared" si="87"/>
        <v>0</v>
      </c>
      <c r="AT206" s="49">
        <f t="shared" si="87"/>
        <v>0</v>
      </c>
      <c r="AU206" s="49">
        <f t="shared" si="87"/>
        <v>0</v>
      </c>
      <c r="AV206" s="49">
        <f t="shared" si="87"/>
        <v>0</v>
      </c>
      <c r="AW206" s="49">
        <f t="shared" si="87"/>
        <v>0</v>
      </c>
      <c r="AX206" s="49">
        <f t="shared" si="87"/>
        <v>0</v>
      </c>
      <c r="AY206" s="49">
        <f t="shared" si="87"/>
        <v>0</v>
      </c>
      <c r="AZ206" s="49">
        <f t="shared" si="84"/>
        <v>0</v>
      </c>
      <c r="BA206" s="49">
        <f t="shared" si="84"/>
        <v>0</v>
      </c>
      <c r="BB206" s="48">
        <f t="shared" si="78"/>
        <v>201</v>
      </c>
      <c r="BC206" s="50">
        <f t="shared" si="86"/>
        <v>0</v>
      </c>
    </row>
    <row r="207" spans="1:55" x14ac:dyDescent="0.25">
      <c r="A207" s="48">
        <f>A206+1</f>
        <v>202</v>
      </c>
      <c r="B207" s="221"/>
      <c r="C207" s="222"/>
      <c r="D207" s="220"/>
      <c r="E207" s="180"/>
      <c r="F207" s="223"/>
      <c r="G207" s="223"/>
      <c r="H207" s="223"/>
      <c r="I207" s="223"/>
      <c r="J207" s="49"/>
      <c r="K207" s="49">
        <f t="shared" ref="K207:L213" si="90">IF($E207=K$4,$F207-$G207+$H207-$I207,0)</f>
        <v>0</v>
      </c>
      <c r="L207" s="49">
        <f t="shared" si="90"/>
        <v>0</v>
      </c>
      <c r="M207" s="49">
        <f t="shared" si="27"/>
        <v>0</v>
      </c>
      <c r="N207" s="48">
        <f t="shared" si="77"/>
        <v>202</v>
      </c>
      <c r="O207" s="49">
        <f t="shared" si="85"/>
        <v>0</v>
      </c>
      <c r="P207" s="49">
        <f t="shared" si="85"/>
        <v>0</v>
      </c>
      <c r="Q207" s="49">
        <f t="shared" si="85"/>
        <v>0</v>
      </c>
      <c r="R207" s="49">
        <f t="shared" si="85"/>
        <v>0</v>
      </c>
      <c r="S207" s="49">
        <f t="shared" ref="S207:AB230" si="91">IF($E207=S$4,$G207+$I207,0)</f>
        <v>0</v>
      </c>
      <c r="T207" s="49">
        <f t="shared" si="91"/>
        <v>0</v>
      </c>
      <c r="U207" s="49">
        <f t="shared" si="91"/>
        <v>0</v>
      </c>
      <c r="V207" s="49">
        <f t="shared" si="91"/>
        <v>0</v>
      </c>
      <c r="W207" s="49">
        <f t="shared" si="91"/>
        <v>0</v>
      </c>
      <c r="X207" s="49">
        <f t="shared" si="91"/>
        <v>0</v>
      </c>
      <c r="Y207" s="49">
        <f t="shared" si="91"/>
        <v>0</v>
      </c>
      <c r="Z207" s="49">
        <f t="shared" si="91"/>
        <v>0</v>
      </c>
      <c r="AA207" s="49">
        <f t="shared" si="91"/>
        <v>0</v>
      </c>
      <c r="AB207" s="49">
        <f t="shared" si="91"/>
        <v>0</v>
      </c>
      <c r="AC207" s="49"/>
      <c r="AD207" s="49">
        <f t="shared" si="89"/>
        <v>0</v>
      </c>
      <c r="AE207" s="49">
        <f t="shared" si="89"/>
        <v>0</v>
      </c>
      <c r="AF207" s="49">
        <f t="shared" si="89"/>
        <v>0</v>
      </c>
      <c r="AG207" s="49">
        <f t="shared" si="89"/>
        <v>0</v>
      </c>
      <c r="AH207" s="49">
        <f t="shared" si="89"/>
        <v>0</v>
      </c>
      <c r="AI207" s="49">
        <f t="shared" si="89"/>
        <v>0</v>
      </c>
      <c r="AJ207" s="49">
        <f t="shared" si="89"/>
        <v>0</v>
      </c>
      <c r="AK207" s="49">
        <f t="shared" si="87"/>
        <v>0</v>
      </c>
      <c r="AL207" s="49">
        <f t="shared" si="87"/>
        <v>0</v>
      </c>
      <c r="AM207" s="49">
        <f t="shared" si="87"/>
        <v>0</v>
      </c>
      <c r="AN207" s="49">
        <f t="shared" si="88"/>
        <v>0</v>
      </c>
      <c r="AO207" s="49">
        <f t="shared" si="87"/>
        <v>0</v>
      </c>
      <c r="AP207" s="49">
        <f t="shared" si="87"/>
        <v>0</v>
      </c>
      <c r="AQ207" s="49">
        <f t="shared" si="87"/>
        <v>0</v>
      </c>
      <c r="AR207" s="49">
        <f t="shared" si="87"/>
        <v>0</v>
      </c>
      <c r="AS207" s="49">
        <f t="shared" si="87"/>
        <v>0</v>
      </c>
      <c r="AT207" s="49">
        <f t="shared" si="87"/>
        <v>0</v>
      </c>
      <c r="AU207" s="49">
        <f t="shared" si="87"/>
        <v>0</v>
      </c>
      <c r="AV207" s="49">
        <f t="shared" si="87"/>
        <v>0</v>
      </c>
      <c r="AW207" s="49">
        <f t="shared" si="87"/>
        <v>0</v>
      </c>
      <c r="AX207" s="49">
        <f t="shared" si="87"/>
        <v>0</v>
      </c>
      <c r="AY207" s="49">
        <f t="shared" si="87"/>
        <v>0</v>
      </c>
      <c r="AZ207" s="49">
        <f t="shared" si="84"/>
        <v>0</v>
      </c>
      <c r="BA207" s="49">
        <f t="shared" si="84"/>
        <v>0</v>
      </c>
      <c r="BB207" s="48">
        <f t="shared" si="78"/>
        <v>202</v>
      </c>
      <c r="BC207" s="50">
        <f t="shared" si="86"/>
        <v>0</v>
      </c>
    </row>
    <row r="208" spans="1:55" x14ac:dyDescent="0.25">
      <c r="A208" s="48">
        <f t="shared" ref="A208:A271" si="92">A207+1</f>
        <v>203</v>
      </c>
      <c r="B208" s="221"/>
      <c r="C208" s="222"/>
      <c r="D208" s="220"/>
      <c r="E208" s="180"/>
      <c r="F208" s="223"/>
      <c r="G208" s="223"/>
      <c r="H208" s="223"/>
      <c r="I208" s="223"/>
      <c r="J208" s="49"/>
      <c r="K208" s="49">
        <f t="shared" si="90"/>
        <v>0</v>
      </c>
      <c r="L208" s="49">
        <f t="shared" si="90"/>
        <v>0</v>
      </c>
      <c r="M208" s="49">
        <f t="shared" si="27"/>
        <v>0</v>
      </c>
      <c r="N208" s="48">
        <f t="shared" si="77"/>
        <v>203</v>
      </c>
      <c r="O208" s="49">
        <f t="shared" si="85"/>
        <v>0</v>
      </c>
      <c r="P208" s="49">
        <f t="shared" si="85"/>
        <v>0</v>
      </c>
      <c r="Q208" s="49">
        <f t="shared" si="85"/>
        <v>0</v>
      </c>
      <c r="R208" s="49">
        <f t="shared" si="85"/>
        <v>0</v>
      </c>
      <c r="S208" s="49">
        <f t="shared" si="91"/>
        <v>0</v>
      </c>
      <c r="T208" s="49">
        <f t="shared" si="91"/>
        <v>0</v>
      </c>
      <c r="U208" s="49">
        <f t="shared" si="91"/>
        <v>0</v>
      </c>
      <c r="V208" s="49">
        <f t="shared" si="91"/>
        <v>0</v>
      </c>
      <c r="W208" s="49">
        <f t="shared" si="91"/>
        <v>0</v>
      </c>
      <c r="X208" s="49">
        <f t="shared" si="91"/>
        <v>0</v>
      </c>
      <c r="Y208" s="49">
        <f t="shared" si="91"/>
        <v>0</v>
      </c>
      <c r="Z208" s="49">
        <f t="shared" si="91"/>
        <v>0</v>
      </c>
      <c r="AA208" s="49">
        <f t="shared" si="91"/>
        <v>0</v>
      </c>
      <c r="AB208" s="49">
        <f t="shared" si="91"/>
        <v>0</v>
      </c>
      <c r="AC208" s="49"/>
      <c r="AD208" s="49">
        <f t="shared" si="89"/>
        <v>0</v>
      </c>
      <c r="AE208" s="49">
        <f t="shared" si="89"/>
        <v>0</v>
      </c>
      <c r="AF208" s="49">
        <f t="shared" si="89"/>
        <v>0</v>
      </c>
      <c r="AG208" s="49">
        <f t="shared" si="89"/>
        <v>0</v>
      </c>
      <c r="AH208" s="49">
        <f t="shared" si="89"/>
        <v>0</v>
      </c>
      <c r="AI208" s="49">
        <f t="shared" si="89"/>
        <v>0</v>
      </c>
      <c r="AJ208" s="49">
        <f t="shared" si="89"/>
        <v>0</v>
      </c>
      <c r="AK208" s="49">
        <f t="shared" si="87"/>
        <v>0</v>
      </c>
      <c r="AL208" s="49">
        <f t="shared" si="87"/>
        <v>0</v>
      </c>
      <c r="AM208" s="49">
        <f t="shared" si="87"/>
        <v>0</v>
      </c>
      <c r="AN208" s="49">
        <f t="shared" si="88"/>
        <v>0</v>
      </c>
      <c r="AO208" s="49">
        <f t="shared" si="87"/>
        <v>0</v>
      </c>
      <c r="AP208" s="49">
        <f t="shared" si="87"/>
        <v>0</v>
      </c>
      <c r="AQ208" s="49">
        <f t="shared" si="87"/>
        <v>0</v>
      </c>
      <c r="AR208" s="49">
        <f t="shared" si="87"/>
        <v>0</v>
      </c>
      <c r="AS208" s="49">
        <f t="shared" si="87"/>
        <v>0</v>
      </c>
      <c r="AT208" s="49">
        <f t="shared" si="87"/>
        <v>0</v>
      </c>
      <c r="AU208" s="49">
        <f t="shared" si="87"/>
        <v>0</v>
      </c>
      <c r="AV208" s="49">
        <f t="shared" si="87"/>
        <v>0</v>
      </c>
      <c r="AW208" s="49">
        <f t="shared" si="87"/>
        <v>0</v>
      </c>
      <c r="AX208" s="49">
        <f t="shared" si="87"/>
        <v>0</v>
      </c>
      <c r="AY208" s="49">
        <f t="shared" si="87"/>
        <v>0</v>
      </c>
      <c r="AZ208" s="49">
        <f t="shared" si="84"/>
        <v>0</v>
      </c>
      <c r="BA208" s="49">
        <f t="shared" si="84"/>
        <v>0</v>
      </c>
      <c r="BB208" s="48">
        <f t="shared" si="78"/>
        <v>203</v>
      </c>
      <c r="BC208" s="50">
        <f t="shared" si="86"/>
        <v>0</v>
      </c>
    </row>
    <row r="209" spans="1:55" x14ac:dyDescent="0.25">
      <c r="A209" s="48">
        <f t="shared" si="92"/>
        <v>204</v>
      </c>
      <c r="B209" s="221"/>
      <c r="C209" s="222"/>
      <c r="D209" s="220"/>
      <c r="E209" s="180"/>
      <c r="F209" s="223"/>
      <c r="G209" s="223"/>
      <c r="H209" s="223"/>
      <c r="I209" s="223"/>
      <c r="J209" s="49"/>
      <c r="K209" s="49">
        <f t="shared" si="90"/>
        <v>0</v>
      </c>
      <c r="L209" s="49">
        <f t="shared" si="90"/>
        <v>0</v>
      </c>
      <c r="M209" s="49">
        <f t="shared" si="27"/>
        <v>0</v>
      </c>
      <c r="N209" s="48">
        <f t="shared" si="77"/>
        <v>204</v>
      </c>
      <c r="O209" s="49">
        <f t="shared" si="85"/>
        <v>0</v>
      </c>
      <c r="P209" s="49">
        <f t="shared" si="85"/>
        <v>0</v>
      </c>
      <c r="Q209" s="49">
        <f t="shared" si="85"/>
        <v>0</v>
      </c>
      <c r="R209" s="49">
        <f t="shared" si="85"/>
        <v>0</v>
      </c>
      <c r="S209" s="49">
        <f t="shared" si="91"/>
        <v>0</v>
      </c>
      <c r="T209" s="49">
        <f t="shared" si="91"/>
        <v>0</v>
      </c>
      <c r="U209" s="49">
        <f t="shared" si="91"/>
        <v>0</v>
      </c>
      <c r="V209" s="49">
        <f t="shared" si="91"/>
        <v>0</v>
      </c>
      <c r="W209" s="49">
        <f t="shared" si="91"/>
        <v>0</v>
      </c>
      <c r="X209" s="49">
        <f t="shared" si="91"/>
        <v>0</v>
      </c>
      <c r="Y209" s="49">
        <f t="shared" si="91"/>
        <v>0</v>
      </c>
      <c r="Z209" s="49">
        <f t="shared" si="91"/>
        <v>0</v>
      </c>
      <c r="AA209" s="49">
        <f t="shared" si="91"/>
        <v>0</v>
      </c>
      <c r="AB209" s="49">
        <f t="shared" si="91"/>
        <v>0</v>
      </c>
      <c r="AC209" s="49"/>
      <c r="AD209" s="49">
        <f t="shared" si="89"/>
        <v>0</v>
      </c>
      <c r="AE209" s="49">
        <f t="shared" si="89"/>
        <v>0</v>
      </c>
      <c r="AF209" s="49">
        <f t="shared" si="89"/>
        <v>0</v>
      </c>
      <c r="AG209" s="49">
        <f t="shared" si="89"/>
        <v>0</v>
      </c>
      <c r="AH209" s="49">
        <f t="shared" si="89"/>
        <v>0</v>
      </c>
      <c r="AI209" s="49">
        <f t="shared" si="89"/>
        <v>0</v>
      </c>
      <c r="AJ209" s="49">
        <f t="shared" si="89"/>
        <v>0</v>
      </c>
      <c r="AK209" s="49">
        <f t="shared" si="87"/>
        <v>0</v>
      </c>
      <c r="AL209" s="49">
        <f t="shared" si="87"/>
        <v>0</v>
      </c>
      <c r="AM209" s="49">
        <f t="shared" si="87"/>
        <v>0</v>
      </c>
      <c r="AN209" s="49">
        <f t="shared" si="88"/>
        <v>0</v>
      </c>
      <c r="AO209" s="49">
        <f t="shared" si="87"/>
        <v>0</v>
      </c>
      <c r="AP209" s="49">
        <f t="shared" si="87"/>
        <v>0</v>
      </c>
      <c r="AQ209" s="49">
        <f t="shared" si="87"/>
        <v>0</v>
      </c>
      <c r="AR209" s="49">
        <f t="shared" si="87"/>
        <v>0</v>
      </c>
      <c r="AS209" s="49">
        <f t="shared" si="87"/>
        <v>0</v>
      </c>
      <c r="AT209" s="49">
        <f t="shared" si="87"/>
        <v>0</v>
      </c>
      <c r="AU209" s="49">
        <f t="shared" si="87"/>
        <v>0</v>
      </c>
      <c r="AV209" s="49">
        <f t="shared" si="87"/>
        <v>0</v>
      </c>
      <c r="AW209" s="49">
        <f t="shared" si="87"/>
        <v>0</v>
      </c>
      <c r="AX209" s="49">
        <f t="shared" si="87"/>
        <v>0</v>
      </c>
      <c r="AY209" s="49">
        <f t="shared" si="87"/>
        <v>0</v>
      </c>
      <c r="AZ209" s="49">
        <f t="shared" si="84"/>
        <v>0</v>
      </c>
      <c r="BA209" s="49">
        <f t="shared" si="84"/>
        <v>0</v>
      </c>
      <c r="BB209" s="48">
        <f t="shared" si="78"/>
        <v>204</v>
      </c>
      <c r="BC209" s="50">
        <f t="shared" si="86"/>
        <v>0</v>
      </c>
    </row>
    <row r="210" spans="1:55" x14ac:dyDescent="0.25">
      <c r="A210" s="48">
        <f t="shared" si="92"/>
        <v>205</v>
      </c>
      <c r="B210" s="221"/>
      <c r="C210" s="222"/>
      <c r="D210" s="220"/>
      <c r="E210" s="180"/>
      <c r="F210" s="223"/>
      <c r="G210" s="223"/>
      <c r="H210" s="223"/>
      <c r="I210" s="223"/>
      <c r="J210" s="49"/>
      <c r="K210" s="49">
        <f t="shared" si="90"/>
        <v>0</v>
      </c>
      <c r="L210" s="49">
        <f t="shared" si="90"/>
        <v>0</v>
      </c>
      <c r="M210" s="49">
        <f t="shared" si="27"/>
        <v>0</v>
      </c>
      <c r="N210" s="48">
        <f t="shared" si="77"/>
        <v>205</v>
      </c>
      <c r="O210" s="49">
        <f t="shared" si="85"/>
        <v>0</v>
      </c>
      <c r="P210" s="49">
        <f t="shared" si="85"/>
        <v>0</v>
      </c>
      <c r="Q210" s="49">
        <f t="shared" si="85"/>
        <v>0</v>
      </c>
      <c r="R210" s="49">
        <f t="shared" si="85"/>
        <v>0</v>
      </c>
      <c r="S210" s="49">
        <f t="shared" si="91"/>
        <v>0</v>
      </c>
      <c r="T210" s="49">
        <f t="shared" si="91"/>
        <v>0</v>
      </c>
      <c r="U210" s="49">
        <f t="shared" si="91"/>
        <v>0</v>
      </c>
      <c r="V210" s="49">
        <f t="shared" si="91"/>
        <v>0</v>
      </c>
      <c r="W210" s="49">
        <f t="shared" si="91"/>
        <v>0</v>
      </c>
      <c r="X210" s="49">
        <f t="shared" si="91"/>
        <v>0</v>
      </c>
      <c r="Y210" s="49">
        <f t="shared" si="91"/>
        <v>0</v>
      </c>
      <c r="Z210" s="49">
        <f t="shared" si="91"/>
        <v>0</v>
      </c>
      <c r="AA210" s="49">
        <f t="shared" si="91"/>
        <v>0</v>
      </c>
      <c r="AB210" s="49">
        <f t="shared" si="91"/>
        <v>0</v>
      </c>
      <c r="AC210" s="49"/>
      <c r="AD210" s="49">
        <f t="shared" si="89"/>
        <v>0</v>
      </c>
      <c r="AE210" s="49">
        <f t="shared" si="89"/>
        <v>0</v>
      </c>
      <c r="AF210" s="49">
        <f t="shared" si="89"/>
        <v>0</v>
      </c>
      <c r="AG210" s="49">
        <f t="shared" si="89"/>
        <v>0</v>
      </c>
      <c r="AH210" s="49">
        <f t="shared" si="89"/>
        <v>0</v>
      </c>
      <c r="AI210" s="49">
        <f t="shared" si="89"/>
        <v>0</v>
      </c>
      <c r="AJ210" s="49">
        <f t="shared" si="89"/>
        <v>0</v>
      </c>
      <c r="AK210" s="49">
        <f t="shared" si="87"/>
        <v>0</v>
      </c>
      <c r="AL210" s="49">
        <f t="shared" si="87"/>
        <v>0</v>
      </c>
      <c r="AM210" s="49">
        <f t="shared" si="87"/>
        <v>0</v>
      </c>
      <c r="AN210" s="49">
        <f t="shared" si="88"/>
        <v>0</v>
      </c>
      <c r="AO210" s="49">
        <f t="shared" si="87"/>
        <v>0</v>
      </c>
      <c r="AP210" s="49">
        <f t="shared" si="87"/>
        <v>0</v>
      </c>
      <c r="AQ210" s="49">
        <f t="shared" si="87"/>
        <v>0</v>
      </c>
      <c r="AR210" s="49">
        <f t="shared" si="87"/>
        <v>0</v>
      </c>
      <c r="AS210" s="49">
        <f t="shared" si="87"/>
        <v>0</v>
      </c>
      <c r="AT210" s="49">
        <f t="shared" si="87"/>
        <v>0</v>
      </c>
      <c r="AU210" s="49">
        <f t="shared" si="87"/>
        <v>0</v>
      </c>
      <c r="AV210" s="49">
        <f t="shared" si="87"/>
        <v>0</v>
      </c>
      <c r="AW210" s="49">
        <f t="shared" si="87"/>
        <v>0</v>
      </c>
      <c r="AX210" s="49">
        <f t="shared" si="87"/>
        <v>0</v>
      </c>
      <c r="AY210" s="49">
        <f t="shared" si="87"/>
        <v>0</v>
      </c>
      <c r="AZ210" s="49">
        <f t="shared" si="84"/>
        <v>0</v>
      </c>
      <c r="BA210" s="49">
        <f t="shared" si="84"/>
        <v>0</v>
      </c>
      <c r="BB210" s="48">
        <f t="shared" si="78"/>
        <v>205</v>
      </c>
      <c r="BC210" s="50">
        <f t="shared" si="86"/>
        <v>0</v>
      </c>
    </row>
    <row r="211" spans="1:55" x14ac:dyDescent="0.25">
      <c r="A211" s="48">
        <f t="shared" si="92"/>
        <v>206</v>
      </c>
      <c r="B211" s="221"/>
      <c r="C211" s="222"/>
      <c r="D211" s="220"/>
      <c r="E211" s="180"/>
      <c r="F211" s="223"/>
      <c r="G211" s="223"/>
      <c r="H211" s="223"/>
      <c r="I211" s="223"/>
      <c r="J211" s="49"/>
      <c r="K211" s="49">
        <f t="shared" si="90"/>
        <v>0</v>
      </c>
      <c r="L211" s="49">
        <f t="shared" si="90"/>
        <v>0</v>
      </c>
      <c r="M211" s="49">
        <f t="shared" si="27"/>
        <v>0</v>
      </c>
      <c r="N211" s="48">
        <f t="shared" si="77"/>
        <v>206</v>
      </c>
      <c r="O211" s="49">
        <f t="shared" si="85"/>
        <v>0</v>
      </c>
      <c r="P211" s="49">
        <f t="shared" si="85"/>
        <v>0</v>
      </c>
      <c r="Q211" s="49">
        <f t="shared" si="85"/>
        <v>0</v>
      </c>
      <c r="R211" s="49">
        <f t="shared" si="85"/>
        <v>0</v>
      </c>
      <c r="S211" s="49">
        <f t="shared" si="91"/>
        <v>0</v>
      </c>
      <c r="T211" s="49">
        <f t="shared" si="91"/>
        <v>0</v>
      </c>
      <c r="U211" s="49">
        <f t="shared" si="91"/>
        <v>0</v>
      </c>
      <c r="V211" s="49">
        <f t="shared" si="91"/>
        <v>0</v>
      </c>
      <c r="W211" s="49">
        <f t="shared" si="91"/>
        <v>0</v>
      </c>
      <c r="X211" s="49">
        <f t="shared" si="91"/>
        <v>0</v>
      </c>
      <c r="Y211" s="49">
        <f t="shared" si="91"/>
        <v>0</v>
      </c>
      <c r="Z211" s="49">
        <f t="shared" si="91"/>
        <v>0</v>
      </c>
      <c r="AA211" s="49">
        <f t="shared" si="91"/>
        <v>0</v>
      </c>
      <c r="AB211" s="49">
        <f t="shared" si="91"/>
        <v>0</v>
      </c>
      <c r="AC211" s="49"/>
      <c r="AD211" s="49">
        <f t="shared" si="89"/>
        <v>0</v>
      </c>
      <c r="AE211" s="49">
        <f t="shared" si="89"/>
        <v>0</v>
      </c>
      <c r="AF211" s="49">
        <f t="shared" si="89"/>
        <v>0</v>
      </c>
      <c r="AG211" s="49">
        <f t="shared" si="89"/>
        <v>0</v>
      </c>
      <c r="AH211" s="49">
        <f t="shared" si="89"/>
        <v>0</v>
      </c>
      <c r="AI211" s="49">
        <f t="shared" si="89"/>
        <v>0</v>
      </c>
      <c r="AJ211" s="49">
        <f t="shared" si="89"/>
        <v>0</v>
      </c>
      <c r="AK211" s="49">
        <f t="shared" si="87"/>
        <v>0</v>
      </c>
      <c r="AL211" s="49">
        <f t="shared" si="87"/>
        <v>0</v>
      </c>
      <c r="AM211" s="49">
        <f t="shared" si="87"/>
        <v>0</v>
      </c>
      <c r="AN211" s="49">
        <f t="shared" si="88"/>
        <v>0</v>
      </c>
      <c r="AO211" s="49">
        <f t="shared" si="87"/>
        <v>0</v>
      </c>
      <c r="AP211" s="49">
        <f t="shared" si="87"/>
        <v>0</v>
      </c>
      <c r="AQ211" s="49">
        <f t="shared" si="87"/>
        <v>0</v>
      </c>
      <c r="AR211" s="49">
        <f t="shared" si="87"/>
        <v>0</v>
      </c>
      <c r="AS211" s="49">
        <f t="shared" si="87"/>
        <v>0</v>
      </c>
      <c r="AT211" s="49">
        <f t="shared" si="87"/>
        <v>0</v>
      </c>
      <c r="AU211" s="49">
        <f t="shared" si="87"/>
        <v>0</v>
      </c>
      <c r="AV211" s="49">
        <f t="shared" si="87"/>
        <v>0</v>
      </c>
      <c r="AW211" s="49">
        <f t="shared" si="87"/>
        <v>0</v>
      </c>
      <c r="AX211" s="49">
        <f t="shared" si="87"/>
        <v>0</v>
      </c>
      <c r="AY211" s="49">
        <f t="shared" si="87"/>
        <v>0</v>
      </c>
      <c r="AZ211" s="49">
        <f t="shared" si="84"/>
        <v>0</v>
      </c>
      <c r="BA211" s="49">
        <f t="shared" si="84"/>
        <v>0</v>
      </c>
      <c r="BB211" s="48">
        <f t="shared" si="78"/>
        <v>206</v>
      </c>
      <c r="BC211" s="50">
        <f t="shared" si="86"/>
        <v>0</v>
      </c>
    </row>
    <row r="212" spans="1:55" x14ac:dyDescent="0.25">
      <c r="A212" s="48">
        <f t="shared" si="92"/>
        <v>207</v>
      </c>
      <c r="B212" s="221"/>
      <c r="C212" s="222"/>
      <c r="D212" s="220"/>
      <c r="E212" s="180"/>
      <c r="F212" s="223"/>
      <c r="G212" s="223"/>
      <c r="H212" s="223"/>
      <c r="I212" s="223"/>
      <c r="J212" s="49"/>
      <c r="K212" s="49">
        <f t="shared" si="90"/>
        <v>0</v>
      </c>
      <c r="L212" s="49">
        <f t="shared" si="90"/>
        <v>0</v>
      </c>
      <c r="M212" s="49">
        <f t="shared" si="27"/>
        <v>0</v>
      </c>
      <c r="N212" s="48">
        <f t="shared" si="77"/>
        <v>207</v>
      </c>
      <c r="O212" s="49">
        <f t="shared" si="85"/>
        <v>0</v>
      </c>
      <c r="P212" s="49">
        <f t="shared" si="85"/>
        <v>0</v>
      </c>
      <c r="Q212" s="49">
        <f t="shared" si="85"/>
        <v>0</v>
      </c>
      <c r="R212" s="49">
        <f t="shared" si="85"/>
        <v>0</v>
      </c>
      <c r="S212" s="49">
        <f t="shared" si="91"/>
        <v>0</v>
      </c>
      <c r="T212" s="49">
        <f t="shared" si="91"/>
        <v>0</v>
      </c>
      <c r="U212" s="49">
        <f t="shared" si="91"/>
        <v>0</v>
      </c>
      <c r="V212" s="49">
        <f t="shared" si="91"/>
        <v>0</v>
      </c>
      <c r="W212" s="49">
        <f t="shared" si="91"/>
        <v>0</v>
      </c>
      <c r="X212" s="49">
        <f t="shared" si="91"/>
        <v>0</v>
      </c>
      <c r="Y212" s="49">
        <f t="shared" si="91"/>
        <v>0</v>
      </c>
      <c r="Z212" s="49">
        <f t="shared" si="91"/>
        <v>0</v>
      </c>
      <c r="AA212" s="49">
        <f t="shared" si="91"/>
        <v>0</v>
      </c>
      <c r="AB212" s="49">
        <f t="shared" si="91"/>
        <v>0</v>
      </c>
      <c r="AC212" s="49"/>
      <c r="AD212" s="49">
        <f t="shared" si="89"/>
        <v>0</v>
      </c>
      <c r="AE212" s="49">
        <f t="shared" si="89"/>
        <v>0</v>
      </c>
      <c r="AF212" s="49">
        <f t="shared" si="89"/>
        <v>0</v>
      </c>
      <c r="AG212" s="49">
        <f t="shared" si="89"/>
        <v>0</v>
      </c>
      <c r="AH212" s="49">
        <f t="shared" si="89"/>
        <v>0</v>
      </c>
      <c r="AI212" s="49">
        <f t="shared" si="89"/>
        <v>0</v>
      </c>
      <c r="AJ212" s="49">
        <f t="shared" si="89"/>
        <v>0</v>
      </c>
      <c r="AK212" s="49">
        <f t="shared" si="87"/>
        <v>0</v>
      </c>
      <c r="AL212" s="49">
        <f t="shared" si="87"/>
        <v>0</v>
      </c>
      <c r="AM212" s="49">
        <f t="shared" si="87"/>
        <v>0</v>
      </c>
      <c r="AN212" s="49">
        <f t="shared" si="88"/>
        <v>0</v>
      </c>
      <c r="AO212" s="49">
        <f t="shared" si="87"/>
        <v>0</v>
      </c>
      <c r="AP212" s="49">
        <f t="shared" si="87"/>
        <v>0</v>
      </c>
      <c r="AQ212" s="49">
        <f t="shared" si="87"/>
        <v>0</v>
      </c>
      <c r="AR212" s="49">
        <f t="shared" si="87"/>
        <v>0</v>
      </c>
      <c r="AS212" s="49">
        <f t="shared" si="87"/>
        <v>0</v>
      </c>
      <c r="AT212" s="49">
        <f t="shared" si="87"/>
        <v>0</v>
      </c>
      <c r="AU212" s="49">
        <f t="shared" si="87"/>
        <v>0</v>
      </c>
      <c r="AV212" s="49">
        <f t="shared" si="87"/>
        <v>0</v>
      </c>
      <c r="AW212" s="49">
        <f t="shared" si="87"/>
        <v>0</v>
      </c>
      <c r="AX212" s="49">
        <f t="shared" si="87"/>
        <v>0</v>
      </c>
      <c r="AY212" s="49">
        <f t="shared" si="87"/>
        <v>0</v>
      </c>
      <c r="AZ212" s="49">
        <f t="shared" si="84"/>
        <v>0</v>
      </c>
      <c r="BA212" s="49">
        <f t="shared" si="84"/>
        <v>0</v>
      </c>
      <c r="BB212" s="48">
        <f t="shared" si="78"/>
        <v>207</v>
      </c>
      <c r="BC212" s="50">
        <f t="shared" si="86"/>
        <v>0</v>
      </c>
    </row>
    <row r="213" spans="1:55" x14ac:dyDescent="0.25">
      <c r="A213" s="48">
        <f t="shared" si="92"/>
        <v>208</v>
      </c>
      <c r="B213" s="221"/>
      <c r="C213" s="222"/>
      <c r="D213" s="220"/>
      <c r="E213" s="180"/>
      <c r="F213" s="223"/>
      <c r="G213" s="223"/>
      <c r="H213" s="223"/>
      <c r="I213" s="223"/>
      <c r="J213" s="49"/>
      <c r="K213" s="49">
        <f t="shared" si="90"/>
        <v>0</v>
      </c>
      <c r="L213" s="49">
        <f t="shared" si="90"/>
        <v>0</v>
      </c>
      <c r="M213" s="49">
        <f t="shared" si="27"/>
        <v>0</v>
      </c>
      <c r="N213" s="48">
        <f t="shared" si="77"/>
        <v>208</v>
      </c>
      <c r="O213" s="49">
        <f t="shared" ref="O213:R276" si="93">IF($E213=O$4,$F213+$H213,0)</f>
        <v>0</v>
      </c>
      <c r="P213" s="49">
        <f t="shared" si="93"/>
        <v>0</v>
      </c>
      <c r="Q213" s="49">
        <f t="shared" si="93"/>
        <v>0</v>
      </c>
      <c r="R213" s="49">
        <f t="shared" si="93"/>
        <v>0</v>
      </c>
      <c r="S213" s="49">
        <f t="shared" si="91"/>
        <v>0</v>
      </c>
      <c r="T213" s="49">
        <f t="shared" si="91"/>
        <v>0</v>
      </c>
      <c r="U213" s="49">
        <f t="shared" si="91"/>
        <v>0</v>
      </c>
      <c r="V213" s="49">
        <f t="shared" si="91"/>
        <v>0</v>
      </c>
      <c r="W213" s="49">
        <f t="shared" si="91"/>
        <v>0</v>
      </c>
      <c r="X213" s="49">
        <f t="shared" si="91"/>
        <v>0</v>
      </c>
      <c r="Y213" s="49">
        <f t="shared" si="91"/>
        <v>0</v>
      </c>
      <c r="Z213" s="49">
        <f t="shared" si="91"/>
        <v>0</v>
      </c>
      <c r="AA213" s="49">
        <f t="shared" si="91"/>
        <v>0</v>
      </c>
      <c r="AB213" s="49">
        <f t="shared" si="91"/>
        <v>0</v>
      </c>
      <c r="AC213" s="49"/>
      <c r="AD213" s="49">
        <f t="shared" si="89"/>
        <v>0</v>
      </c>
      <c r="AE213" s="49">
        <f t="shared" si="89"/>
        <v>0</v>
      </c>
      <c r="AF213" s="49">
        <f t="shared" si="89"/>
        <v>0</v>
      </c>
      <c r="AG213" s="49">
        <f t="shared" si="89"/>
        <v>0</v>
      </c>
      <c r="AH213" s="49">
        <f t="shared" si="89"/>
        <v>0</v>
      </c>
      <c r="AI213" s="49">
        <f t="shared" si="89"/>
        <v>0</v>
      </c>
      <c r="AJ213" s="49">
        <f t="shared" si="89"/>
        <v>0</v>
      </c>
      <c r="AK213" s="49">
        <f t="shared" si="87"/>
        <v>0</v>
      </c>
      <c r="AL213" s="49">
        <f t="shared" si="87"/>
        <v>0</v>
      </c>
      <c r="AM213" s="49">
        <f t="shared" si="87"/>
        <v>0</v>
      </c>
      <c r="AN213" s="49">
        <f t="shared" si="88"/>
        <v>0</v>
      </c>
      <c r="AO213" s="49">
        <f t="shared" si="87"/>
        <v>0</v>
      </c>
      <c r="AP213" s="49">
        <f t="shared" si="87"/>
        <v>0</v>
      </c>
      <c r="AQ213" s="49">
        <f t="shared" si="87"/>
        <v>0</v>
      </c>
      <c r="AR213" s="49">
        <f t="shared" si="87"/>
        <v>0</v>
      </c>
      <c r="AS213" s="49">
        <f t="shared" si="87"/>
        <v>0</v>
      </c>
      <c r="AT213" s="49">
        <f t="shared" si="87"/>
        <v>0</v>
      </c>
      <c r="AU213" s="49">
        <f t="shared" si="87"/>
        <v>0</v>
      </c>
      <c r="AV213" s="49">
        <f t="shared" si="87"/>
        <v>0</v>
      </c>
      <c r="AW213" s="49">
        <f t="shared" si="87"/>
        <v>0</v>
      </c>
      <c r="AX213" s="49">
        <f t="shared" si="87"/>
        <v>0</v>
      </c>
      <c r="AY213" s="49">
        <f t="shared" si="87"/>
        <v>0</v>
      </c>
      <c r="AZ213" s="49">
        <f t="shared" si="84"/>
        <v>0</v>
      </c>
      <c r="BA213" s="49">
        <f t="shared" si="84"/>
        <v>0</v>
      </c>
      <c r="BB213" s="48">
        <f t="shared" si="78"/>
        <v>208</v>
      </c>
      <c r="BC213" s="50">
        <f t="shared" si="86"/>
        <v>0</v>
      </c>
    </row>
    <row r="214" spans="1:55" x14ac:dyDescent="0.25">
      <c r="A214" s="48">
        <f t="shared" si="92"/>
        <v>209</v>
      </c>
      <c r="B214" s="221"/>
      <c r="C214" s="222"/>
      <c r="D214" s="220"/>
      <c r="E214" s="180"/>
      <c r="F214" s="223"/>
      <c r="G214" s="223"/>
      <c r="H214" s="223"/>
      <c r="I214" s="223"/>
      <c r="J214" s="49"/>
      <c r="K214" s="49">
        <f>IF($E214=K$4,$F214-$G214+$H214-$I214,0)</f>
        <v>0</v>
      </c>
      <c r="L214" s="49">
        <f t="shared" ref="K214:L306" si="94">IF($E214=L$4,$F214-$G214+$H214-$I214,0)</f>
        <v>0</v>
      </c>
      <c r="M214" s="49">
        <f t="shared" si="27"/>
        <v>0</v>
      </c>
      <c r="N214" s="48">
        <f t="shared" si="77"/>
        <v>209</v>
      </c>
      <c r="O214" s="49">
        <f t="shared" si="93"/>
        <v>0</v>
      </c>
      <c r="P214" s="49">
        <f t="shared" si="93"/>
        <v>0</v>
      </c>
      <c r="Q214" s="49">
        <f t="shared" si="93"/>
        <v>0</v>
      </c>
      <c r="R214" s="49">
        <f t="shared" si="93"/>
        <v>0</v>
      </c>
      <c r="S214" s="49">
        <f t="shared" si="91"/>
        <v>0</v>
      </c>
      <c r="T214" s="49">
        <f t="shared" si="91"/>
        <v>0</v>
      </c>
      <c r="U214" s="49">
        <f t="shared" si="91"/>
        <v>0</v>
      </c>
      <c r="V214" s="49">
        <f t="shared" si="91"/>
        <v>0</v>
      </c>
      <c r="W214" s="49">
        <f t="shared" si="91"/>
        <v>0</v>
      </c>
      <c r="X214" s="49">
        <f t="shared" si="91"/>
        <v>0</v>
      </c>
      <c r="Y214" s="49">
        <f t="shared" si="91"/>
        <v>0</v>
      </c>
      <c r="Z214" s="49">
        <f t="shared" si="91"/>
        <v>0</v>
      </c>
      <c r="AA214" s="49">
        <f t="shared" si="91"/>
        <v>0</v>
      </c>
      <c r="AB214" s="49">
        <f t="shared" si="91"/>
        <v>0</v>
      </c>
      <c r="AC214" s="49"/>
      <c r="AD214" s="49">
        <f t="shared" si="89"/>
        <v>0</v>
      </c>
      <c r="AE214" s="49">
        <f t="shared" si="89"/>
        <v>0</v>
      </c>
      <c r="AF214" s="49">
        <f t="shared" si="89"/>
        <v>0</v>
      </c>
      <c r="AG214" s="49">
        <f t="shared" si="89"/>
        <v>0</v>
      </c>
      <c r="AH214" s="49">
        <f t="shared" si="89"/>
        <v>0</v>
      </c>
      <c r="AI214" s="49">
        <f t="shared" si="89"/>
        <v>0</v>
      </c>
      <c r="AJ214" s="49">
        <f t="shared" si="89"/>
        <v>0</v>
      </c>
      <c r="AK214" s="49">
        <f t="shared" si="87"/>
        <v>0</v>
      </c>
      <c r="AL214" s="49">
        <f t="shared" si="87"/>
        <v>0</v>
      </c>
      <c r="AM214" s="49">
        <f t="shared" si="87"/>
        <v>0</v>
      </c>
      <c r="AN214" s="49">
        <f t="shared" si="88"/>
        <v>0</v>
      </c>
      <c r="AO214" s="49">
        <f t="shared" si="87"/>
        <v>0</v>
      </c>
      <c r="AP214" s="49">
        <f t="shared" si="87"/>
        <v>0</v>
      </c>
      <c r="AQ214" s="49">
        <f t="shared" si="87"/>
        <v>0</v>
      </c>
      <c r="AR214" s="49">
        <f t="shared" si="87"/>
        <v>0</v>
      </c>
      <c r="AS214" s="49">
        <f t="shared" si="87"/>
        <v>0</v>
      </c>
      <c r="AT214" s="49">
        <f t="shared" si="87"/>
        <v>0</v>
      </c>
      <c r="AU214" s="49">
        <f t="shared" si="87"/>
        <v>0</v>
      </c>
      <c r="AV214" s="49">
        <f t="shared" si="87"/>
        <v>0</v>
      </c>
      <c r="AW214" s="49">
        <f t="shared" si="87"/>
        <v>0</v>
      </c>
      <c r="AX214" s="49">
        <f t="shared" si="87"/>
        <v>0</v>
      </c>
      <c r="AY214" s="49">
        <f t="shared" si="87"/>
        <v>0</v>
      </c>
      <c r="AZ214" s="49">
        <f t="shared" si="84"/>
        <v>0</v>
      </c>
      <c r="BA214" s="49">
        <f t="shared" si="84"/>
        <v>0</v>
      </c>
      <c r="BB214" s="48">
        <f t="shared" si="78"/>
        <v>209</v>
      </c>
      <c r="BC214" s="50">
        <f t="shared" si="86"/>
        <v>0</v>
      </c>
    </row>
    <row r="215" spans="1:55" x14ac:dyDescent="0.25">
      <c r="A215" s="48">
        <f t="shared" si="92"/>
        <v>210</v>
      </c>
      <c r="B215" s="221"/>
      <c r="C215" s="222"/>
      <c r="D215" s="220"/>
      <c r="E215" s="180"/>
      <c r="F215" s="223"/>
      <c r="G215" s="223"/>
      <c r="H215" s="223"/>
      <c r="I215" s="223"/>
      <c r="J215" s="49"/>
      <c r="K215" s="49">
        <f t="shared" si="94"/>
        <v>0</v>
      </c>
      <c r="L215" s="49">
        <f t="shared" si="94"/>
        <v>0</v>
      </c>
      <c r="M215" s="49">
        <f t="shared" si="27"/>
        <v>0</v>
      </c>
      <c r="N215" s="48">
        <f t="shared" si="77"/>
        <v>210</v>
      </c>
      <c r="O215" s="49">
        <f t="shared" si="93"/>
        <v>0</v>
      </c>
      <c r="P215" s="49">
        <f t="shared" si="93"/>
        <v>0</v>
      </c>
      <c r="Q215" s="49">
        <f t="shared" si="93"/>
        <v>0</v>
      </c>
      <c r="R215" s="49">
        <f t="shared" si="93"/>
        <v>0</v>
      </c>
      <c r="S215" s="49">
        <f t="shared" si="91"/>
        <v>0</v>
      </c>
      <c r="T215" s="49">
        <f t="shared" si="91"/>
        <v>0</v>
      </c>
      <c r="U215" s="49">
        <f t="shared" si="91"/>
        <v>0</v>
      </c>
      <c r="V215" s="49">
        <f t="shared" si="91"/>
        <v>0</v>
      </c>
      <c r="W215" s="49">
        <f t="shared" si="91"/>
        <v>0</v>
      </c>
      <c r="X215" s="49">
        <f t="shared" si="91"/>
        <v>0</v>
      </c>
      <c r="Y215" s="49">
        <f t="shared" si="91"/>
        <v>0</v>
      </c>
      <c r="Z215" s="49">
        <f t="shared" si="91"/>
        <v>0</v>
      </c>
      <c r="AA215" s="49">
        <f t="shared" si="91"/>
        <v>0</v>
      </c>
      <c r="AB215" s="49">
        <f t="shared" si="91"/>
        <v>0</v>
      </c>
      <c r="AC215" s="49"/>
      <c r="AD215" s="49">
        <f t="shared" si="89"/>
        <v>0</v>
      </c>
      <c r="AE215" s="49">
        <f t="shared" si="89"/>
        <v>0</v>
      </c>
      <c r="AF215" s="49">
        <f t="shared" si="89"/>
        <v>0</v>
      </c>
      <c r="AG215" s="49">
        <f t="shared" si="89"/>
        <v>0</v>
      </c>
      <c r="AH215" s="49">
        <f t="shared" si="89"/>
        <v>0</v>
      </c>
      <c r="AI215" s="49">
        <f t="shared" si="89"/>
        <v>0</v>
      </c>
      <c r="AJ215" s="49">
        <f t="shared" si="89"/>
        <v>0</v>
      </c>
      <c r="AK215" s="49">
        <f t="shared" ref="AK215:AY231" si="95">IF($E215=AK$4,$G215+$I215,0)</f>
        <v>0</v>
      </c>
      <c r="AL215" s="49">
        <f t="shared" si="95"/>
        <v>0</v>
      </c>
      <c r="AM215" s="49">
        <f t="shared" si="95"/>
        <v>0</v>
      </c>
      <c r="AN215" s="49">
        <f t="shared" si="88"/>
        <v>0</v>
      </c>
      <c r="AO215" s="49">
        <f t="shared" si="95"/>
        <v>0</v>
      </c>
      <c r="AP215" s="49">
        <f t="shared" si="95"/>
        <v>0</v>
      </c>
      <c r="AQ215" s="49">
        <f t="shared" si="95"/>
        <v>0</v>
      </c>
      <c r="AR215" s="49">
        <f t="shared" si="95"/>
        <v>0</v>
      </c>
      <c r="AS215" s="49">
        <f t="shared" si="95"/>
        <v>0</v>
      </c>
      <c r="AT215" s="49">
        <f t="shared" si="95"/>
        <v>0</v>
      </c>
      <c r="AU215" s="49">
        <f t="shared" si="95"/>
        <v>0</v>
      </c>
      <c r="AV215" s="49">
        <f t="shared" si="95"/>
        <v>0</v>
      </c>
      <c r="AW215" s="49">
        <f t="shared" si="95"/>
        <v>0</v>
      </c>
      <c r="AX215" s="49">
        <f t="shared" si="95"/>
        <v>0</v>
      </c>
      <c r="AY215" s="49">
        <f t="shared" si="95"/>
        <v>0</v>
      </c>
      <c r="AZ215" s="49">
        <f t="shared" ref="AZ215:BA222" si="96">IF($E215=AZ$4,$G215+$I215,0)</f>
        <v>0</v>
      </c>
      <c r="BA215" s="49">
        <f t="shared" si="96"/>
        <v>0</v>
      </c>
      <c r="BB215" s="48">
        <f t="shared" si="78"/>
        <v>210</v>
      </c>
      <c r="BC215" s="50">
        <f t="shared" si="86"/>
        <v>0</v>
      </c>
    </row>
    <row r="216" spans="1:55" x14ac:dyDescent="0.25">
      <c r="A216" s="48">
        <f t="shared" si="92"/>
        <v>211</v>
      </c>
      <c r="B216" s="221"/>
      <c r="C216" s="222"/>
      <c r="D216" s="220"/>
      <c r="E216" s="180"/>
      <c r="F216" s="223"/>
      <c r="G216" s="223"/>
      <c r="H216" s="223"/>
      <c r="I216" s="223"/>
      <c r="J216" s="49"/>
      <c r="K216" s="49">
        <f t="shared" si="94"/>
        <v>0</v>
      </c>
      <c r="L216" s="49">
        <f t="shared" si="94"/>
        <v>0</v>
      </c>
      <c r="M216" s="49">
        <f t="shared" si="27"/>
        <v>0</v>
      </c>
      <c r="N216" s="48">
        <f t="shared" si="77"/>
        <v>211</v>
      </c>
      <c r="O216" s="49">
        <f t="shared" si="93"/>
        <v>0</v>
      </c>
      <c r="P216" s="49">
        <f t="shared" si="93"/>
        <v>0</v>
      </c>
      <c r="Q216" s="49">
        <f t="shared" si="93"/>
        <v>0</v>
      </c>
      <c r="R216" s="49">
        <f t="shared" si="93"/>
        <v>0</v>
      </c>
      <c r="S216" s="49">
        <f t="shared" si="91"/>
        <v>0</v>
      </c>
      <c r="T216" s="49">
        <f t="shared" si="91"/>
        <v>0</v>
      </c>
      <c r="U216" s="49">
        <f t="shared" si="91"/>
        <v>0</v>
      </c>
      <c r="V216" s="49">
        <f t="shared" si="91"/>
        <v>0</v>
      </c>
      <c r="W216" s="49">
        <f t="shared" si="91"/>
        <v>0</v>
      </c>
      <c r="X216" s="49">
        <f t="shared" si="91"/>
        <v>0</v>
      </c>
      <c r="Y216" s="49">
        <f t="shared" si="91"/>
        <v>0</v>
      </c>
      <c r="Z216" s="49">
        <f t="shared" si="91"/>
        <v>0</v>
      </c>
      <c r="AA216" s="49">
        <f t="shared" si="91"/>
        <v>0</v>
      </c>
      <c r="AB216" s="49">
        <f t="shared" si="91"/>
        <v>0</v>
      </c>
      <c r="AC216" s="49"/>
      <c r="AD216" s="49">
        <f t="shared" si="89"/>
        <v>0</v>
      </c>
      <c r="AE216" s="49">
        <f t="shared" si="89"/>
        <v>0</v>
      </c>
      <c r="AF216" s="49">
        <f t="shared" si="89"/>
        <v>0</v>
      </c>
      <c r="AG216" s="49">
        <f t="shared" si="89"/>
        <v>0</v>
      </c>
      <c r="AH216" s="49">
        <f t="shared" si="89"/>
        <v>0</v>
      </c>
      <c r="AI216" s="49">
        <f t="shared" si="89"/>
        <v>0</v>
      </c>
      <c r="AJ216" s="49">
        <f t="shared" si="89"/>
        <v>0</v>
      </c>
      <c r="AK216" s="49">
        <f t="shared" si="95"/>
        <v>0</v>
      </c>
      <c r="AL216" s="49">
        <f t="shared" si="95"/>
        <v>0</v>
      </c>
      <c r="AM216" s="49">
        <f t="shared" si="95"/>
        <v>0</v>
      </c>
      <c r="AN216" s="49">
        <f t="shared" si="88"/>
        <v>0</v>
      </c>
      <c r="AO216" s="49">
        <f t="shared" si="95"/>
        <v>0</v>
      </c>
      <c r="AP216" s="49">
        <f t="shared" si="95"/>
        <v>0</v>
      </c>
      <c r="AQ216" s="49">
        <f t="shared" si="95"/>
        <v>0</v>
      </c>
      <c r="AR216" s="49">
        <f t="shared" si="95"/>
        <v>0</v>
      </c>
      <c r="AS216" s="49">
        <f t="shared" si="95"/>
        <v>0</v>
      </c>
      <c r="AT216" s="49">
        <f t="shared" si="95"/>
        <v>0</v>
      </c>
      <c r="AU216" s="49">
        <f t="shared" si="95"/>
        <v>0</v>
      </c>
      <c r="AV216" s="49">
        <f t="shared" si="95"/>
        <v>0</v>
      </c>
      <c r="AW216" s="49">
        <f t="shared" si="95"/>
        <v>0</v>
      </c>
      <c r="AX216" s="49">
        <f t="shared" si="95"/>
        <v>0</v>
      </c>
      <c r="AY216" s="49">
        <f t="shared" si="95"/>
        <v>0</v>
      </c>
      <c r="AZ216" s="49">
        <f t="shared" si="96"/>
        <v>0</v>
      </c>
      <c r="BA216" s="49">
        <f t="shared" si="96"/>
        <v>0</v>
      </c>
      <c r="BB216" s="48">
        <f t="shared" si="78"/>
        <v>211</v>
      </c>
      <c r="BC216" s="50">
        <f t="shared" si="86"/>
        <v>0</v>
      </c>
    </row>
    <row r="217" spans="1:55" x14ac:dyDescent="0.25">
      <c r="A217" s="48">
        <f t="shared" si="92"/>
        <v>212</v>
      </c>
      <c r="B217" s="221"/>
      <c r="C217" s="222"/>
      <c r="D217" s="220"/>
      <c r="E217" s="180"/>
      <c r="F217" s="223"/>
      <c r="G217" s="223"/>
      <c r="H217" s="223"/>
      <c r="I217" s="223"/>
      <c r="J217" s="49"/>
      <c r="K217" s="49">
        <f t="shared" si="94"/>
        <v>0</v>
      </c>
      <c r="L217" s="49">
        <f t="shared" si="94"/>
        <v>0</v>
      </c>
      <c r="M217" s="49">
        <f t="shared" si="27"/>
        <v>0</v>
      </c>
      <c r="N217" s="48">
        <f t="shared" si="77"/>
        <v>212</v>
      </c>
      <c r="O217" s="49">
        <f t="shared" si="93"/>
        <v>0</v>
      </c>
      <c r="P217" s="49">
        <f t="shared" si="93"/>
        <v>0</v>
      </c>
      <c r="Q217" s="49">
        <f t="shared" si="93"/>
        <v>0</v>
      </c>
      <c r="R217" s="49">
        <f t="shared" si="93"/>
        <v>0</v>
      </c>
      <c r="S217" s="49">
        <f t="shared" si="91"/>
        <v>0</v>
      </c>
      <c r="T217" s="49">
        <f t="shared" si="91"/>
        <v>0</v>
      </c>
      <c r="U217" s="49">
        <f t="shared" si="91"/>
        <v>0</v>
      </c>
      <c r="V217" s="49">
        <f t="shared" si="91"/>
        <v>0</v>
      </c>
      <c r="W217" s="49">
        <f t="shared" si="91"/>
        <v>0</v>
      </c>
      <c r="X217" s="49">
        <f t="shared" si="91"/>
        <v>0</v>
      </c>
      <c r="Y217" s="49">
        <f t="shared" si="91"/>
        <v>0</v>
      </c>
      <c r="Z217" s="49">
        <f t="shared" si="91"/>
        <v>0</v>
      </c>
      <c r="AA217" s="49">
        <f t="shared" si="91"/>
        <v>0</v>
      </c>
      <c r="AB217" s="49">
        <f t="shared" si="91"/>
        <v>0</v>
      </c>
      <c r="AC217" s="49"/>
      <c r="AD217" s="49">
        <f t="shared" si="89"/>
        <v>0</v>
      </c>
      <c r="AE217" s="49">
        <f t="shared" si="89"/>
        <v>0</v>
      </c>
      <c r="AF217" s="49">
        <f t="shared" si="89"/>
        <v>0</v>
      </c>
      <c r="AG217" s="49">
        <f t="shared" si="89"/>
        <v>0</v>
      </c>
      <c r="AH217" s="49">
        <f t="shared" si="89"/>
        <v>0</v>
      </c>
      <c r="AI217" s="49">
        <f t="shared" si="89"/>
        <v>0</v>
      </c>
      <c r="AJ217" s="49">
        <f t="shared" si="89"/>
        <v>0</v>
      </c>
      <c r="AK217" s="49">
        <f t="shared" si="95"/>
        <v>0</v>
      </c>
      <c r="AL217" s="49">
        <f t="shared" si="95"/>
        <v>0</v>
      </c>
      <c r="AM217" s="49">
        <f t="shared" si="95"/>
        <v>0</v>
      </c>
      <c r="AN217" s="49">
        <f t="shared" si="88"/>
        <v>0</v>
      </c>
      <c r="AO217" s="49">
        <f t="shared" si="95"/>
        <v>0</v>
      </c>
      <c r="AP217" s="49">
        <f t="shared" si="95"/>
        <v>0</v>
      </c>
      <c r="AQ217" s="49">
        <f t="shared" si="95"/>
        <v>0</v>
      </c>
      <c r="AR217" s="49">
        <f t="shared" si="95"/>
        <v>0</v>
      </c>
      <c r="AS217" s="49">
        <f t="shared" si="95"/>
        <v>0</v>
      </c>
      <c r="AT217" s="49">
        <f t="shared" si="95"/>
        <v>0</v>
      </c>
      <c r="AU217" s="49">
        <f t="shared" si="95"/>
        <v>0</v>
      </c>
      <c r="AV217" s="49">
        <f t="shared" si="95"/>
        <v>0</v>
      </c>
      <c r="AW217" s="49">
        <f t="shared" si="95"/>
        <v>0</v>
      </c>
      <c r="AX217" s="49">
        <f t="shared" si="95"/>
        <v>0</v>
      </c>
      <c r="AY217" s="49">
        <f t="shared" si="95"/>
        <v>0</v>
      </c>
      <c r="AZ217" s="49">
        <f t="shared" si="96"/>
        <v>0</v>
      </c>
      <c r="BA217" s="49">
        <f t="shared" si="96"/>
        <v>0</v>
      </c>
      <c r="BB217" s="48">
        <f t="shared" si="78"/>
        <v>212</v>
      </c>
      <c r="BC217" s="50">
        <f t="shared" si="86"/>
        <v>0</v>
      </c>
    </row>
    <row r="218" spans="1:55" x14ac:dyDescent="0.25">
      <c r="A218" s="48">
        <f t="shared" si="92"/>
        <v>213</v>
      </c>
      <c r="B218" s="221"/>
      <c r="C218" s="222"/>
      <c r="D218" s="220"/>
      <c r="E218" s="180"/>
      <c r="F218" s="223"/>
      <c r="G218" s="223"/>
      <c r="H218" s="223"/>
      <c r="I218" s="223"/>
      <c r="J218" s="49"/>
      <c r="K218" s="49">
        <f t="shared" si="94"/>
        <v>0</v>
      </c>
      <c r="L218" s="49">
        <f t="shared" si="94"/>
        <v>0</v>
      </c>
      <c r="M218" s="49">
        <f t="shared" si="27"/>
        <v>0</v>
      </c>
      <c r="N218" s="48">
        <f t="shared" si="77"/>
        <v>213</v>
      </c>
      <c r="O218" s="49">
        <f t="shared" si="93"/>
        <v>0</v>
      </c>
      <c r="P218" s="49">
        <f t="shared" si="93"/>
        <v>0</v>
      </c>
      <c r="Q218" s="49">
        <f t="shared" si="93"/>
        <v>0</v>
      </c>
      <c r="R218" s="49">
        <f t="shared" si="93"/>
        <v>0</v>
      </c>
      <c r="S218" s="49">
        <f t="shared" si="91"/>
        <v>0</v>
      </c>
      <c r="T218" s="49">
        <f t="shared" si="91"/>
        <v>0</v>
      </c>
      <c r="U218" s="49">
        <f t="shared" si="91"/>
        <v>0</v>
      </c>
      <c r="V218" s="49">
        <f t="shared" si="91"/>
        <v>0</v>
      </c>
      <c r="W218" s="49">
        <f t="shared" si="91"/>
        <v>0</v>
      </c>
      <c r="X218" s="49">
        <f t="shared" si="91"/>
        <v>0</v>
      </c>
      <c r="Y218" s="49">
        <f t="shared" si="91"/>
        <v>0</v>
      </c>
      <c r="Z218" s="49">
        <f t="shared" si="91"/>
        <v>0</v>
      </c>
      <c r="AA218" s="49">
        <f t="shared" si="91"/>
        <v>0</v>
      </c>
      <c r="AB218" s="49">
        <f t="shared" si="91"/>
        <v>0</v>
      </c>
      <c r="AC218" s="49"/>
      <c r="AD218" s="49">
        <f t="shared" si="89"/>
        <v>0</v>
      </c>
      <c r="AE218" s="49">
        <f t="shared" si="89"/>
        <v>0</v>
      </c>
      <c r="AF218" s="49">
        <f t="shared" si="89"/>
        <v>0</v>
      </c>
      <c r="AG218" s="49">
        <f t="shared" si="89"/>
        <v>0</v>
      </c>
      <c r="AH218" s="49">
        <f t="shared" si="89"/>
        <v>0</v>
      </c>
      <c r="AI218" s="49">
        <f t="shared" si="89"/>
        <v>0</v>
      </c>
      <c r="AJ218" s="49">
        <f t="shared" si="89"/>
        <v>0</v>
      </c>
      <c r="AK218" s="49">
        <f t="shared" si="95"/>
        <v>0</v>
      </c>
      <c r="AL218" s="49">
        <f t="shared" si="95"/>
        <v>0</v>
      </c>
      <c r="AM218" s="49">
        <f t="shared" si="95"/>
        <v>0</v>
      </c>
      <c r="AN218" s="49">
        <f t="shared" si="88"/>
        <v>0</v>
      </c>
      <c r="AO218" s="49">
        <f t="shared" si="95"/>
        <v>0</v>
      </c>
      <c r="AP218" s="49">
        <f t="shared" si="95"/>
        <v>0</v>
      </c>
      <c r="AQ218" s="49">
        <f t="shared" si="95"/>
        <v>0</v>
      </c>
      <c r="AR218" s="49">
        <f t="shared" si="95"/>
        <v>0</v>
      </c>
      <c r="AS218" s="49">
        <f t="shared" si="95"/>
        <v>0</v>
      </c>
      <c r="AT218" s="49">
        <f t="shared" si="95"/>
        <v>0</v>
      </c>
      <c r="AU218" s="49">
        <f t="shared" si="95"/>
        <v>0</v>
      </c>
      <c r="AV218" s="49">
        <f t="shared" si="95"/>
        <v>0</v>
      </c>
      <c r="AW218" s="49">
        <f t="shared" si="95"/>
        <v>0</v>
      </c>
      <c r="AX218" s="49">
        <f t="shared" si="95"/>
        <v>0</v>
      </c>
      <c r="AY218" s="49">
        <f t="shared" si="95"/>
        <v>0</v>
      </c>
      <c r="AZ218" s="49">
        <f t="shared" si="96"/>
        <v>0</v>
      </c>
      <c r="BA218" s="49">
        <f t="shared" si="96"/>
        <v>0</v>
      </c>
      <c r="BB218" s="48">
        <f t="shared" si="78"/>
        <v>213</v>
      </c>
      <c r="BC218" s="50">
        <f t="shared" si="86"/>
        <v>0</v>
      </c>
    </row>
    <row r="219" spans="1:55" x14ac:dyDescent="0.25">
      <c r="A219" s="48">
        <f t="shared" si="92"/>
        <v>214</v>
      </c>
      <c r="B219" s="221"/>
      <c r="C219" s="222"/>
      <c r="D219" s="220"/>
      <c r="E219" s="180"/>
      <c r="F219" s="223"/>
      <c r="G219" s="223"/>
      <c r="H219" s="223"/>
      <c r="I219" s="223"/>
      <c r="J219" s="49"/>
      <c r="K219" s="49">
        <f t="shared" si="94"/>
        <v>0</v>
      </c>
      <c r="L219" s="49">
        <f t="shared" si="94"/>
        <v>0</v>
      </c>
      <c r="M219" s="49">
        <f t="shared" si="27"/>
        <v>0</v>
      </c>
      <c r="N219" s="48">
        <f t="shared" si="77"/>
        <v>214</v>
      </c>
      <c r="O219" s="49">
        <f t="shared" si="93"/>
        <v>0</v>
      </c>
      <c r="P219" s="49">
        <f t="shared" si="93"/>
        <v>0</v>
      </c>
      <c r="Q219" s="49">
        <f t="shared" si="93"/>
        <v>0</v>
      </c>
      <c r="R219" s="49">
        <f t="shared" si="93"/>
        <v>0</v>
      </c>
      <c r="S219" s="49">
        <f t="shared" si="91"/>
        <v>0</v>
      </c>
      <c r="T219" s="49">
        <f t="shared" si="91"/>
        <v>0</v>
      </c>
      <c r="U219" s="49">
        <f t="shared" si="91"/>
        <v>0</v>
      </c>
      <c r="V219" s="49">
        <f t="shared" si="91"/>
        <v>0</v>
      </c>
      <c r="W219" s="49">
        <f t="shared" si="91"/>
        <v>0</v>
      </c>
      <c r="X219" s="49">
        <f t="shared" si="91"/>
        <v>0</v>
      </c>
      <c r="Y219" s="49">
        <f t="shared" si="91"/>
        <v>0</v>
      </c>
      <c r="Z219" s="49">
        <f t="shared" si="91"/>
        <v>0</v>
      </c>
      <c r="AA219" s="49">
        <f t="shared" si="91"/>
        <v>0</v>
      </c>
      <c r="AB219" s="49">
        <f t="shared" si="91"/>
        <v>0</v>
      </c>
      <c r="AC219" s="49"/>
      <c r="AD219" s="49">
        <f t="shared" si="89"/>
        <v>0</v>
      </c>
      <c r="AE219" s="49">
        <f t="shared" si="89"/>
        <v>0</v>
      </c>
      <c r="AF219" s="49">
        <f t="shared" si="89"/>
        <v>0</v>
      </c>
      <c r="AG219" s="49">
        <f t="shared" si="89"/>
        <v>0</v>
      </c>
      <c r="AH219" s="49">
        <f t="shared" si="89"/>
        <v>0</v>
      </c>
      <c r="AI219" s="49">
        <f t="shared" si="89"/>
        <v>0</v>
      </c>
      <c r="AJ219" s="49">
        <f t="shared" si="89"/>
        <v>0</v>
      </c>
      <c r="AK219" s="49">
        <f t="shared" si="95"/>
        <v>0</v>
      </c>
      <c r="AL219" s="49">
        <f t="shared" si="95"/>
        <v>0</v>
      </c>
      <c r="AM219" s="49">
        <f t="shared" si="95"/>
        <v>0</v>
      </c>
      <c r="AN219" s="49">
        <f t="shared" si="88"/>
        <v>0</v>
      </c>
      <c r="AO219" s="49">
        <f t="shared" si="95"/>
        <v>0</v>
      </c>
      <c r="AP219" s="49">
        <f t="shared" si="95"/>
        <v>0</v>
      </c>
      <c r="AQ219" s="49">
        <f t="shared" si="95"/>
        <v>0</v>
      </c>
      <c r="AR219" s="49">
        <f t="shared" si="95"/>
        <v>0</v>
      </c>
      <c r="AS219" s="49">
        <f t="shared" si="95"/>
        <v>0</v>
      </c>
      <c r="AT219" s="49">
        <f t="shared" si="95"/>
        <v>0</v>
      </c>
      <c r="AU219" s="49">
        <f t="shared" si="95"/>
        <v>0</v>
      </c>
      <c r="AV219" s="49">
        <f t="shared" si="95"/>
        <v>0</v>
      </c>
      <c r="AW219" s="49">
        <f t="shared" si="95"/>
        <v>0</v>
      </c>
      <c r="AX219" s="49">
        <f t="shared" si="95"/>
        <v>0</v>
      </c>
      <c r="AY219" s="49">
        <f t="shared" si="95"/>
        <v>0</v>
      </c>
      <c r="AZ219" s="49">
        <f t="shared" si="96"/>
        <v>0</v>
      </c>
      <c r="BA219" s="49">
        <f t="shared" si="96"/>
        <v>0</v>
      </c>
      <c r="BB219" s="48">
        <f t="shared" si="78"/>
        <v>214</v>
      </c>
      <c r="BC219" s="50">
        <f t="shared" si="86"/>
        <v>0</v>
      </c>
    </row>
    <row r="220" spans="1:55" x14ac:dyDescent="0.25">
      <c r="A220" s="48">
        <f t="shared" si="92"/>
        <v>215</v>
      </c>
      <c r="B220" s="221"/>
      <c r="C220" s="222"/>
      <c r="D220" s="220"/>
      <c r="E220" s="180"/>
      <c r="F220" s="223"/>
      <c r="G220" s="223"/>
      <c r="H220" s="223"/>
      <c r="I220" s="223"/>
      <c r="J220" s="49"/>
      <c r="K220" s="49">
        <f t="shared" si="94"/>
        <v>0</v>
      </c>
      <c r="L220" s="49">
        <f t="shared" si="94"/>
        <v>0</v>
      </c>
      <c r="M220" s="49">
        <f t="shared" si="27"/>
        <v>0</v>
      </c>
      <c r="N220" s="48">
        <f t="shared" si="77"/>
        <v>215</v>
      </c>
      <c r="O220" s="49">
        <f t="shared" si="93"/>
        <v>0</v>
      </c>
      <c r="P220" s="49">
        <f t="shared" si="93"/>
        <v>0</v>
      </c>
      <c r="Q220" s="49">
        <f t="shared" si="93"/>
        <v>0</v>
      </c>
      <c r="R220" s="49">
        <f t="shared" si="93"/>
        <v>0</v>
      </c>
      <c r="S220" s="49">
        <f t="shared" si="91"/>
        <v>0</v>
      </c>
      <c r="T220" s="49">
        <f t="shared" si="91"/>
        <v>0</v>
      </c>
      <c r="U220" s="49">
        <f t="shared" si="91"/>
        <v>0</v>
      </c>
      <c r="V220" s="49">
        <f t="shared" si="91"/>
        <v>0</v>
      </c>
      <c r="W220" s="49">
        <f t="shared" si="91"/>
        <v>0</v>
      </c>
      <c r="X220" s="49">
        <f t="shared" si="91"/>
        <v>0</v>
      </c>
      <c r="Y220" s="49">
        <f t="shared" si="91"/>
        <v>0</v>
      </c>
      <c r="Z220" s="49">
        <f t="shared" si="91"/>
        <v>0</v>
      </c>
      <c r="AA220" s="49">
        <f t="shared" si="91"/>
        <v>0</v>
      </c>
      <c r="AB220" s="49">
        <f t="shared" si="91"/>
        <v>0</v>
      </c>
      <c r="AC220" s="49"/>
      <c r="AD220" s="49">
        <f t="shared" ref="AD220:AJ256" si="97">IF($E220=AD$4,$F220+$H220,0)</f>
        <v>0</v>
      </c>
      <c r="AE220" s="49">
        <f t="shared" si="97"/>
        <v>0</v>
      </c>
      <c r="AF220" s="49">
        <f t="shared" si="97"/>
        <v>0</v>
      </c>
      <c r="AG220" s="49">
        <f t="shared" si="97"/>
        <v>0</v>
      </c>
      <c r="AH220" s="49">
        <f t="shared" si="97"/>
        <v>0</v>
      </c>
      <c r="AI220" s="49">
        <f t="shared" si="97"/>
        <v>0</v>
      </c>
      <c r="AJ220" s="49">
        <f t="shared" si="97"/>
        <v>0</v>
      </c>
      <c r="AK220" s="49">
        <f t="shared" si="95"/>
        <v>0</v>
      </c>
      <c r="AL220" s="49">
        <f t="shared" si="95"/>
        <v>0</v>
      </c>
      <c r="AM220" s="49">
        <f t="shared" si="95"/>
        <v>0</v>
      </c>
      <c r="AN220" s="49">
        <f t="shared" si="88"/>
        <v>0</v>
      </c>
      <c r="AO220" s="49">
        <f t="shared" si="95"/>
        <v>0</v>
      </c>
      <c r="AP220" s="49">
        <f t="shared" si="95"/>
        <v>0</v>
      </c>
      <c r="AQ220" s="49">
        <f t="shared" si="95"/>
        <v>0</v>
      </c>
      <c r="AR220" s="49">
        <f t="shared" si="95"/>
        <v>0</v>
      </c>
      <c r="AS220" s="49">
        <f t="shared" si="95"/>
        <v>0</v>
      </c>
      <c r="AT220" s="49">
        <f t="shared" si="95"/>
        <v>0</v>
      </c>
      <c r="AU220" s="49">
        <f t="shared" si="95"/>
        <v>0</v>
      </c>
      <c r="AV220" s="49">
        <f t="shared" si="95"/>
        <v>0</v>
      </c>
      <c r="AW220" s="49">
        <f t="shared" si="95"/>
        <v>0</v>
      </c>
      <c r="AX220" s="49">
        <f t="shared" si="95"/>
        <v>0</v>
      </c>
      <c r="AY220" s="49">
        <f t="shared" si="95"/>
        <v>0</v>
      </c>
      <c r="AZ220" s="49">
        <f t="shared" si="96"/>
        <v>0</v>
      </c>
      <c r="BA220" s="49">
        <f t="shared" si="96"/>
        <v>0</v>
      </c>
      <c r="BB220" s="48">
        <f t="shared" si="78"/>
        <v>215</v>
      </c>
      <c r="BC220" s="50">
        <f t="shared" si="86"/>
        <v>0</v>
      </c>
    </row>
    <row r="221" spans="1:55" x14ac:dyDescent="0.25">
      <c r="A221" s="48">
        <f t="shared" si="92"/>
        <v>216</v>
      </c>
      <c r="B221" s="221"/>
      <c r="C221" s="222"/>
      <c r="D221" s="220"/>
      <c r="E221" s="180"/>
      <c r="F221" s="223"/>
      <c r="G221" s="223"/>
      <c r="H221" s="223"/>
      <c r="I221" s="223"/>
      <c r="J221" s="49"/>
      <c r="K221" s="49">
        <f t="shared" si="94"/>
        <v>0</v>
      </c>
      <c r="L221" s="49">
        <f t="shared" si="94"/>
        <v>0</v>
      </c>
      <c r="M221" s="49">
        <f t="shared" si="27"/>
        <v>0</v>
      </c>
      <c r="N221" s="48">
        <f t="shared" si="77"/>
        <v>216</v>
      </c>
      <c r="O221" s="49">
        <f t="shared" si="93"/>
        <v>0</v>
      </c>
      <c r="P221" s="49">
        <f t="shared" si="93"/>
        <v>0</v>
      </c>
      <c r="Q221" s="49">
        <f t="shared" si="93"/>
        <v>0</v>
      </c>
      <c r="R221" s="49">
        <f t="shared" si="93"/>
        <v>0</v>
      </c>
      <c r="S221" s="49">
        <f t="shared" si="91"/>
        <v>0</v>
      </c>
      <c r="T221" s="49">
        <f t="shared" si="91"/>
        <v>0</v>
      </c>
      <c r="U221" s="49">
        <f t="shared" si="91"/>
        <v>0</v>
      </c>
      <c r="V221" s="49">
        <f t="shared" si="91"/>
        <v>0</v>
      </c>
      <c r="W221" s="49">
        <f t="shared" si="91"/>
        <v>0</v>
      </c>
      <c r="X221" s="49">
        <f t="shared" si="91"/>
        <v>0</v>
      </c>
      <c r="Y221" s="49">
        <f t="shared" si="91"/>
        <v>0</v>
      </c>
      <c r="Z221" s="49">
        <f t="shared" si="91"/>
        <v>0</v>
      </c>
      <c r="AA221" s="49">
        <f t="shared" si="91"/>
        <v>0</v>
      </c>
      <c r="AB221" s="49">
        <f t="shared" si="91"/>
        <v>0</v>
      </c>
      <c r="AC221" s="49"/>
      <c r="AD221" s="49">
        <f t="shared" si="97"/>
        <v>0</v>
      </c>
      <c r="AE221" s="49">
        <f t="shared" si="97"/>
        <v>0</v>
      </c>
      <c r="AF221" s="49">
        <f t="shared" si="97"/>
        <v>0</v>
      </c>
      <c r="AG221" s="49">
        <f t="shared" si="97"/>
        <v>0</v>
      </c>
      <c r="AH221" s="49">
        <f t="shared" si="97"/>
        <v>0</v>
      </c>
      <c r="AI221" s="49">
        <f t="shared" si="97"/>
        <v>0</v>
      </c>
      <c r="AJ221" s="49">
        <f t="shared" si="97"/>
        <v>0</v>
      </c>
      <c r="AK221" s="49">
        <f t="shared" si="95"/>
        <v>0</v>
      </c>
      <c r="AL221" s="49">
        <f t="shared" si="95"/>
        <v>0</v>
      </c>
      <c r="AM221" s="49">
        <f t="shared" si="95"/>
        <v>0</v>
      </c>
      <c r="AN221" s="49">
        <f t="shared" si="88"/>
        <v>0</v>
      </c>
      <c r="AO221" s="49">
        <f t="shared" si="95"/>
        <v>0</v>
      </c>
      <c r="AP221" s="49">
        <f t="shared" si="95"/>
        <v>0</v>
      </c>
      <c r="AQ221" s="49">
        <f t="shared" si="95"/>
        <v>0</v>
      </c>
      <c r="AR221" s="49">
        <f t="shared" si="95"/>
        <v>0</v>
      </c>
      <c r="AS221" s="49">
        <f t="shared" si="95"/>
        <v>0</v>
      </c>
      <c r="AT221" s="49">
        <f t="shared" si="95"/>
        <v>0</v>
      </c>
      <c r="AU221" s="49">
        <f t="shared" si="95"/>
        <v>0</v>
      </c>
      <c r="AV221" s="49">
        <f t="shared" si="95"/>
        <v>0</v>
      </c>
      <c r="AW221" s="49">
        <f t="shared" si="95"/>
        <v>0</v>
      </c>
      <c r="AX221" s="49">
        <f t="shared" si="95"/>
        <v>0</v>
      </c>
      <c r="AY221" s="49">
        <f t="shared" si="95"/>
        <v>0</v>
      </c>
      <c r="AZ221" s="49">
        <f t="shared" si="96"/>
        <v>0</v>
      </c>
      <c r="BA221" s="49">
        <f t="shared" si="96"/>
        <v>0</v>
      </c>
      <c r="BB221" s="48">
        <f t="shared" si="78"/>
        <v>216</v>
      </c>
      <c r="BC221" s="50">
        <f t="shared" si="86"/>
        <v>0</v>
      </c>
    </row>
    <row r="222" spans="1:55" x14ac:dyDescent="0.25">
      <c r="A222" s="48">
        <f t="shared" si="92"/>
        <v>217</v>
      </c>
      <c r="B222" s="221"/>
      <c r="C222" s="222"/>
      <c r="D222" s="220"/>
      <c r="E222" s="180"/>
      <c r="F222" s="223"/>
      <c r="G222" s="223"/>
      <c r="H222" s="223"/>
      <c r="I222" s="223"/>
      <c r="J222" s="49"/>
      <c r="K222" s="49">
        <f t="shared" si="94"/>
        <v>0</v>
      </c>
      <c r="L222" s="49">
        <f t="shared" si="94"/>
        <v>0</v>
      </c>
      <c r="M222" s="49">
        <f t="shared" si="27"/>
        <v>0</v>
      </c>
      <c r="N222" s="48">
        <f t="shared" si="77"/>
        <v>217</v>
      </c>
      <c r="O222" s="49">
        <f t="shared" si="93"/>
        <v>0</v>
      </c>
      <c r="P222" s="49">
        <f t="shared" si="93"/>
        <v>0</v>
      </c>
      <c r="Q222" s="49">
        <f t="shared" si="93"/>
        <v>0</v>
      </c>
      <c r="R222" s="49">
        <f t="shared" si="93"/>
        <v>0</v>
      </c>
      <c r="S222" s="49">
        <f t="shared" si="91"/>
        <v>0</v>
      </c>
      <c r="T222" s="49">
        <f t="shared" si="91"/>
        <v>0</v>
      </c>
      <c r="U222" s="49">
        <f t="shared" si="91"/>
        <v>0</v>
      </c>
      <c r="V222" s="49">
        <f t="shared" si="91"/>
        <v>0</v>
      </c>
      <c r="W222" s="49">
        <f t="shared" si="91"/>
        <v>0</v>
      </c>
      <c r="X222" s="49">
        <f t="shared" si="91"/>
        <v>0</v>
      </c>
      <c r="Y222" s="49">
        <f t="shared" si="91"/>
        <v>0</v>
      </c>
      <c r="Z222" s="49">
        <f t="shared" si="91"/>
        <v>0</v>
      </c>
      <c r="AA222" s="49">
        <f t="shared" si="91"/>
        <v>0</v>
      </c>
      <c r="AB222" s="49">
        <f t="shared" si="91"/>
        <v>0</v>
      </c>
      <c r="AC222" s="49"/>
      <c r="AD222" s="49">
        <f t="shared" si="97"/>
        <v>0</v>
      </c>
      <c r="AE222" s="49">
        <f t="shared" si="97"/>
        <v>0</v>
      </c>
      <c r="AF222" s="49">
        <f t="shared" si="97"/>
        <v>0</v>
      </c>
      <c r="AG222" s="49">
        <f t="shared" si="97"/>
        <v>0</v>
      </c>
      <c r="AH222" s="49">
        <f t="shared" si="97"/>
        <v>0</v>
      </c>
      <c r="AI222" s="49">
        <f t="shared" si="97"/>
        <v>0</v>
      </c>
      <c r="AJ222" s="49">
        <f t="shared" si="97"/>
        <v>0</v>
      </c>
      <c r="AK222" s="49">
        <f t="shared" si="95"/>
        <v>0</v>
      </c>
      <c r="AL222" s="49">
        <f t="shared" si="95"/>
        <v>0</v>
      </c>
      <c r="AM222" s="49">
        <f t="shared" si="95"/>
        <v>0</v>
      </c>
      <c r="AN222" s="49">
        <f t="shared" si="88"/>
        <v>0</v>
      </c>
      <c r="AO222" s="49">
        <f t="shared" si="95"/>
        <v>0</v>
      </c>
      <c r="AP222" s="49">
        <f t="shared" si="95"/>
        <v>0</v>
      </c>
      <c r="AQ222" s="49">
        <f t="shared" si="95"/>
        <v>0</v>
      </c>
      <c r="AR222" s="49">
        <f t="shared" si="95"/>
        <v>0</v>
      </c>
      <c r="AS222" s="49">
        <f t="shared" si="95"/>
        <v>0</v>
      </c>
      <c r="AT222" s="49">
        <f t="shared" si="95"/>
        <v>0</v>
      </c>
      <c r="AU222" s="49">
        <f t="shared" si="95"/>
        <v>0</v>
      </c>
      <c r="AV222" s="49">
        <f t="shared" si="95"/>
        <v>0</v>
      </c>
      <c r="AW222" s="49">
        <f t="shared" si="95"/>
        <v>0</v>
      </c>
      <c r="AX222" s="49">
        <f t="shared" si="95"/>
        <v>0</v>
      </c>
      <c r="AY222" s="49">
        <f t="shared" si="95"/>
        <v>0</v>
      </c>
      <c r="AZ222" s="49">
        <f t="shared" si="96"/>
        <v>0</v>
      </c>
      <c r="BA222" s="49">
        <f t="shared" si="96"/>
        <v>0</v>
      </c>
      <c r="BB222" s="48">
        <f t="shared" si="78"/>
        <v>217</v>
      </c>
      <c r="BC222" s="50">
        <f t="shared" si="86"/>
        <v>0</v>
      </c>
    </row>
    <row r="223" spans="1:55" x14ac:dyDescent="0.25">
      <c r="A223" s="48">
        <f t="shared" si="92"/>
        <v>218</v>
      </c>
      <c r="B223" s="221"/>
      <c r="C223" s="222"/>
      <c r="D223" s="220"/>
      <c r="E223" s="180"/>
      <c r="F223" s="223"/>
      <c r="G223" s="223"/>
      <c r="H223" s="223"/>
      <c r="I223" s="223"/>
      <c r="J223" s="49"/>
      <c r="K223" s="49">
        <f t="shared" si="94"/>
        <v>0</v>
      </c>
      <c r="L223" s="49">
        <f t="shared" si="94"/>
        <v>0</v>
      </c>
      <c r="M223" s="49">
        <f t="shared" si="27"/>
        <v>0</v>
      </c>
      <c r="N223" s="48">
        <f t="shared" si="77"/>
        <v>218</v>
      </c>
      <c r="O223" s="49">
        <f t="shared" si="93"/>
        <v>0</v>
      </c>
      <c r="P223" s="49">
        <f t="shared" si="93"/>
        <v>0</v>
      </c>
      <c r="Q223" s="49">
        <f t="shared" si="93"/>
        <v>0</v>
      </c>
      <c r="R223" s="49">
        <f t="shared" si="93"/>
        <v>0</v>
      </c>
      <c r="S223" s="49">
        <f t="shared" si="91"/>
        <v>0</v>
      </c>
      <c r="T223" s="49">
        <f t="shared" si="91"/>
        <v>0</v>
      </c>
      <c r="U223" s="49">
        <f t="shared" si="91"/>
        <v>0</v>
      </c>
      <c r="V223" s="49">
        <f t="shared" si="91"/>
        <v>0</v>
      </c>
      <c r="W223" s="49">
        <f t="shared" si="91"/>
        <v>0</v>
      </c>
      <c r="X223" s="49">
        <f t="shared" si="91"/>
        <v>0</v>
      </c>
      <c r="Y223" s="49">
        <f t="shared" si="91"/>
        <v>0</v>
      </c>
      <c r="Z223" s="49">
        <f t="shared" si="91"/>
        <v>0</v>
      </c>
      <c r="AA223" s="49">
        <f t="shared" si="91"/>
        <v>0</v>
      </c>
      <c r="AB223" s="49">
        <f t="shared" si="91"/>
        <v>0</v>
      </c>
      <c r="AC223" s="49"/>
      <c r="AD223" s="49">
        <f t="shared" si="97"/>
        <v>0</v>
      </c>
      <c r="AE223" s="49">
        <f t="shared" si="97"/>
        <v>0</v>
      </c>
      <c r="AF223" s="49">
        <f t="shared" si="97"/>
        <v>0</v>
      </c>
      <c r="AG223" s="49">
        <f t="shared" si="97"/>
        <v>0</v>
      </c>
      <c r="AH223" s="49">
        <f t="shared" si="97"/>
        <v>0</v>
      </c>
      <c r="AI223" s="49">
        <f t="shared" si="97"/>
        <v>0</v>
      </c>
      <c r="AJ223" s="49">
        <f t="shared" si="97"/>
        <v>0</v>
      </c>
      <c r="AK223" s="49">
        <f t="shared" si="95"/>
        <v>0</v>
      </c>
      <c r="AL223" s="49">
        <f t="shared" si="95"/>
        <v>0</v>
      </c>
      <c r="AM223" s="49">
        <f t="shared" si="95"/>
        <v>0</v>
      </c>
      <c r="AN223" s="49">
        <f t="shared" si="88"/>
        <v>0</v>
      </c>
      <c r="AO223" s="49">
        <f t="shared" si="95"/>
        <v>0</v>
      </c>
      <c r="AP223" s="49">
        <f t="shared" si="95"/>
        <v>0</v>
      </c>
      <c r="AQ223" s="49">
        <f t="shared" si="95"/>
        <v>0</v>
      </c>
      <c r="AR223" s="49">
        <f t="shared" si="95"/>
        <v>0</v>
      </c>
      <c r="AS223" s="49">
        <f t="shared" si="95"/>
        <v>0</v>
      </c>
      <c r="AT223" s="49">
        <f t="shared" si="95"/>
        <v>0</v>
      </c>
      <c r="AU223" s="49">
        <f t="shared" si="95"/>
        <v>0</v>
      </c>
      <c r="AV223" s="49">
        <f t="shared" si="95"/>
        <v>0</v>
      </c>
      <c r="AW223" s="49">
        <f t="shared" si="95"/>
        <v>0</v>
      </c>
      <c r="AX223" s="49">
        <f t="shared" si="95"/>
        <v>0</v>
      </c>
      <c r="AY223" s="49">
        <f t="shared" si="95"/>
        <v>0</v>
      </c>
      <c r="AZ223" s="49">
        <f>IF($E223=AZ$4,$G223+$I223,0)</f>
        <v>0</v>
      </c>
      <c r="BA223" s="49">
        <f t="shared" ref="AY223:BA306" si="98">IF($E223=BA$4,$G223+$I223,0)</f>
        <v>0</v>
      </c>
      <c r="BB223" s="48">
        <f t="shared" si="78"/>
        <v>218</v>
      </c>
      <c r="BC223" s="50">
        <f t="shared" si="86"/>
        <v>0</v>
      </c>
    </row>
    <row r="224" spans="1:55" x14ac:dyDescent="0.25">
      <c r="A224" s="48">
        <f t="shared" si="92"/>
        <v>219</v>
      </c>
      <c r="B224" s="221"/>
      <c r="C224" s="222"/>
      <c r="D224" s="220"/>
      <c r="E224" s="180"/>
      <c r="F224" s="223"/>
      <c r="G224" s="223"/>
      <c r="H224" s="223"/>
      <c r="I224" s="223"/>
      <c r="J224" s="49"/>
      <c r="K224" s="49">
        <f t="shared" si="94"/>
        <v>0</v>
      </c>
      <c r="L224" s="49">
        <f t="shared" si="94"/>
        <v>0</v>
      </c>
      <c r="M224" s="49">
        <f t="shared" si="27"/>
        <v>0</v>
      </c>
      <c r="N224" s="48">
        <f t="shared" si="77"/>
        <v>219</v>
      </c>
      <c r="O224" s="49">
        <f t="shared" si="93"/>
        <v>0</v>
      </c>
      <c r="P224" s="49">
        <f t="shared" si="93"/>
        <v>0</v>
      </c>
      <c r="Q224" s="49">
        <f t="shared" si="93"/>
        <v>0</v>
      </c>
      <c r="R224" s="49">
        <f t="shared" si="93"/>
        <v>0</v>
      </c>
      <c r="S224" s="49">
        <f t="shared" si="91"/>
        <v>0</v>
      </c>
      <c r="T224" s="49">
        <f t="shared" si="91"/>
        <v>0</v>
      </c>
      <c r="U224" s="49">
        <f t="shared" si="91"/>
        <v>0</v>
      </c>
      <c r="V224" s="49">
        <f t="shared" si="91"/>
        <v>0</v>
      </c>
      <c r="W224" s="49">
        <f t="shared" si="91"/>
        <v>0</v>
      </c>
      <c r="X224" s="49">
        <f t="shared" si="91"/>
        <v>0</v>
      </c>
      <c r="Y224" s="49">
        <f t="shared" si="91"/>
        <v>0</v>
      </c>
      <c r="Z224" s="49">
        <f t="shared" si="91"/>
        <v>0</v>
      </c>
      <c r="AA224" s="49">
        <f t="shared" si="91"/>
        <v>0</v>
      </c>
      <c r="AB224" s="49">
        <f t="shared" si="91"/>
        <v>0</v>
      </c>
      <c r="AC224" s="49"/>
      <c r="AD224" s="49">
        <f t="shared" si="97"/>
        <v>0</v>
      </c>
      <c r="AE224" s="49">
        <f t="shared" si="97"/>
        <v>0</v>
      </c>
      <c r="AF224" s="49">
        <f t="shared" si="97"/>
        <v>0</v>
      </c>
      <c r="AG224" s="49">
        <f t="shared" si="97"/>
        <v>0</v>
      </c>
      <c r="AH224" s="49">
        <f t="shared" si="97"/>
        <v>0</v>
      </c>
      <c r="AI224" s="49">
        <f t="shared" si="97"/>
        <v>0</v>
      </c>
      <c r="AJ224" s="49">
        <f t="shared" si="97"/>
        <v>0</v>
      </c>
      <c r="AK224" s="49">
        <f t="shared" si="95"/>
        <v>0</v>
      </c>
      <c r="AL224" s="49">
        <f t="shared" si="95"/>
        <v>0</v>
      </c>
      <c r="AM224" s="49">
        <f t="shared" si="95"/>
        <v>0</v>
      </c>
      <c r="AN224" s="49">
        <f t="shared" si="88"/>
        <v>0</v>
      </c>
      <c r="AO224" s="49">
        <f t="shared" si="95"/>
        <v>0</v>
      </c>
      <c r="AP224" s="49">
        <f t="shared" si="95"/>
        <v>0</v>
      </c>
      <c r="AQ224" s="49">
        <f t="shared" si="95"/>
        <v>0</v>
      </c>
      <c r="AR224" s="49">
        <f t="shared" si="95"/>
        <v>0</v>
      </c>
      <c r="AS224" s="49">
        <f t="shared" si="95"/>
        <v>0</v>
      </c>
      <c r="AT224" s="49">
        <f t="shared" si="95"/>
        <v>0</v>
      </c>
      <c r="AU224" s="49">
        <f t="shared" si="95"/>
        <v>0</v>
      </c>
      <c r="AV224" s="49">
        <f t="shared" si="95"/>
        <v>0</v>
      </c>
      <c r="AW224" s="49">
        <f t="shared" si="95"/>
        <v>0</v>
      </c>
      <c r="AX224" s="49">
        <f t="shared" si="95"/>
        <v>0</v>
      </c>
      <c r="AY224" s="49">
        <f t="shared" si="95"/>
        <v>0</v>
      </c>
      <c r="AZ224" s="49">
        <f t="shared" si="98"/>
        <v>0</v>
      </c>
      <c r="BA224" s="49">
        <f t="shared" si="98"/>
        <v>0</v>
      </c>
      <c r="BB224" s="48">
        <f t="shared" si="78"/>
        <v>219</v>
      </c>
      <c r="BC224" s="50">
        <f t="shared" si="86"/>
        <v>0</v>
      </c>
    </row>
    <row r="225" spans="1:55" x14ac:dyDescent="0.25">
      <c r="A225" s="48">
        <f t="shared" si="92"/>
        <v>220</v>
      </c>
      <c r="B225" s="221"/>
      <c r="C225" s="222"/>
      <c r="D225" s="220"/>
      <c r="E225" s="180"/>
      <c r="F225" s="223"/>
      <c r="G225" s="223"/>
      <c r="H225" s="223"/>
      <c r="I225" s="223"/>
      <c r="J225" s="49"/>
      <c r="K225" s="49">
        <f t="shared" si="94"/>
        <v>0</v>
      </c>
      <c r="L225" s="49">
        <f t="shared" si="94"/>
        <v>0</v>
      </c>
      <c r="M225" s="49">
        <f t="shared" si="27"/>
        <v>0</v>
      </c>
      <c r="N225" s="48">
        <f t="shared" si="77"/>
        <v>220</v>
      </c>
      <c r="O225" s="49">
        <f t="shared" si="93"/>
        <v>0</v>
      </c>
      <c r="P225" s="49">
        <f t="shared" si="93"/>
        <v>0</v>
      </c>
      <c r="Q225" s="49">
        <f t="shared" si="93"/>
        <v>0</v>
      </c>
      <c r="R225" s="49">
        <f t="shared" si="93"/>
        <v>0</v>
      </c>
      <c r="S225" s="49">
        <f t="shared" si="91"/>
        <v>0</v>
      </c>
      <c r="T225" s="49">
        <f t="shared" si="91"/>
        <v>0</v>
      </c>
      <c r="U225" s="49">
        <f t="shared" si="91"/>
        <v>0</v>
      </c>
      <c r="V225" s="49">
        <f t="shared" si="91"/>
        <v>0</v>
      </c>
      <c r="W225" s="49">
        <f t="shared" si="91"/>
        <v>0</v>
      </c>
      <c r="X225" s="49">
        <f t="shared" si="91"/>
        <v>0</v>
      </c>
      <c r="Y225" s="49">
        <f t="shared" si="91"/>
        <v>0</v>
      </c>
      <c r="Z225" s="49">
        <f t="shared" si="91"/>
        <v>0</v>
      </c>
      <c r="AA225" s="49">
        <f t="shared" si="91"/>
        <v>0</v>
      </c>
      <c r="AB225" s="49">
        <f t="shared" si="91"/>
        <v>0</v>
      </c>
      <c r="AC225" s="49"/>
      <c r="AD225" s="49">
        <f t="shared" si="97"/>
        <v>0</v>
      </c>
      <c r="AE225" s="49">
        <f t="shared" si="97"/>
        <v>0</v>
      </c>
      <c r="AF225" s="49">
        <f t="shared" si="97"/>
        <v>0</v>
      </c>
      <c r="AG225" s="49">
        <f t="shared" si="97"/>
        <v>0</v>
      </c>
      <c r="AH225" s="49">
        <f t="shared" si="97"/>
        <v>0</v>
      </c>
      <c r="AI225" s="49">
        <f t="shared" si="97"/>
        <v>0</v>
      </c>
      <c r="AJ225" s="49">
        <f t="shared" si="97"/>
        <v>0</v>
      </c>
      <c r="AK225" s="49">
        <f t="shared" si="95"/>
        <v>0</v>
      </c>
      <c r="AL225" s="49">
        <f t="shared" si="95"/>
        <v>0</v>
      </c>
      <c r="AM225" s="49">
        <f t="shared" si="95"/>
        <v>0</v>
      </c>
      <c r="AN225" s="49">
        <f t="shared" si="88"/>
        <v>0</v>
      </c>
      <c r="AO225" s="49">
        <f t="shared" si="95"/>
        <v>0</v>
      </c>
      <c r="AP225" s="49">
        <f t="shared" si="95"/>
        <v>0</v>
      </c>
      <c r="AQ225" s="49">
        <f t="shared" si="95"/>
        <v>0</v>
      </c>
      <c r="AR225" s="49">
        <f t="shared" si="95"/>
        <v>0</v>
      </c>
      <c r="AS225" s="49">
        <f t="shared" si="95"/>
        <v>0</v>
      </c>
      <c r="AT225" s="49">
        <f t="shared" si="95"/>
        <v>0</v>
      </c>
      <c r="AU225" s="49">
        <f t="shared" si="95"/>
        <v>0</v>
      </c>
      <c r="AV225" s="49">
        <f t="shared" si="95"/>
        <v>0</v>
      </c>
      <c r="AW225" s="49">
        <f t="shared" si="95"/>
        <v>0</v>
      </c>
      <c r="AX225" s="49">
        <f t="shared" si="95"/>
        <v>0</v>
      </c>
      <c r="AY225" s="49">
        <f t="shared" si="95"/>
        <v>0</v>
      </c>
      <c r="AZ225" s="49">
        <f t="shared" si="98"/>
        <v>0</v>
      </c>
      <c r="BA225" s="49">
        <f t="shared" si="98"/>
        <v>0</v>
      </c>
      <c r="BB225" s="48">
        <f t="shared" si="78"/>
        <v>220</v>
      </c>
      <c r="BC225" s="50">
        <f t="shared" si="86"/>
        <v>0</v>
      </c>
    </row>
    <row r="226" spans="1:55" x14ac:dyDescent="0.25">
      <c r="A226" s="48">
        <f t="shared" si="92"/>
        <v>221</v>
      </c>
      <c r="B226" s="221"/>
      <c r="C226" s="222"/>
      <c r="D226" s="220"/>
      <c r="E226" s="180"/>
      <c r="F226" s="223"/>
      <c r="G226" s="223"/>
      <c r="H226" s="223"/>
      <c r="I226" s="223"/>
      <c r="J226" s="49"/>
      <c r="K226" s="49">
        <f t="shared" si="94"/>
        <v>0</v>
      </c>
      <c r="L226" s="49">
        <f t="shared" si="94"/>
        <v>0</v>
      </c>
      <c r="M226" s="49">
        <f t="shared" si="27"/>
        <v>0</v>
      </c>
      <c r="N226" s="48">
        <f t="shared" si="77"/>
        <v>221</v>
      </c>
      <c r="O226" s="49">
        <f t="shared" si="93"/>
        <v>0</v>
      </c>
      <c r="P226" s="49">
        <f t="shared" si="93"/>
        <v>0</v>
      </c>
      <c r="Q226" s="49">
        <f t="shared" si="93"/>
        <v>0</v>
      </c>
      <c r="R226" s="49">
        <f t="shared" si="93"/>
        <v>0</v>
      </c>
      <c r="S226" s="49">
        <f t="shared" si="91"/>
        <v>0</v>
      </c>
      <c r="T226" s="49">
        <f t="shared" si="91"/>
        <v>0</v>
      </c>
      <c r="U226" s="49">
        <f t="shared" si="91"/>
        <v>0</v>
      </c>
      <c r="V226" s="49">
        <f t="shared" si="91"/>
        <v>0</v>
      </c>
      <c r="W226" s="49">
        <f t="shared" si="91"/>
        <v>0</v>
      </c>
      <c r="X226" s="49">
        <f t="shared" si="91"/>
        <v>0</v>
      </c>
      <c r="Y226" s="49">
        <f t="shared" si="91"/>
        <v>0</v>
      </c>
      <c r="Z226" s="49">
        <f t="shared" si="91"/>
        <v>0</v>
      </c>
      <c r="AA226" s="49">
        <f t="shared" si="91"/>
        <v>0</v>
      </c>
      <c r="AB226" s="49">
        <f t="shared" si="91"/>
        <v>0</v>
      </c>
      <c r="AC226" s="49"/>
      <c r="AD226" s="49">
        <f t="shared" si="97"/>
        <v>0</v>
      </c>
      <c r="AE226" s="49">
        <f t="shared" si="97"/>
        <v>0</v>
      </c>
      <c r="AF226" s="49">
        <f t="shared" si="97"/>
        <v>0</v>
      </c>
      <c r="AG226" s="49">
        <f t="shared" si="97"/>
        <v>0</v>
      </c>
      <c r="AH226" s="49">
        <f t="shared" si="97"/>
        <v>0</v>
      </c>
      <c r="AI226" s="49">
        <f t="shared" si="97"/>
        <v>0</v>
      </c>
      <c r="AJ226" s="49">
        <f t="shared" si="97"/>
        <v>0</v>
      </c>
      <c r="AK226" s="49">
        <f t="shared" si="95"/>
        <v>0</v>
      </c>
      <c r="AL226" s="49">
        <f t="shared" si="95"/>
        <v>0</v>
      </c>
      <c r="AM226" s="49">
        <f t="shared" si="95"/>
        <v>0</v>
      </c>
      <c r="AN226" s="49">
        <f t="shared" si="88"/>
        <v>0</v>
      </c>
      <c r="AO226" s="49">
        <f t="shared" si="95"/>
        <v>0</v>
      </c>
      <c r="AP226" s="49">
        <f t="shared" si="95"/>
        <v>0</v>
      </c>
      <c r="AQ226" s="49">
        <f t="shared" si="95"/>
        <v>0</v>
      </c>
      <c r="AR226" s="49">
        <f t="shared" si="95"/>
        <v>0</v>
      </c>
      <c r="AS226" s="49">
        <f t="shared" si="95"/>
        <v>0</v>
      </c>
      <c r="AT226" s="49">
        <f t="shared" si="95"/>
        <v>0</v>
      </c>
      <c r="AU226" s="49">
        <f t="shared" si="95"/>
        <v>0</v>
      </c>
      <c r="AV226" s="49">
        <f t="shared" si="95"/>
        <v>0</v>
      </c>
      <c r="AW226" s="49">
        <f t="shared" si="95"/>
        <v>0</v>
      </c>
      <c r="AX226" s="49">
        <f t="shared" si="95"/>
        <v>0</v>
      </c>
      <c r="AY226" s="49">
        <f t="shared" si="95"/>
        <v>0</v>
      </c>
      <c r="AZ226" s="49">
        <f t="shared" si="98"/>
        <v>0</v>
      </c>
      <c r="BA226" s="49">
        <f t="shared" si="98"/>
        <v>0</v>
      </c>
      <c r="BB226" s="48">
        <f t="shared" si="78"/>
        <v>221</v>
      </c>
      <c r="BC226" s="50">
        <f t="shared" si="86"/>
        <v>0</v>
      </c>
    </row>
    <row r="227" spans="1:55" x14ac:dyDescent="0.25">
      <c r="A227" s="48">
        <f t="shared" si="92"/>
        <v>222</v>
      </c>
      <c r="B227" s="221"/>
      <c r="C227" s="222"/>
      <c r="D227" s="220"/>
      <c r="E227" s="180"/>
      <c r="F227" s="223"/>
      <c r="G227" s="223"/>
      <c r="H227" s="223"/>
      <c r="I227" s="223"/>
      <c r="J227" s="49"/>
      <c r="K227" s="49">
        <f t="shared" si="94"/>
        <v>0</v>
      </c>
      <c r="L227" s="49">
        <f t="shared" si="94"/>
        <v>0</v>
      </c>
      <c r="M227" s="49">
        <f t="shared" si="27"/>
        <v>0</v>
      </c>
      <c r="N227" s="48">
        <f t="shared" si="77"/>
        <v>222</v>
      </c>
      <c r="O227" s="49">
        <f t="shared" si="93"/>
        <v>0</v>
      </c>
      <c r="P227" s="49">
        <f t="shared" si="93"/>
        <v>0</v>
      </c>
      <c r="Q227" s="49">
        <f t="shared" si="93"/>
        <v>0</v>
      </c>
      <c r="R227" s="49">
        <f t="shared" si="93"/>
        <v>0</v>
      </c>
      <c r="S227" s="49">
        <f t="shared" si="91"/>
        <v>0</v>
      </c>
      <c r="T227" s="49">
        <f t="shared" si="91"/>
        <v>0</v>
      </c>
      <c r="U227" s="49">
        <f t="shared" si="91"/>
        <v>0</v>
      </c>
      <c r="V227" s="49">
        <f t="shared" si="91"/>
        <v>0</v>
      </c>
      <c r="W227" s="49">
        <f t="shared" si="91"/>
        <v>0</v>
      </c>
      <c r="X227" s="49">
        <f t="shared" si="91"/>
        <v>0</v>
      </c>
      <c r="Y227" s="49">
        <f t="shared" si="91"/>
        <v>0</v>
      </c>
      <c r="Z227" s="49">
        <f t="shared" si="91"/>
        <v>0</v>
      </c>
      <c r="AA227" s="49">
        <f t="shared" si="91"/>
        <v>0</v>
      </c>
      <c r="AB227" s="49">
        <f t="shared" si="91"/>
        <v>0</v>
      </c>
      <c r="AC227" s="49"/>
      <c r="AD227" s="49">
        <f t="shared" si="97"/>
        <v>0</v>
      </c>
      <c r="AE227" s="49">
        <f t="shared" si="97"/>
        <v>0</v>
      </c>
      <c r="AF227" s="49">
        <f t="shared" si="97"/>
        <v>0</v>
      </c>
      <c r="AG227" s="49">
        <f t="shared" si="97"/>
        <v>0</v>
      </c>
      <c r="AH227" s="49">
        <f t="shared" si="97"/>
        <v>0</v>
      </c>
      <c r="AI227" s="49">
        <f t="shared" si="97"/>
        <v>0</v>
      </c>
      <c r="AJ227" s="49">
        <f t="shared" si="97"/>
        <v>0</v>
      </c>
      <c r="AK227" s="49">
        <f t="shared" si="95"/>
        <v>0</v>
      </c>
      <c r="AL227" s="49">
        <f t="shared" si="95"/>
        <v>0</v>
      </c>
      <c r="AM227" s="49">
        <f t="shared" si="95"/>
        <v>0</v>
      </c>
      <c r="AN227" s="49">
        <f t="shared" si="88"/>
        <v>0</v>
      </c>
      <c r="AO227" s="49">
        <f t="shared" si="95"/>
        <v>0</v>
      </c>
      <c r="AP227" s="49">
        <f t="shared" si="95"/>
        <v>0</v>
      </c>
      <c r="AQ227" s="49">
        <f t="shared" si="95"/>
        <v>0</v>
      </c>
      <c r="AR227" s="49">
        <f t="shared" si="95"/>
        <v>0</v>
      </c>
      <c r="AS227" s="49">
        <f t="shared" si="95"/>
        <v>0</v>
      </c>
      <c r="AT227" s="49">
        <f t="shared" si="95"/>
        <v>0</v>
      </c>
      <c r="AU227" s="49">
        <f t="shared" si="95"/>
        <v>0</v>
      </c>
      <c r="AV227" s="49">
        <f t="shared" si="95"/>
        <v>0</v>
      </c>
      <c r="AW227" s="49">
        <f t="shared" si="95"/>
        <v>0</v>
      </c>
      <c r="AX227" s="49">
        <f t="shared" si="95"/>
        <v>0</v>
      </c>
      <c r="AY227" s="49">
        <f t="shared" si="95"/>
        <v>0</v>
      </c>
      <c r="AZ227" s="49">
        <f t="shared" si="98"/>
        <v>0</v>
      </c>
      <c r="BA227" s="49">
        <f t="shared" si="98"/>
        <v>0</v>
      </c>
      <c r="BB227" s="48">
        <f t="shared" si="78"/>
        <v>222</v>
      </c>
      <c r="BC227" s="50">
        <f t="shared" si="86"/>
        <v>0</v>
      </c>
    </row>
    <row r="228" spans="1:55" x14ac:dyDescent="0.25">
      <c r="A228" s="48">
        <f t="shared" si="92"/>
        <v>223</v>
      </c>
      <c r="B228" s="221"/>
      <c r="C228" s="222"/>
      <c r="D228" s="220"/>
      <c r="E228" s="180"/>
      <c r="F228" s="223"/>
      <c r="G228" s="223"/>
      <c r="H228" s="223"/>
      <c r="I228" s="223"/>
      <c r="J228" s="49"/>
      <c r="K228" s="49">
        <f t="shared" si="94"/>
        <v>0</v>
      </c>
      <c r="L228" s="49">
        <f t="shared" si="94"/>
        <v>0</v>
      </c>
      <c r="M228" s="49">
        <f t="shared" si="27"/>
        <v>0</v>
      </c>
      <c r="N228" s="48">
        <f t="shared" si="77"/>
        <v>223</v>
      </c>
      <c r="O228" s="49">
        <f t="shared" si="93"/>
        <v>0</v>
      </c>
      <c r="P228" s="49">
        <f t="shared" si="93"/>
        <v>0</v>
      </c>
      <c r="Q228" s="49">
        <f t="shared" si="93"/>
        <v>0</v>
      </c>
      <c r="R228" s="49">
        <f t="shared" si="93"/>
        <v>0</v>
      </c>
      <c r="S228" s="49">
        <f t="shared" si="91"/>
        <v>0</v>
      </c>
      <c r="T228" s="49">
        <f t="shared" si="91"/>
        <v>0</v>
      </c>
      <c r="U228" s="49">
        <f t="shared" si="91"/>
        <v>0</v>
      </c>
      <c r="V228" s="49">
        <f t="shared" si="91"/>
        <v>0</v>
      </c>
      <c r="W228" s="49">
        <f t="shared" si="91"/>
        <v>0</v>
      </c>
      <c r="X228" s="49">
        <f t="shared" si="91"/>
        <v>0</v>
      </c>
      <c r="Y228" s="49">
        <f t="shared" si="91"/>
        <v>0</v>
      </c>
      <c r="Z228" s="49">
        <f t="shared" si="91"/>
        <v>0</v>
      </c>
      <c r="AA228" s="49">
        <f t="shared" si="91"/>
        <v>0</v>
      </c>
      <c r="AB228" s="49">
        <f t="shared" si="91"/>
        <v>0</v>
      </c>
      <c r="AC228" s="49"/>
      <c r="AD228" s="49">
        <f t="shared" si="97"/>
        <v>0</v>
      </c>
      <c r="AE228" s="49">
        <f t="shared" si="97"/>
        <v>0</v>
      </c>
      <c r="AF228" s="49">
        <f t="shared" si="97"/>
        <v>0</v>
      </c>
      <c r="AG228" s="49">
        <f t="shared" si="97"/>
        <v>0</v>
      </c>
      <c r="AH228" s="49">
        <f t="shared" si="97"/>
        <v>0</v>
      </c>
      <c r="AI228" s="49">
        <f t="shared" si="97"/>
        <v>0</v>
      </c>
      <c r="AJ228" s="49">
        <f t="shared" si="97"/>
        <v>0</v>
      </c>
      <c r="AK228" s="49">
        <f t="shared" si="95"/>
        <v>0</v>
      </c>
      <c r="AL228" s="49">
        <f t="shared" si="95"/>
        <v>0</v>
      </c>
      <c r="AM228" s="49">
        <f t="shared" si="95"/>
        <v>0</v>
      </c>
      <c r="AN228" s="49">
        <f t="shared" si="88"/>
        <v>0</v>
      </c>
      <c r="AO228" s="49">
        <f t="shared" si="95"/>
        <v>0</v>
      </c>
      <c r="AP228" s="49">
        <f t="shared" si="95"/>
        <v>0</v>
      </c>
      <c r="AQ228" s="49">
        <f t="shared" si="95"/>
        <v>0</v>
      </c>
      <c r="AR228" s="49">
        <f t="shared" si="95"/>
        <v>0</v>
      </c>
      <c r="AS228" s="49">
        <f t="shared" si="95"/>
        <v>0</v>
      </c>
      <c r="AT228" s="49">
        <f t="shared" si="95"/>
        <v>0</v>
      </c>
      <c r="AU228" s="49">
        <f t="shared" si="95"/>
        <v>0</v>
      </c>
      <c r="AV228" s="49">
        <f t="shared" si="95"/>
        <v>0</v>
      </c>
      <c r="AW228" s="49">
        <f t="shared" si="95"/>
        <v>0</v>
      </c>
      <c r="AX228" s="49">
        <f t="shared" si="95"/>
        <v>0</v>
      </c>
      <c r="AY228" s="49">
        <f t="shared" si="95"/>
        <v>0</v>
      </c>
      <c r="AZ228" s="49">
        <f t="shared" si="98"/>
        <v>0</v>
      </c>
      <c r="BA228" s="49">
        <f t="shared" si="98"/>
        <v>0</v>
      </c>
      <c r="BB228" s="48">
        <f t="shared" si="78"/>
        <v>223</v>
      </c>
      <c r="BC228" s="50">
        <f t="shared" si="86"/>
        <v>0</v>
      </c>
    </row>
    <row r="229" spans="1:55" x14ac:dyDescent="0.25">
      <c r="A229" s="48">
        <f t="shared" si="92"/>
        <v>224</v>
      </c>
      <c r="B229" s="221"/>
      <c r="C229" s="222"/>
      <c r="D229" s="220"/>
      <c r="E229" s="180"/>
      <c r="F229" s="223"/>
      <c r="G229" s="223"/>
      <c r="H229" s="223"/>
      <c r="I229" s="223"/>
      <c r="J229" s="49"/>
      <c r="K229" s="49">
        <f t="shared" si="94"/>
        <v>0</v>
      </c>
      <c r="L229" s="49">
        <f t="shared" si="94"/>
        <v>0</v>
      </c>
      <c r="M229" s="49">
        <f t="shared" si="27"/>
        <v>0</v>
      </c>
      <c r="N229" s="48">
        <f t="shared" si="77"/>
        <v>224</v>
      </c>
      <c r="O229" s="49">
        <f t="shared" si="93"/>
        <v>0</v>
      </c>
      <c r="P229" s="49">
        <f t="shared" si="93"/>
        <v>0</v>
      </c>
      <c r="Q229" s="49">
        <f t="shared" si="93"/>
        <v>0</v>
      </c>
      <c r="R229" s="49">
        <f t="shared" si="93"/>
        <v>0</v>
      </c>
      <c r="S229" s="49">
        <f t="shared" si="91"/>
        <v>0</v>
      </c>
      <c r="T229" s="49">
        <f t="shared" si="91"/>
        <v>0</v>
      </c>
      <c r="U229" s="49">
        <f t="shared" si="91"/>
        <v>0</v>
      </c>
      <c r="V229" s="49">
        <f t="shared" si="91"/>
        <v>0</v>
      </c>
      <c r="W229" s="49">
        <f t="shared" si="91"/>
        <v>0</v>
      </c>
      <c r="X229" s="49">
        <f t="shared" si="91"/>
        <v>0</v>
      </c>
      <c r="Y229" s="49">
        <f t="shared" si="91"/>
        <v>0</v>
      </c>
      <c r="Z229" s="49">
        <f t="shared" si="91"/>
        <v>0</v>
      </c>
      <c r="AA229" s="49">
        <f t="shared" si="91"/>
        <v>0</v>
      </c>
      <c r="AB229" s="49">
        <f t="shared" si="91"/>
        <v>0</v>
      </c>
      <c r="AC229" s="49"/>
      <c r="AD229" s="49">
        <f t="shared" si="97"/>
        <v>0</v>
      </c>
      <c r="AE229" s="49">
        <f t="shared" si="97"/>
        <v>0</v>
      </c>
      <c r="AF229" s="49">
        <f t="shared" si="97"/>
        <v>0</v>
      </c>
      <c r="AG229" s="49">
        <f t="shared" si="97"/>
        <v>0</v>
      </c>
      <c r="AH229" s="49">
        <f t="shared" si="97"/>
        <v>0</v>
      </c>
      <c r="AI229" s="49">
        <f t="shared" si="97"/>
        <v>0</v>
      </c>
      <c r="AJ229" s="49">
        <f t="shared" si="97"/>
        <v>0</v>
      </c>
      <c r="AK229" s="49">
        <f t="shared" si="95"/>
        <v>0</v>
      </c>
      <c r="AL229" s="49">
        <f t="shared" si="95"/>
        <v>0</v>
      </c>
      <c r="AM229" s="49">
        <f t="shared" si="95"/>
        <v>0</v>
      </c>
      <c r="AN229" s="49">
        <f t="shared" si="88"/>
        <v>0</v>
      </c>
      <c r="AO229" s="49">
        <f t="shared" si="95"/>
        <v>0</v>
      </c>
      <c r="AP229" s="49">
        <f t="shared" si="95"/>
        <v>0</v>
      </c>
      <c r="AQ229" s="49">
        <f t="shared" si="95"/>
        <v>0</v>
      </c>
      <c r="AR229" s="49">
        <f t="shared" si="95"/>
        <v>0</v>
      </c>
      <c r="AS229" s="49">
        <f t="shared" si="95"/>
        <v>0</v>
      </c>
      <c r="AT229" s="49">
        <f t="shared" si="95"/>
        <v>0</v>
      </c>
      <c r="AU229" s="49">
        <f t="shared" si="95"/>
        <v>0</v>
      </c>
      <c r="AV229" s="49">
        <f t="shared" si="95"/>
        <v>0</v>
      </c>
      <c r="AW229" s="49">
        <f t="shared" si="95"/>
        <v>0</v>
      </c>
      <c r="AX229" s="49">
        <f t="shared" si="95"/>
        <v>0</v>
      </c>
      <c r="AY229" s="49">
        <f t="shared" si="95"/>
        <v>0</v>
      </c>
      <c r="AZ229" s="49">
        <f t="shared" si="98"/>
        <v>0</v>
      </c>
      <c r="BA229" s="49">
        <f t="shared" si="98"/>
        <v>0</v>
      </c>
      <c r="BB229" s="48">
        <f t="shared" si="78"/>
        <v>224</v>
      </c>
      <c r="BC229" s="50">
        <f t="shared" si="86"/>
        <v>0</v>
      </c>
    </row>
    <row r="230" spans="1:55" x14ac:dyDescent="0.25">
      <c r="A230" s="48">
        <f t="shared" si="92"/>
        <v>225</v>
      </c>
      <c r="B230" s="221"/>
      <c r="C230" s="222"/>
      <c r="D230" s="220"/>
      <c r="E230" s="180"/>
      <c r="F230" s="223"/>
      <c r="G230" s="223"/>
      <c r="H230" s="223"/>
      <c r="I230" s="223"/>
      <c r="J230" s="49"/>
      <c r="K230" s="49">
        <f t="shared" si="94"/>
        <v>0</v>
      </c>
      <c r="L230" s="49">
        <f t="shared" si="94"/>
        <v>0</v>
      </c>
      <c r="M230" s="49">
        <f t="shared" si="27"/>
        <v>0</v>
      </c>
      <c r="N230" s="48">
        <f t="shared" si="77"/>
        <v>225</v>
      </c>
      <c r="O230" s="49">
        <f t="shared" si="93"/>
        <v>0</v>
      </c>
      <c r="P230" s="49">
        <f t="shared" si="93"/>
        <v>0</v>
      </c>
      <c r="Q230" s="49">
        <f t="shared" si="93"/>
        <v>0</v>
      </c>
      <c r="R230" s="49">
        <f t="shared" si="93"/>
        <v>0</v>
      </c>
      <c r="S230" s="49">
        <f t="shared" si="91"/>
        <v>0</v>
      </c>
      <c r="T230" s="49">
        <f t="shared" si="91"/>
        <v>0</v>
      </c>
      <c r="U230" s="49">
        <f t="shared" ref="S230:AB253" si="99">IF($E230=U$4,$G230+$I230,0)</f>
        <v>0</v>
      </c>
      <c r="V230" s="49">
        <f t="shared" si="99"/>
        <v>0</v>
      </c>
      <c r="W230" s="49">
        <f t="shared" si="99"/>
        <v>0</v>
      </c>
      <c r="X230" s="49">
        <f t="shared" si="99"/>
        <v>0</v>
      </c>
      <c r="Y230" s="49">
        <f t="shared" si="99"/>
        <v>0</v>
      </c>
      <c r="Z230" s="49">
        <f t="shared" si="99"/>
        <v>0</v>
      </c>
      <c r="AA230" s="49">
        <f t="shared" si="99"/>
        <v>0</v>
      </c>
      <c r="AB230" s="49">
        <f t="shared" si="99"/>
        <v>0</v>
      </c>
      <c r="AC230" s="49"/>
      <c r="AD230" s="49">
        <f t="shared" si="97"/>
        <v>0</v>
      </c>
      <c r="AE230" s="49">
        <f t="shared" si="97"/>
        <v>0</v>
      </c>
      <c r="AF230" s="49">
        <f t="shared" si="97"/>
        <v>0</v>
      </c>
      <c r="AG230" s="49">
        <f t="shared" si="97"/>
        <v>0</v>
      </c>
      <c r="AH230" s="49">
        <f t="shared" si="97"/>
        <v>0</v>
      </c>
      <c r="AI230" s="49">
        <f t="shared" si="97"/>
        <v>0</v>
      </c>
      <c r="AJ230" s="49">
        <f t="shared" si="97"/>
        <v>0</v>
      </c>
      <c r="AK230" s="49">
        <f t="shared" si="95"/>
        <v>0</v>
      </c>
      <c r="AL230" s="49">
        <f t="shared" si="95"/>
        <v>0</v>
      </c>
      <c r="AM230" s="49">
        <f t="shared" si="95"/>
        <v>0</v>
      </c>
      <c r="AN230" s="49">
        <f t="shared" si="88"/>
        <v>0</v>
      </c>
      <c r="AO230" s="49">
        <f t="shared" si="95"/>
        <v>0</v>
      </c>
      <c r="AP230" s="49">
        <f t="shared" si="95"/>
        <v>0</v>
      </c>
      <c r="AQ230" s="49">
        <f t="shared" si="95"/>
        <v>0</v>
      </c>
      <c r="AR230" s="49">
        <f t="shared" si="95"/>
        <v>0</v>
      </c>
      <c r="AS230" s="49">
        <f t="shared" si="95"/>
        <v>0</v>
      </c>
      <c r="AT230" s="49">
        <f t="shared" si="95"/>
        <v>0</v>
      </c>
      <c r="AU230" s="49">
        <f t="shared" si="95"/>
        <v>0</v>
      </c>
      <c r="AV230" s="49">
        <f t="shared" si="95"/>
        <v>0</v>
      </c>
      <c r="AW230" s="49">
        <f t="shared" si="95"/>
        <v>0</v>
      </c>
      <c r="AX230" s="49">
        <f t="shared" si="95"/>
        <v>0</v>
      </c>
      <c r="AY230" s="49">
        <f t="shared" si="95"/>
        <v>0</v>
      </c>
      <c r="AZ230" s="49">
        <f t="shared" si="98"/>
        <v>0</v>
      </c>
      <c r="BA230" s="49">
        <f t="shared" si="98"/>
        <v>0</v>
      </c>
      <c r="BB230" s="48">
        <f t="shared" si="78"/>
        <v>225</v>
      </c>
      <c r="BC230" s="50">
        <f t="shared" si="86"/>
        <v>0</v>
      </c>
    </row>
    <row r="231" spans="1:55" x14ac:dyDescent="0.25">
      <c r="A231" s="48">
        <f t="shared" si="92"/>
        <v>226</v>
      </c>
      <c r="B231" s="221"/>
      <c r="C231" s="222"/>
      <c r="D231" s="220"/>
      <c r="E231" s="180"/>
      <c r="F231" s="223"/>
      <c r="G231" s="223"/>
      <c r="H231" s="223"/>
      <c r="I231" s="223"/>
      <c r="J231" s="49"/>
      <c r="K231" s="49">
        <f t="shared" si="94"/>
        <v>0</v>
      </c>
      <c r="L231" s="49">
        <f t="shared" si="94"/>
        <v>0</v>
      </c>
      <c r="M231" s="49">
        <f t="shared" si="27"/>
        <v>0</v>
      </c>
      <c r="N231" s="48">
        <f t="shared" si="77"/>
        <v>226</v>
      </c>
      <c r="O231" s="49">
        <f t="shared" si="93"/>
        <v>0</v>
      </c>
      <c r="P231" s="49">
        <f t="shared" si="93"/>
        <v>0</v>
      </c>
      <c r="Q231" s="49">
        <f t="shared" si="93"/>
        <v>0</v>
      </c>
      <c r="R231" s="49">
        <f t="shared" si="93"/>
        <v>0</v>
      </c>
      <c r="S231" s="49">
        <f t="shared" si="99"/>
        <v>0</v>
      </c>
      <c r="T231" s="49">
        <f t="shared" si="99"/>
        <v>0</v>
      </c>
      <c r="U231" s="49">
        <f t="shared" si="99"/>
        <v>0</v>
      </c>
      <c r="V231" s="49">
        <f t="shared" si="99"/>
        <v>0</v>
      </c>
      <c r="W231" s="49">
        <f t="shared" si="99"/>
        <v>0</v>
      </c>
      <c r="X231" s="49">
        <f t="shared" si="99"/>
        <v>0</v>
      </c>
      <c r="Y231" s="49">
        <f t="shared" si="99"/>
        <v>0</v>
      </c>
      <c r="Z231" s="49">
        <f t="shared" si="99"/>
        <v>0</v>
      </c>
      <c r="AA231" s="49">
        <f t="shared" si="99"/>
        <v>0</v>
      </c>
      <c r="AB231" s="49">
        <f t="shared" si="99"/>
        <v>0</v>
      </c>
      <c r="AC231" s="49"/>
      <c r="AD231" s="49">
        <f t="shared" si="97"/>
        <v>0</v>
      </c>
      <c r="AE231" s="49">
        <f t="shared" si="97"/>
        <v>0</v>
      </c>
      <c r="AF231" s="49">
        <f t="shared" si="97"/>
        <v>0</v>
      </c>
      <c r="AG231" s="49">
        <f t="shared" si="97"/>
        <v>0</v>
      </c>
      <c r="AH231" s="49">
        <f t="shared" si="97"/>
        <v>0</v>
      </c>
      <c r="AI231" s="49">
        <f t="shared" si="97"/>
        <v>0</v>
      </c>
      <c r="AJ231" s="49">
        <f t="shared" si="97"/>
        <v>0</v>
      </c>
      <c r="AK231" s="49">
        <f t="shared" si="95"/>
        <v>0</v>
      </c>
      <c r="AL231" s="49">
        <f t="shared" si="95"/>
        <v>0</v>
      </c>
      <c r="AM231" s="49">
        <f t="shared" si="95"/>
        <v>0</v>
      </c>
      <c r="AN231" s="49">
        <f t="shared" si="88"/>
        <v>0</v>
      </c>
      <c r="AO231" s="49">
        <f t="shared" si="95"/>
        <v>0</v>
      </c>
      <c r="AP231" s="49">
        <f t="shared" si="95"/>
        <v>0</v>
      </c>
      <c r="AQ231" s="49">
        <f t="shared" si="95"/>
        <v>0</v>
      </c>
      <c r="AR231" s="49">
        <f t="shared" si="95"/>
        <v>0</v>
      </c>
      <c r="AS231" s="49">
        <f t="shared" si="95"/>
        <v>0</v>
      </c>
      <c r="AT231" s="49">
        <f t="shared" si="95"/>
        <v>0</v>
      </c>
      <c r="AU231" s="49">
        <f t="shared" si="95"/>
        <v>0</v>
      </c>
      <c r="AV231" s="49">
        <f t="shared" si="95"/>
        <v>0</v>
      </c>
      <c r="AW231" s="49">
        <f t="shared" si="95"/>
        <v>0</v>
      </c>
      <c r="AX231" s="49">
        <f t="shared" si="95"/>
        <v>0</v>
      </c>
      <c r="AY231" s="49">
        <f t="shared" si="95"/>
        <v>0</v>
      </c>
      <c r="AZ231" s="49">
        <f t="shared" si="98"/>
        <v>0</v>
      </c>
      <c r="BA231" s="49">
        <f t="shared" si="98"/>
        <v>0</v>
      </c>
      <c r="BB231" s="48">
        <f t="shared" si="78"/>
        <v>226</v>
      </c>
      <c r="BC231" s="50">
        <f t="shared" si="86"/>
        <v>0</v>
      </c>
    </row>
    <row r="232" spans="1:55" x14ac:dyDescent="0.25">
      <c r="A232" s="48">
        <f t="shared" si="92"/>
        <v>227</v>
      </c>
      <c r="B232" s="221"/>
      <c r="C232" s="222"/>
      <c r="D232" s="220"/>
      <c r="E232" s="180"/>
      <c r="F232" s="223"/>
      <c r="G232" s="223"/>
      <c r="H232" s="223"/>
      <c r="I232" s="223"/>
      <c r="J232" s="49"/>
      <c r="K232" s="49">
        <f t="shared" si="94"/>
        <v>0</v>
      </c>
      <c r="L232" s="49">
        <f t="shared" si="94"/>
        <v>0</v>
      </c>
      <c r="M232" s="49">
        <f t="shared" si="27"/>
        <v>0</v>
      </c>
      <c r="N232" s="48">
        <f t="shared" si="77"/>
        <v>227</v>
      </c>
      <c r="O232" s="49">
        <f t="shared" si="93"/>
        <v>0</v>
      </c>
      <c r="P232" s="49">
        <f t="shared" si="93"/>
        <v>0</v>
      </c>
      <c r="Q232" s="49">
        <f t="shared" si="93"/>
        <v>0</v>
      </c>
      <c r="R232" s="49">
        <f t="shared" si="93"/>
        <v>0</v>
      </c>
      <c r="S232" s="49">
        <f t="shared" si="99"/>
        <v>0</v>
      </c>
      <c r="T232" s="49">
        <f t="shared" si="99"/>
        <v>0</v>
      </c>
      <c r="U232" s="49">
        <f t="shared" si="99"/>
        <v>0</v>
      </c>
      <c r="V232" s="49">
        <f t="shared" si="99"/>
        <v>0</v>
      </c>
      <c r="W232" s="49">
        <f t="shared" si="99"/>
        <v>0</v>
      </c>
      <c r="X232" s="49">
        <f t="shared" si="99"/>
        <v>0</v>
      </c>
      <c r="Y232" s="49">
        <f t="shared" si="99"/>
        <v>0</v>
      </c>
      <c r="Z232" s="49">
        <f t="shared" si="99"/>
        <v>0</v>
      </c>
      <c r="AA232" s="49">
        <f t="shared" si="99"/>
        <v>0</v>
      </c>
      <c r="AB232" s="49">
        <f t="shared" si="99"/>
        <v>0</v>
      </c>
      <c r="AC232" s="49"/>
      <c r="AD232" s="49">
        <f t="shared" si="97"/>
        <v>0</v>
      </c>
      <c r="AE232" s="49">
        <f t="shared" si="97"/>
        <v>0</v>
      </c>
      <c r="AF232" s="49">
        <f t="shared" si="97"/>
        <v>0</v>
      </c>
      <c r="AG232" s="49">
        <f t="shared" si="97"/>
        <v>0</v>
      </c>
      <c r="AH232" s="49">
        <f t="shared" si="97"/>
        <v>0</v>
      </c>
      <c r="AI232" s="49">
        <f t="shared" si="97"/>
        <v>0</v>
      </c>
      <c r="AJ232" s="49">
        <f t="shared" si="97"/>
        <v>0</v>
      </c>
      <c r="AK232" s="49">
        <f t="shared" ref="AK232:AY248" si="100">IF($E232=AK$4,$G232+$I232,0)</f>
        <v>0</v>
      </c>
      <c r="AL232" s="49">
        <f t="shared" si="100"/>
        <v>0</v>
      </c>
      <c r="AM232" s="49">
        <f t="shared" si="100"/>
        <v>0</v>
      </c>
      <c r="AN232" s="49">
        <f t="shared" si="88"/>
        <v>0</v>
      </c>
      <c r="AO232" s="49">
        <f t="shared" si="100"/>
        <v>0</v>
      </c>
      <c r="AP232" s="49">
        <f t="shared" si="100"/>
        <v>0</v>
      </c>
      <c r="AQ232" s="49">
        <f t="shared" si="100"/>
        <v>0</v>
      </c>
      <c r="AR232" s="49">
        <f t="shared" si="100"/>
        <v>0</v>
      </c>
      <c r="AS232" s="49">
        <f t="shared" si="100"/>
        <v>0</v>
      </c>
      <c r="AT232" s="49">
        <f t="shared" si="100"/>
        <v>0</v>
      </c>
      <c r="AU232" s="49">
        <f t="shared" si="100"/>
        <v>0</v>
      </c>
      <c r="AV232" s="49">
        <f t="shared" si="100"/>
        <v>0</v>
      </c>
      <c r="AW232" s="49">
        <f t="shared" si="100"/>
        <v>0</v>
      </c>
      <c r="AX232" s="49">
        <f t="shared" si="100"/>
        <v>0</v>
      </c>
      <c r="AY232" s="49">
        <f t="shared" si="100"/>
        <v>0</v>
      </c>
      <c r="AZ232" s="49">
        <f t="shared" si="98"/>
        <v>0</v>
      </c>
      <c r="BA232" s="49">
        <f t="shared" si="98"/>
        <v>0</v>
      </c>
      <c r="BB232" s="48">
        <f t="shared" si="78"/>
        <v>227</v>
      </c>
      <c r="BC232" s="50">
        <f t="shared" si="86"/>
        <v>0</v>
      </c>
    </row>
    <row r="233" spans="1:55" x14ac:dyDescent="0.25">
      <c r="A233" s="48">
        <f t="shared" si="92"/>
        <v>228</v>
      </c>
      <c r="B233" s="221"/>
      <c r="C233" s="222"/>
      <c r="D233" s="220"/>
      <c r="E233" s="180"/>
      <c r="F233" s="223"/>
      <c r="G233" s="223"/>
      <c r="H233" s="223"/>
      <c r="I233" s="223"/>
      <c r="J233" s="49"/>
      <c r="K233" s="49">
        <f t="shared" si="94"/>
        <v>0</v>
      </c>
      <c r="L233" s="49">
        <f t="shared" si="94"/>
        <v>0</v>
      </c>
      <c r="M233" s="49">
        <f t="shared" si="27"/>
        <v>0</v>
      </c>
      <c r="N233" s="48">
        <f t="shared" si="77"/>
        <v>228</v>
      </c>
      <c r="O233" s="49">
        <f t="shared" si="93"/>
        <v>0</v>
      </c>
      <c r="P233" s="49">
        <f t="shared" si="93"/>
        <v>0</v>
      </c>
      <c r="Q233" s="49">
        <f t="shared" si="93"/>
        <v>0</v>
      </c>
      <c r="R233" s="49">
        <f t="shared" si="93"/>
        <v>0</v>
      </c>
      <c r="S233" s="49">
        <f t="shared" si="99"/>
        <v>0</v>
      </c>
      <c r="T233" s="49">
        <f t="shared" si="99"/>
        <v>0</v>
      </c>
      <c r="U233" s="49">
        <f t="shared" si="99"/>
        <v>0</v>
      </c>
      <c r="V233" s="49">
        <f t="shared" si="99"/>
        <v>0</v>
      </c>
      <c r="W233" s="49">
        <f t="shared" si="99"/>
        <v>0</v>
      </c>
      <c r="X233" s="49">
        <f t="shared" si="99"/>
        <v>0</v>
      </c>
      <c r="Y233" s="49">
        <f t="shared" si="99"/>
        <v>0</v>
      </c>
      <c r="Z233" s="49">
        <f t="shared" si="99"/>
        <v>0</v>
      </c>
      <c r="AA233" s="49">
        <f t="shared" si="99"/>
        <v>0</v>
      </c>
      <c r="AB233" s="49">
        <f t="shared" si="99"/>
        <v>0</v>
      </c>
      <c r="AC233" s="49"/>
      <c r="AD233" s="49">
        <f t="shared" si="97"/>
        <v>0</v>
      </c>
      <c r="AE233" s="49">
        <f t="shared" si="97"/>
        <v>0</v>
      </c>
      <c r="AF233" s="49">
        <f t="shared" si="97"/>
        <v>0</v>
      </c>
      <c r="AG233" s="49">
        <f t="shared" si="97"/>
        <v>0</v>
      </c>
      <c r="AH233" s="49">
        <f t="shared" si="97"/>
        <v>0</v>
      </c>
      <c r="AI233" s="49">
        <f t="shared" si="97"/>
        <v>0</v>
      </c>
      <c r="AJ233" s="49">
        <f t="shared" si="97"/>
        <v>0</v>
      </c>
      <c r="AK233" s="49">
        <f t="shared" si="100"/>
        <v>0</v>
      </c>
      <c r="AL233" s="49">
        <f t="shared" si="100"/>
        <v>0</v>
      </c>
      <c r="AM233" s="49">
        <f t="shared" si="100"/>
        <v>0</v>
      </c>
      <c r="AN233" s="49">
        <f t="shared" si="88"/>
        <v>0</v>
      </c>
      <c r="AO233" s="49">
        <f t="shared" si="100"/>
        <v>0</v>
      </c>
      <c r="AP233" s="49">
        <f t="shared" si="100"/>
        <v>0</v>
      </c>
      <c r="AQ233" s="49">
        <f t="shared" si="100"/>
        <v>0</v>
      </c>
      <c r="AR233" s="49">
        <f t="shared" si="100"/>
        <v>0</v>
      </c>
      <c r="AS233" s="49">
        <f t="shared" si="100"/>
        <v>0</v>
      </c>
      <c r="AT233" s="49">
        <f t="shared" si="100"/>
        <v>0</v>
      </c>
      <c r="AU233" s="49">
        <f t="shared" si="100"/>
        <v>0</v>
      </c>
      <c r="AV233" s="49">
        <f t="shared" si="100"/>
        <v>0</v>
      </c>
      <c r="AW233" s="49">
        <f t="shared" si="100"/>
        <v>0</v>
      </c>
      <c r="AX233" s="49">
        <f t="shared" si="100"/>
        <v>0</v>
      </c>
      <c r="AY233" s="49">
        <f t="shared" si="100"/>
        <v>0</v>
      </c>
      <c r="AZ233" s="49">
        <f t="shared" si="98"/>
        <v>0</v>
      </c>
      <c r="BA233" s="49">
        <f t="shared" si="98"/>
        <v>0</v>
      </c>
      <c r="BB233" s="48">
        <f t="shared" si="78"/>
        <v>228</v>
      </c>
      <c r="BC233" s="50">
        <f t="shared" si="86"/>
        <v>0</v>
      </c>
    </row>
    <row r="234" spans="1:55" x14ac:dyDescent="0.25">
      <c r="A234" s="48">
        <f t="shared" si="92"/>
        <v>229</v>
      </c>
      <c r="B234" s="221"/>
      <c r="C234" s="222"/>
      <c r="D234" s="220"/>
      <c r="E234" s="180"/>
      <c r="F234" s="223"/>
      <c r="G234" s="223"/>
      <c r="H234" s="223"/>
      <c r="I234" s="223"/>
      <c r="J234" s="49"/>
      <c r="K234" s="49">
        <f t="shared" si="94"/>
        <v>0</v>
      </c>
      <c r="L234" s="49">
        <f t="shared" si="94"/>
        <v>0</v>
      </c>
      <c r="M234" s="49">
        <f t="shared" si="27"/>
        <v>0</v>
      </c>
      <c r="N234" s="48">
        <f t="shared" ref="N234:N297" si="101">A234</f>
        <v>229</v>
      </c>
      <c r="O234" s="49">
        <f t="shared" si="93"/>
        <v>0</v>
      </c>
      <c r="P234" s="49">
        <f t="shared" si="93"/>
        <v>0</v>
      </c>
      <c r="Q234" s="49">
        <f t="shared" si="93"/>
        <v>0</v>
      </c>
      <c r="R234" s="49">
        <f t="shared" si="93"/>
        <v>0</v>
      </c>
      <c r="S234" s="49">
        <f t="shared" si="99"/>
        <v>0</v>
      </c>
      <c r="T234" s="49">
        <f t="shared" si="99"/>
        <v>0</v>
      </c>
      <c r="U234" s="49">
        <f t="shared" si="99"/>
        <v>0</v>
      </c>
      <c r="V234" s="49">
        <f t="shared" si="99"/>
        <v>0</v>
      </c>
      <c r="W234" s="49">
        <f t="shared" si="99"/>
        <v>0</v>
      </c>
      <c r="X234" s="49">
        <f t="shared" si="99"/>
        <v>0</v>
      </c>
      <c r="Y234" s="49">
        <f t="shared" si="99"/>
        <v>0</v>
      </c>
      <c r="Z234" s="49">
        <f t="shared" si="99"/>
        <v>0</v>
      </c>
      <c r="AA234" s="49">
        <f t="shared" si="99"/>
        <v>0</v>
      </c>
      <c r="AB234" s="49">
        <f t="shared" si="99"/>
        <v>0</v>
      </c>
      <c r="AC234" s="49"/>
      <c r="AD234" s="49">
        <f t="shared" si="97"/>
        <v>0</v>
      </c>
      <c r="AE234" s="49">
        <f t="shared" si="97"/>
        <v>0</v>
      </c>
      <c r="AF234" s="49">
        <f t="shared" si="97"/>
        <v>0</v>
      </c>
      <c r="AG234" s="49">
        <f t="shared" si="97"/>
        <v>0</v>
      </c>
      <c r="AH234" s="49">
        <f t="shared" si="97"/>
        <v>0</v>
      </c>
      <c r="AI234" s="49">
        <f t="shared" si="97"/>
        <v>0</v>
      </c>
      <c r="AJ234" s="49">
        <f t="shared" si="97"/>
        <v>0</v>
      </c>
      <c r="AK234" s="49">
        <f t="shared" si="100"/>
        <v>0</v>
      </c>
      <c r="AL234" s="49">
        <f t="shared" si="100"/>
        <v>0</v>
      </c>
      <c r="AM234" s="49">
        <f t="shared" si="100"/>
        <v>0</v>
      </c>
      <c r="AN234" s="49">
        <f t="shared" si="88"/>
        <v>0</v>
      </c>
      <c r="AO234" s="49">
        <f t="shared" si="100"/>
        <v>0</v>
      </c>
      <c r="AP234" s="49">
        <f t="shared" si="100"/>
        <v>0</v>
      </c>
      <c r="AQ234" s="49">
        <f t="shared" si="100"/>
        <v>0</v>
      </c>
      <c r="AR234" s="49">
        <f t="shared" si="100"/>
        <v>0</v>
      </c>
      <c r="AS234" s="49">
        <f t="shared" si="100"/>
        <v>0</v>
      </c>
      <c r="AT234" s="49">
        <f t="shared" si="100"/>
        <v>0</v>
      </c>
      <c r="AU234" s="49">
        <f t="shared" si="100"/>
        <v>0</v>
      </c>
      <c r="AV234" s="49">
        <f t="shared" si="100"/>
        <v>0</v>
      </c>
      <c r="AW234" s="49">
        <f t="shared" si="100"/>
        <v>0</v>
      </c>
      <c r="AX234" s="49">
        <f t="shared" si="100"/>
        <v>0</v>
      </c>
      <c r="AY234" s="49">
        <f t="shared" si="100"/>
        <v>0</v>
      </c>
      <c r="AZ234" s="49">
        <f t="shared" si="98"/>
        <v>0</v>
      </c>
      <c r="BA234" s="49">
        <f t="shared" si="98"/>
        <v>0</v>
      </c>
      <c r="BB234" s="48">
        <f t="shared" ref="BB234:BB297" si="102">A234</f>
        <v>229</v>
      </c>
      <c r="BC234" s="50">
        <f t="shared" si="86"/>
        <v>0</v>
      </c>
    </row>
    <row r="235" spans="1:55" x14ac:dyDescent="0.25">
      <c r="A235" s="48">
        <f t="shared" si="92"/>
        <v>230</v>
      </c>
      <c r="B235" s="221"/>
      <c r="C235" s="222"/>
      <c r="D235" s="220"/>
      <c r="E235" s="180"/>
      <c r="F235" s="223"/>
      <c r="G235" s="223"/>
      <c r="H235" s="223"/>
      <c r="I235" s="223"/>
      <c r="J235" s="49"/>
      <c r="K235" s="49">
        <f t="shared" si="94"/>
        <v>0</v>
      </c>
      <c r="L235" s="49">
        <f t="shared" si="94"/>
        <v>0</v>
      </c>
      <c r="M235" s="49">
        <f t="shared" si="27"/>
        <v>0</v>
      </c>
      <c r="N235" s="48">
        <f t="shared" si="101"/>
        <v>230</v>
      </c>
      <c r="O235" s="49">
        <f t="shared" si="93"/>
        <v>0</v>
      </c>
      <c r="P235" s="49">
        <f t="shared" si="93"/>
        <v>0</v>
      </c>
      <c r="Q235" s="49">
        <f t="shared" si="93"/>
        <v>0</v>
      </c>
      <c r="R235" s="49">
        <f t="shared" si="93"/>
        <v>0</v>
      </c>
      <c r="S235" s="49">
        <f t="shared" si="99"/>
        <v>0</v>
      </c>
      <c r="T235" s="49">
        <f t="shared" si="99"/>
        <v>0</v>
      </c>
      <c r="U235" s="49">
        <f t="shared" si="99"/>
        <v>0</v>
      </c>
      <c r="V235" s="49">
        <f t="shared" si="99"/>
        <v>0</v>
      </c>
      <c r="W235" s="49">
        <f t="shared" si="99"/>
        <v>0</v>
      </c>
      <c r="X235" s="49">
        <f t="shared" si="99"/>
        <v>0</v>
      </c>
      <c r="Y235" s="49">
        <f t="shared" si="99"/>
        <v>0</v>
      </c>
      <c r="Z235" s="49">
        <f t="shared" si="99"/>
        <v>0</v>
      </c>
      <c r="AA235" s="49">
        <f t="shared" si="99"/>
        <v>0</v>
      </c>
      <c r="AB235" s="49">
        <f t="shared" si="99"/>
        <v>0</v>
      </c>
      <c r="AC235" s="49"/>
      <c r="AD235" s="49">
        <f t="shared" si="97"/>
        <v>0</v>
      </c>
      <c r="AE235" s="49">
        <f t="shared" si="97"/>
        <v>0</v>
      </c>
      <c r="AF235" s="49">
        <f t="shared" si="97"/>
        <v>0</v>
      </c>
      <c r="AG235" s="49">
        <f t="shared" si="97"/>
        <v>0</v>
      </c>
      <c r="AH235" s="49">
        <f t="shared" si="97"/>
        <v>0</v>
      </c>
      <c r="AI235" s="49">
        <f t="shared" si="97"/>
        <v>0</v>
      </c>
      <c r="AJ235" s="49">
        <f t="shared" si="97"/>
        <v>0</v>
      </c>
      <c r="AK235" s="49">
        <f t="shared" si="100"/>
        <v>0</v>
      </c>
      <c r="AL235" s="49">
        <f t="shared" si="100"/>
        <v>0</v>
      </c>
      <c r="AM235" s="49">
        <f t="shared" si="100"/>
        <v>0</v>
      </c>
      <c r="AN235" s="49">
        <f t="shared" si="88"/>
        <v>0</v>
      </c>
      <c r="AO235" s="49">
        <f t="shared" si="100"/>
        <v>0</v>
      </c>
      <c r="AP235" s="49">
        <f t="shared" si="100"/>
        <v>0</v>
      </c>
      <c r="AQ235" s="49">
        <f t="shared" si="100"/>
        <v>0</v>
      </c>
      <c r="AR235" s="49">
        <f t="shared" si="100"/>
        <v>0</v>
      </c>
      <c r="AS235" s="49">
        <f t="shared" si="100"/>
        <v>0</v>
      </c>
      <c r="AT235" s="49">
        <f t="shared" si="100"/>
        <v>0</v>
      </c>
      <c r="AU235" s="49">
        <f t="shared" si="100"/>
        <v>0</v>
      </c>
      <c r="AV235" s="49">
        <f t="shared" si="100"/>
        <v>0</v>
      </c>
      <c r="AW235" s="49">
        <f t="shared" si="100"/>
        <v>0</v>
      </c>
      <c r="AX235" s="49">
        <f t="shared" si="100"/>
        <v>0</v>
      </c>
      <c r="AY235" s="49">
        <f t="shared" si="100"/>
        <v>0</v>
      </c>
      <c r="AZ235" s="49">
        <f t="shared" si="98"/>
        <v>0</v>
      </c>
      <c r="BA235" s="49">
        <f t="shared" si="98"/>
        <v>0</v>
      </c>
      <c r="BB235" s="48">
        <f t="shared" si="102"/>
        <v>230</v>
      </c>
      <c r="BC235" s="50">
        <f t="shared" si="86"/>
        <v>0</v>
      </c>
    </row>
    <row r="236" spans="1:55" x14ac:dyDescent="0.25">
      <c r="A236" s="48">
        <f t="shared" si="92"/>
        <v>231</v>
      </c>
      <c r="B236" s="221"/>
      <c r="C236" s="222"/>
      <c r="D236" s="220"/>
      <c r="E236" s="180"/>
      <c r="F236" s="223"/>
      <c r="G236" s="223"/>
      <c r="H236" s="223"/>
      <c r="I236" s="223"/>
      <c r="J236" s="49"/>
      <c r="K236" s="49">
        <f t="shared" si="94"/>
        <v>0</v>
      </c>
      <c r="L236" s="49">
        <f t="shared" si="94"/>
        <v>0</v>
      </c>
      <c r="M236" s="49">
        <f t="shared" si="27"/>
        <v>0</v>
      </c>
      <c r="N236" s="48">
        <f t="shared" si="101"/>
        <v>231</v>
      </c>
      <c r="O236" s="49">
        <f t="shared" si="93"/>
        <v>0</v>
      </c>
      <c r="P236" s="49">
        <f t="shared" si="93"/>
        <v>0</v>
      </c>
      <c r="Q236" s="49">
        <f t="shared" si="93"/>
        <v>0</v>
      </c>
      <c r="R236" s="49">
        <f t="shared" si="93"/>
        <v>0</v>
      </c>
      <c r="S236" s="49">
        <f t="shared" si="99"/>
        <v>0</v>
      </c>
      <c r="T236" s="49">
        <f t="shared" si="99"/>
        <v>0</v>
      </c>
      <c r="U236" s="49">
        <f t="shared" si="99"/>
        <v>0</v>
      </c>
      <c r="V236" s="49">
        <f t="shared" si="99"/>
        <v>0</v>
      </c>
      <c r="W236" s="49">
        <f t="shared" si="99"/>
        <v>0</v>
      </c>
      <c r="X236" s="49">
        <f t="shared" si="99"/>
        <v>0</v>
      </c>
      <c r="Y236" s="49">
        <f t="shared" si="99"/>
        <v>0</v>
      </c>
      <c r="Z236" s="49">
        <f t="shared" si="99"/>
        <v>0</v>
      </c>
      <c r="AA236" s="49">
        <f t="shared" si="99"/>
        <v>0</v>
      </c>
      <c r="AB236" s="49">
        <f t="shared" si="99"/>
        <v>0</v>
      </c>
      <c r="AC236" s="49"/>
      <c r="AD236" s="49">
        <f t="shared" si="97"/>
        <v>0</v>
      </c>
      <c r="AE236" s="49">
        <f t="shared" si="97"/>
        <v>0</v>
      </c>
      <c r="AF236" s="49">
        <f t="shared" si="97"/>
        <v>0</v>
      </c>
      <c r="AG236" s="49">
        <f t="shared" si="97"/>
        <v>0</v>
      </c>
      <c r="AH236" s="49">
        <f t="shared" si="97"/>
        <v>0</v>
      </c>
      <c r="AI236" s="49">
        <f t="shared" si="97"/>
        <v>0</v>
      </c>
      <c r="AJ236" s="49">
        <f t="shared" si="97"/>
        <v>0</v>
      </c>
      <c r="AK236" s="49">
        <f t="shared" si="100"/>
        <v>0</v>
      </c>
      <c r="AL236" s="49">
        <f t="shared" si="100"/>
        <v>0</v>
      </c>
      <c r="AM236" s="49">
        <f t="shared" si="100"/>
        <v>0</v>
      </c>
      <c r="AN236" s="49">
        <f t="shared" si="88"/>
        <v>0</v>
      </c>
      <c r="AO236" s="49">
        <f t="shared" si="100"/>
        <v>0</v>
      </c>
      <c r="AP236" s="49">
        <f t="shared" si="100"/>
        <v>0</v>
      </c>
      <c r="AQ236" s="49">
        <f t="shared" si="100"/>
        <v>0</v>
      </c>
      <c r="AR236" s="49">
        <f t="shared" si="100"/>
        <v>0</v>
      </c>
      <c r="AS236" s="49">
        <f t="shared" si="100"/>
        <v>0</v>
      </c>
      <c r="AT236" s="49">
        <f t="shared" si="100"/>
        <v>0</v>
      </c>
      <c r="AU236" s="49">
        <f t="shared" si="100"/>
        <v>0</v>
      </c>
      <c r="AV236" s="49">
        <f t="shared" si="100"/>
        <v>0</v>
      </c>
      <c r="AW236" s="49">
        <f t="shared" si="100"/>
        <v>0</v>
      </c>
      <c r="AX236" s="49">
        <f t="shared" si="100"/>
        <v>0</v>
      </c>
      <c r="AY236" s="49">
        <f t="shared" si="100"/>
        <v>0</v>
      </c>
      <c r="AZ236" s="49">
        <f t="shared" si="98"/>
        <v>0</v>
      </c>
      <c r="BA236" s="49">
        <f t="shared" si="98"/>
        <v>0</v>
      </c>
      <c r="BB236" s="48">
        <f t="shared" si="102"/>
        <v>231</v>
      </c>
      <c r="BC236" s="50">
        <f t="shared" si="86"/>
        <v>0</v>
      </c>
    </row>
    <row r="237" spans="1:55" x14ac:dyDescent="0.25">
      <c r="A237" s="48">
        <f t="shared" si="92"/>
        <v>232</v>
      </c>
      <c r="B237" s="221"/>
      <c r="C237" s="222"/>
      <c r="D237" s="220"/>
      <c r="E237" s="180"/>
      <c r="F237" s="223"/>
      <c r="G237" s="223"/>
      <c r="H237" s="223"/>
      <c r="I237" s="223"/>
      <c r="J237" s="49"/>
      <c r="K237" s="49">
        <f t="shared" si="94"/>
        <v>0</v>
      </c>
      <c r="L237" s="49">
        <f t="shared" si="94"/>
        <v>0</v>
      </c>
      <c r="M237" s="49">
        <f t="shared" si="27"/>
        <v>0</v>
      </c>
      <c r="N237" s="48">
        <f t="shared" si="101"/>
        <v>232</v>
      </c>
      <c r="O237" s="49">
        <f t="shared" si="93"/>
        <v>0</v>
      </c>
      <c r="P237" s="49">
        <f t="shared" si="93"/>
        <v>0</v>
      </c>
      <c r="Q237" s="49">
        <f t="shared" si="93"/>
        <v>0</v>
      </c>
      <c r="R237" s="49">
        <f t="shared" si="93"/>
        <v>0</v>
      </c>
      <c r="S237" s="49">
        <f t="shared" si="99"/>
        <v>0</v>
      </c>
      <c r="T237" s="49">
        <f t="shared" si="99"/>
        <v>0</v>
      </c>
      <c r="U237" s="49">
        <f t="shared" si="99"/>
        <v>0</v>
      </c>
      <c r="V237" s="49">
        <f t="shared" si="99"/>
        <v>0</v>
      </c>
      <c r="W237" s="49">
        <f t="shared" si="99"/>
        <v>0</v>
      </c>
      <c r="X237" s="49">
        <f t="shared" si="99"/>
        <v>0</v>
      </c>
      <c r="Y237" s="49">
        <f t="shared" si="99"/>
        <v>0</v>
      </c>
      <c r="Z237" s="49">
        <f t="shared" si="99"/>
        <v>0</v>
      </c>
      <c r="AA237" s="49">
        <f t="shared" si="99"/>
        <v>0</v>
      </c>
      <c r="AB237" s="49">
        <f t="shared" si="99"/>
        <v>0</v>
      </c>
      <c r="AC237" s="49"/>
      <c r="AD237" s="49">
        <f t="shared" si="97"/>
        <v>0</v>
      </c>
      <c r="AE237" s="49">
        <f t="shared" si="97"/>
        <v>0</v>
      </c>
      <c r="AF237" s="49">
        <f t="shared" si="97"/>
        <v>0</v>
      </c>
      <c r="AG237" s="49">
        <f t="shared" si="97"/>
        <v>0</v>
      </c>
      <c r="AH237" s="49">
        <f t="shared" si="97"/>
        <v>0</v>
      </c>
      <c r="AI237" s="49">
        <f t="shared" si="97"/>
        <v>0</v>
      </c>
      <c r="AJ237" s="49">
        <f t="shared" si="97"/>
        <v>0</v>
      </c>
      <c r="AK237" s="49">
        <f t="shared" si="100"/>
        <v>0</v>
      </c>
      <c r="AL237" s="49">
        <f t="shared" si="100"/>
        <v>0</v>
      </c>
      <c r="AM237" s="49">
        <f t="shared" si="100"/>
        <v>0</v>
      </c>
      <c r="AN237" s="49">
        <f t="shared" si="88"/>
        <v>0</v>
      </c>
      <c r="AO237" s="49">
        <f t="shared" si="100"/>
        <v>0</v>
      </c>
      <c r="AP237" s="49">
        <f t="shared" si="100"/>
        <v>0</v>
      </c>
      <c r="AQ237" s="49">
        <f t="shared" si="100"/>
        <v>0</v>
      </c>
      <c r="AR237" s="49">
        <f t="shared" si="100"/>
        <v>0</v>
      </c>
      <c r="AS237" s="49">
        <f t="shared" si="100"/>
        <v>0</v>
      </c>
      <c r="AT237" s="49">
        <f t="shared" si="100"/>
        <v>0</v>
      </c>
      <c r="AU237" s="49">
        <f t="shared" si="100"/>
        <v>0</v>
      </c>
      <c r="AV237" s="49">
        <f t="shared" si="100"/>
        <v>0</v>
      </c>
      <c r="AW237" s="49">
        <f t="shared" si="100"/>
        <v>0</v>
      </c>
      <c r="AX237" s="49">
        <f t="shared" si="100"/>
        <v>0</v>
      </c>
      <c r="AY237" s="49">
        <f t="shared" si="100"/>
        <v>0</v>
      </c>
      <c r="AZ237" s="49">
        <f t="shared" si="98"/>
        <v>0</v>
      </c>
      <c r="BA237" s="49">
        <f t="shared" si="98"/>
        <v>0</v>
      </c>
      <c r="BB237" s="48">
        <f t="shared" si="102"/>
        <v>232</v>
      </c>
      <c r="BC237" s="50">
        <f t="shared" si="86"/>
        <v>0</v>
      </c>
    </row>
    <row r="238" spans="1:55" x14ac:dyDescent="0.25">
      <c r="A238" s="48">
        <f t="shared" si="92"/>
        <v>233</v>
      </c>
      <c r="B238" s="221"/>
      <c r="C238" s="222"/>
      <c r="D238" s="220"/>
      <c r="E238" s="180"/>
      <c r="F238" s="223"/>
      <c r="G238" s="223"/>
      <c r="H238" s="223"/>
      <c r="I238" s="223"/>
      <c r="J238" s="49"/>
      <c r="K238" s="49">
        <f t="shared" si="94"/>
        <v>0</v>
      </c>
      <c r="L238" s="49">
        <f t="shared" si="94"/>
        <v>0</v>
      </c>
      <c r="M238" s="49">
        <f t="shared" si="27"/>
        <v>0</v>
      </c>
      <c r="N238" s="48">
        <f t="shared" si="101"/>
        <v>233</v>
      </c>
      <c r="O238" s="49">
        <f t="shared" si="93"/>
        <v>0</v>
      </c>
      <c r="P238" s="49">
        <f t="shared" si="93"/>
        <v>0</v>
      </c>
      <c r="Q238" s="49">
        <f t="shared" si="93"/>
        <v>0</v>
      </c>
      <c r="R238" s="49">
        <f t="shared" si="93"/>
        <v>0</v>
      </c>
      <c r="S238" s="49">
        <f t="shared" si="99"/>
        <v>0</v>
      </c>
      <c r="T238" s="49">
        <f t="shared" si="99"/>
        <v>0</v>
      </c>
      <c r="U238" s="49">
        <f t="shared" si="99"/>
        <v>0</v>
      </c>
      <c r="V238" s="49">
        <f t="shared" si="99"/>
        <v>0</v>
      </c>
      <c r="W238" s="49">
        <f t="shared" si="99"/>
        <v>0</v>
      </c>
      <c r="X238" s="49">
        <f t="shared" si="99"/>
        <v>0</v>
      </c>
      <c r="Y238" s="49">
        <f t="shared" si="99"/>
        <v>0</v>
      </c>
      <c r="Z238" s="49">
        <f t="shared" si="99"/>
        <v>0</v>
      </c>
      <c r="AA238" s="49">
        <f t="shared" si="99"/>
        <v>0</v>
      </c>
      <c r="AB238" s="49">
        <f t="shared" si="99"/>
        <v>0</v>
      </c>
      <c r="AC238" s="49"/>
      <c r="AD238" s="49">
        <f t="shared" si="97"/>
        <v>0</v>
      </c>
      <c r="AE238" s="49">
        <f t="shared" si="97"/>
        <v>0</v>
      </c>
      <c r="AF238" s="49">
        <f t="shared" si="97"/>
        <v>0</v>
      </c>
      <c r="AG238" s="49">
        <f t="shared" si="97"/>
        <v>0</v>
      </c>
      <c r="AH238" s="49">
        <f t="shared" si="97"/>
        <v>0</v>
      </c>
      <c r="AI238" s="49">
        <f t="shared" si="97"/>
        <v>0</v>
      </c>
      <c r="AJ238" s="49">
        <f t="shared" si="97"/>
        <v>0</v>
      </c>
      <c r="AK238" s="49">
        <f t="shared" si="100"/>
        <v>0</v>
      </c>
      <c r="AL238" s="49">
        <f t="shared" si="100"/>
        <v>0</v>
      </c>
      <c r="AM238" s="49">
        <f t="shared" si="100"/>
        <v>0</v>
      </c>
      <c r="AN238" s="49">
        <f t="shared" si="88"/>
        <v>0</v>
      </c>
      <c r="AO238" s="49">
        <f t="shared" si="100"/>
        <v>0</v>
      </c>
      <c r="AP238" s="49">
        <f t="shared" si="100"/>
        <v>0</v>
      </c>
      <c r="AQ238" s="49">
        <f t="shared" si="100"/>
        <v>0</v>
      </c>
      <c r="AR238" s="49">
        <f t="shared" si="100"/>
        <v>0</v>
      </c>
      <c r="AS238" s="49">
        <f t="shared" si="100"/>
        <v>0</v>
      </c>
      <c r="AT238" s="49">
        <f t="shared" si="100"/>
        <v>0</v>
      </c>
      <c r="AU238" s="49">
        <f t="shared" si="100"/>
        <v>0</v>
      </c>
      <c r="AV238" s="49">
        <f t="shared" si="100"/>
        <v>0</v>
      </c>
      <c r="AW238" s="49">
        <f t="shared" si="100"/>
        <v>0</v>
      </c>
      <c r="AX238" s="49">
        <f t="shared" si="100"/>
        <v>0</v>
      </c>
      <c r="AY238" s="49">
        <f t="shared" si="100"/>
        <v>0</v>
      </c>
      <c r="AZ238" s="49">
        <f t="shared" si="98"/>
        <v>0</v>
      </c>
      <c r="BA238" s="49">
        <f t="shared" si="98"/>
        <v>0</v>
      </c>
      <c r="BB238" s="48">
        <f t="shared" si="102"/>
        <v>233</v>
      </c>
      <c r="BC238" s="50">
        <f t="shared" si="86"/>
        <v>0</v>
      </c>
    </row>
    <row r="239" spans="1:55" x14ac:dyDescent="0.25">
      <c r="A239" s="48">
        <f t="shared" si="92"/>
        <v>234</v>
      </c>
      <c r="B239" s="221"/>
      <c r="C239" s="222"/>
      <c r="D239" s="220"/>
      <c r="E239" s="180"/>
      <c r="F239" s="223"/>
      <c r="G239" s="223"/>
      <c r="H239" s="223"/>
      <c r="I239" s="223"/>
      <c r="J239" s="49"/>
      <c r="K239" s="49">
        <f t="shared" si="94"/>
        <v>0</v>
      </c>
      <c r="L239" s="49">
        <f t="shared" si="94"/>
        <v>0</v>
      </c>
      <c r="M239" s="49">
        <f t="shared" si="27"/>
        <v>0</v>
      </c>
      <c r="N239" s="48">
        <f t="shared" si="101"/>
        <v>234</v>
      </c>
      <c r="O239" s="49">
        <f t="shared" si="93"/>
        <v>0</v>
      </c>
      <c r="P239" s="49">
        <f t="shared" si="93"/>
        <v>0</v>
      </c>
      <c r="Q239" s="49">
        <f t="shared" si="93"/>
        <v>0</v>
      </c>
      <c r="R239" s="49">
        <f t="shared" si="93"/>
        <v>0</v>
      </c>
      <c r="S239" s="49">
        <f t="shared" si="99"/>
        <v>0</v>
      </c>
      <c r="T239" s="49">
        <f t="shared" si="99"/>
        <v>0</v>
      </c>
      <c r="U239" s="49">
        <f t="shared" si="99"/>
        <v>0</v>
      </c>
      <c r="V239" s="49">
        <f t="shared" si="99"/>
        <v>0</v>
      </c>
      <c r="W239" s="49">
        <f t="shared" si="99"/>
        <v>0</v>
      </c>
      <c r="X239" s="49">
        <f t="shared" si="99"/>
        <v>0</v>
      </c>
      <c r="Y239" s="49">
        <f t="shared" si="99"/>
        <v>0</v>
      </c>
      <c r="Z239" s="49">
        <f t="shared" si="99"/>
        <v>0</v>
      </c>
      <c r="AA239" s="49">
        <f t="shared" si="99"/>
        <v>0</v>
      </c>
      <c r="AB239" s="49">
        <f t="shared" si="99"/>
        <v>0</v>
      </c>
      <c r="AC239" s="49"/>
      <c r="AD239" s="49">
        <f t="shared" si="97"/>
        <v>0</v>
      </c>
      <c r="AE239" s="49">
        <f t="shared" si="97"/>
        <v>0</v>
      </c>
      <c r="AF239" s="49">
        <f t="shared" si="97"/>
        <v>0</v>
      </c>
      <c r="AG239" s="49">
        <f t="shared" si="97"/>
        <v>0</v>
      </c>
      <c r="AH239" s="49">
        <f t="shared" si="97"/>
        <v>0</v>
      </c>
      <c r="AI239" s="49">
        <f t="shared" si="97"/>
        <v>0</v>
      </c>
      <c r="AJ239" s="49">
        <f t="shared" si="97"/>
        <v>0</v>
      </c>
      <c r="AK239" s="49">
        <f t="shared" si="100"/>
        <v>0</v>
      </c>
      <c r="AL239" s="49">
        <f t="shared" si="100"/>
        <v>0</v>
      </c>
      <c r="AM239" s="49">
        <f t="shared" si="100"/>
        <v>0</v>
      </c>
      <c r="AN239" s="49">
        <f t="shared" si="88"/>
        <v>0</v>
      </c>
      <c r="AO239" s="49">
        <f t="shared" si="100"/>
        <v>0</v>
      </c>
      <c r="AP239" s="49">
        <f t="shared" si="100"/>
        <v>0</v>
      </c>
      <c r="AQ239" s="49">
        <f t="shared" si="100"/>
        <v>0</v>
      </c>
      <c r="AR239" s="49">
        <f t="shared" si="100"/>
        <v>0</v>
      </c>
      <c r="AS239" s="49">
        <f t="shared" si="100"/>
        <v>0</v>
      </c>
      <c r="AT239" s="49">
        <f t="shared" si="100"/>
        <v>0</v>
      </c>
      <c r="AU239" s="49">
        <f t="shared" si="100"/>
        <v>0</v>
      </c>
      <c r="AV239" s="49">
        <f t="shared" si="100"/>
        <v>0</v>
      </c>
      <c r="AW239" s="49">
        <f t="shared" si="100"/>
        <v>0</v>
      </c>
      <c r="AX239" s="49">
        <f t="shared" si="100"/>
        <v>0</v>
      </c>
      <c r="AY239" s="49">
        <f t="shared" si="100"/>
        <v>0</v>
      </c>
      <c r="AZ239" s="49">
        <f t="shared" si="98"/>
        <v>0</v>
      </c>
      <c r="BA239" s="49">
        <f t="shared" si="98"/>
        <v>0</v>
      </c>
      <c r="BB239" s="48">
        <f t="shared" si="102"/>
        <v>234</v>
      </c>
      <c r="BC239" s="50">
        <f t="shared" si="86"/>
        <v>0</v>
      </c>
    </row>
    <row r="240" spans="1:55" x14ac:dyDescent="0.25">
      <c r="A240" s="48">
        <f t="shared" si="92"/>
        <v>235</v>
      </c>
      <c r="B240" s="221"/>
      <c r="C240" s="222"/>
      <c r="D240" s="220"/>
      <c r="E240" s="180"/>
      <c r="F240" s="223"/>
      <c r="G240" s="223"/>
      <c r="H240" s="223"/>
      <c r="I240" s="223"/>
      <c r="J240" s="49"/>
      <c r="K240" s="49">
        <f t="shared" si="94"/>
        <v>0</v>
      </c>
      <c r="L240" s="49">
        <f t="shared" si="94"/>
        <v>0</v>
      </c>
      <c r="M240" s="49">
        <f t="shared" si="27"/>
        <v>0</v>
      </c>
      <c r="N240" s="48">
        <f t="shared" si="101"/>
        <v>235</v>
      </c>
      <c r="O240" s="49">
        <f t="shared" si="93"/>
        <v>0</v>
      </c>
      <c r="P240" s="49">
        <f t="shared" si="93"/>
        <v>0</v>
      </c>
      <c r="Q240" s="49">
        <f t="shared" si="93"/>
        <v>0</v>
      </c>
      <c r="R240" s="49">
        <f t="shared" si="93"/>
        <v>0</v>
      </c>
      <c r="S240" s="49">
        <f t="shared" si="99"/>
        <v>0</v>
      </c>
      <c r="T240" s="49">
        <f t="shared" si="99"/>
        <v>0</v>
      </c>
      <c r="U240" s="49">
        <f t="shared" si="99"/>
        <v>0</v>
      </c>
      <c r="V240" s="49">
        <f t="shared" si="99"/>
        <v>0</v>
      </c>
      <c r="W240" s="49">
        <f t="shared" si="99"/>
        <v>0</v>
      </c>
      <c r="X240" s="49">
        <f t="shared" si="99"/>
        <v>0</v>
      </c>
      <c r="Y240" s="49">
        <f t="shared" si="99"/>
        <v>0</v>
      </c>
      <c r="Z240" s="49">
        <f t="shared" si="99"/>
        <v>0</v>
      </c>
      <c r="AA240" s="49">
        <f t="shared" si="99"/>
        <v>0</v>
      </c>
      <c r="AB240" s="49">
        <f t="shared" si="99"/>
        <v>0</v>
      </c>
      <c r="AC240" s="49"/>
      <c r="AD240" s="49">
        <f t="shared" si="97"/>
        <v>0</v>
      </c>
      <c r="AE240" s="49">
        <f t="shared" si="97"/>
        <v>0</v>
      </c>
      <c r="AF240" s="49">
        <f t="shared" si="97"/>
        <v>0</v>
      </c>
      <c r="AG240" s="49">
        <f t="shared" si="97"/>
        <v>0</v>
      </c>
      <c r="AH240" s="49">
        <f t="shared" si="97"/>
        <v>0</v>
      </c>
      <c r="AI240" s="49">
        <f t="shared" si="97"/>
        <v>0</v>
      </c>
      <c r="AJ240" s="49">
        <f t="shared" si="97"/>
        <v>0</v>
      </c>
      <c r="AK240" s="49">
        <f t="shared" si="100"/>
        <v>0</v>
      </c>
      <c r="AL240" s="49">
        <f t="shared" si="100"/>
        <v>0</v>
      </c>
      <c r="AM240" s="49">
        <f t="shared" si="100"/>
        <v>0</v>
      </c>
      <c r="AN240" s="49">
        <f t="shared" si="88"/>
        <v>0</v>
      </c>
      <c r="AO240" s="49">
        <f t="shared" si="100"/>
        <v>0</v>
      </c>
      <c r="AP240" s="49">
        <f t="shared" si="100"/>
        <v>0</v>
      </c>
      <c r="AQ240" s="49">
        <f t="shared" si="100"/>
        <v>0</v>
      </c>
      <c r="AR240" s="49">
        <f t="shared" si="100"/>
        <v>0</v>
      </c>
      <c r="AS240" s="49">
        <f t="shared" si="100"/>
        <v>0</v>
      </c>
      <c r="AT240" s="49">
        <f t="shared" si="100"/>
        <v>0</v>
      </c>
      <c r="AU240" s="49">
        <f t="shared" si="100"/>
        <v>0</v>
      </c>
      <c r="AV240" s="49">
        <f t="shared" si="100"/>
        <v>0</v>
      </c>
      <c r="AW240" s="49">
        <f t="shared" si="100"/>
        <v>0</v>
      </c>
      <c r="AX240" s="49">
        <f t="shared" si="100"/>
        <v>0</v>
      </c>
      <c r="AY240" s="49">
        <f t="shared" si="100"/>
        <v>0</v>
      </c>
      <c r="AZ240" s="49">
        <f t="shared" si="98"/>
        <v>0</v>
      </c>
      <c r="BA240" s="49">
        <f t="shared" si="98"/>
        <v>0</v>
      </c>
      <c r="BB240" s="48">
        <f t="shared" si="102"/>
        <v>235</v>
      </c>
      <c r="BC240" s="50">
        <f t="shared" si="86"/>
        <v>0</v>
      </c>
    </row>
    <row r="241" spans="1:55" x14ac:dyDescent="0.25">
      <c r="A241" s="48">
        <f t="shared" si="92"/>
        <v>236</v>
      </c>
      <c r="B241" s="221"/>
      <c r="C241" s="222"/>
      <c r="D241" s="220"/>
      <c r="E241" s="180"/>
      <c r="F241" s="223"/>
      <c r="G241" s="223"/>
      <c r="H241" s="223"/>
      <c r="I241" s="223"/>
      <c r="J241" s="49"/>
      <c r="K241" s="49">
        <f t="shared" si="94"/>
        <v>0</v>
      </c>
      <c r="L241" s="49">
        <f t="shared" si="94"/>
        <v>0</v>
      </c>
      <c r="M241" s="49">
        <f t="shared" si="27"/>
        <v>0</v>
      </c>
      <c r="N241" s="48">
        <f t="shared" si="101"/>
        <v>236</v>
      </c>
      <c r="O241" s="49">
        <f t="shared" si="93"/>
        <v>0</v>
      </c>
      <c r="P241" s="49">
        <f t="shared" si="93"/>
        <v>0</v>
      </c>
      <c r="Q241" s="49">
        <f t="shared" si="93"/>
        <v>0</v>
      </c>
      <c r="R241" s="49">
        <f t="shared" si="93"/>
        <v>0</v>
      </c>
      <c r="S241" s="49">
        <f t="shared" si="99"/>
        <v>0</v>
      </c>
      <c r="T241" s="49">
        <f t="shared" si="99"/>
        <v>0</v>
      </c>
      <c r="U241" s="49">
        <f t="shared" si="99"/>
        <v>0</v>
      </c>
      <c r="V241" s="49">
        <f t="shared" si="99"/>
        <v>0</v>
      </c>
      <c r="W241" s="49">
        <f t="shared" si="99"/>
        <v>0</v>
      </c>
      <c r="X241" s="49">
        <f t="shared" si="99"/>
        <v>0</v>
      </c>
      <c r="Y241" s="49">
        <f t="shared" si="99"/>
        <v>0</v>
      </c>
      <c r="Z241" s="49">
        <f t="shared" si="99"/>
        <v>0</v>
      </c>
      <c r="AA241" s="49">
        <f t="shared" si="99"/>
        <v>0</v>
      </c>
      <c r="AB241" s="49">
        <f t="shared" si="99"/>
        <v>0</v>
      </c>
      <c r="AC241" s="49"/>
      <c r="AD241" s="49">
        <f t="shared" si="97"/>
        <v>0</v>
      </c>
      <c r="AE241" s="49">
        <f t="shared" si="97"/>
        <v>0</v>
      </c>
      <c r="AF241" s="49">
        <f t="shared" si="97"/>
        <v>0</v>
      </c>
      <c r="AG241" s="49">
        <f t="shared" si="97"/>
        <v>0</v>
      </c>
      <c r="AH241" s="49">
        <f t="shared" si="97"/>
        <v>0</v>
      </c>
      <c r="AI241" s="49">
        <f t="shared" si="97"/>
        <v>0</v>
      </c>
      <c r="AJ241" s="49">
        <f t="shared" si="97"/>
        <v>0</v>
      </c>
      <c r="AK241" s="49">
        <f t="shared" si="100"/>
        <v>0</v>
      </c>
      <c r="AL241" s="49">
        <f t="shared" si="100"/>
        <v>0</v>
      </c>
      <c r="AM241" s="49">
        <f t="shared" si="100"/>
        <v>0</v>
      </c>
      <c r="AN241" s="49">
        <f t="shared" si="88"/>
        <v>0</v>
      </c>
      <c r="AO241" s="49">
        <f t="shared" si="100"/>
        <v>0</v>
      </c>
      <c r="AP241" s="49">
        <f t="shared" si="100"/>
        <v>0</v>
      </c>
      <c r="AQ241" s="49">
        <f t="shared" si="100"/>
        <v>0</v>
      </c>
      <c r="AR241" s="49">
        <f t="shared" si="100"/>
        <v>0</v>
      </c>
      <c r="AS241" s="49">
        <f t="shared" si="100"/>
        <v>0</v>
      </c>
      <c r="AT241" s="49">
        <f t="shared" si="100"/>
        <v>0</v>
      </c>
      <c r="AU241" s="49">
        <f t="shared" si="100"/>
        <v>0</v>
      </c>
      <c r="AV241" s="49">
        <f t="shared" si="100"/>
        <v>0</v>
      </c>
      <c r="AW241" s="49">
        <f t="shared" si="100"/>
        <v>0</v>
      </c>
      <c r="AX241" s="49">
        <f t="shared" si="100"/>
        <v>0</v>
      </c>
      <c r="AY241" s="49">
        <f t="shared" si="100"/>
        <v>0</v>
      </c>
      <c r="AZ241" s="49">
        <f t="shared" si="98"/>
        <v>0</v>
      </c>
      <c r="BA241" s="49">
        <f t="shared" si="98"/>
        <v>0</v>
      </c>
      <c r="BB241" s="48">
        <f t="shared" si="102"/>
        <v>236</v>
      </c>
      <c r="BC241" s="50">
        <f t="shared" si="86"/>
        <v>0</v>
      </c>
    </row>
    <row r="242" spans="1:55" x14ac:dyDescent="0.25">
      <c r="A242" s="48">
        <f t="shared" si="92"/>
        <v>237</v>
      </c>
      <c r="B242" s="221"/>
      <c r="C242" s="222"/>
      <c r="D242" s="220"/>
      <c r="E242" s="180"/>
      <c r="F242" s="223"/>
      <c r="G242" s="223"/>
      <c r="H242" s="223"/>
      <c r="I242" s="223"/>
      <c r="J242" s="49"/>
      <c r="K242" s="49">
        <f t="shared" si="94"/>
        <v>0</v>
      </c>
      <c r="L242" s="49">
        <f t="shared" si="94"/>
        <v>0</v>
      </c>
      <c r="M242" s="49">
        <f t="shared" si="27"/>
        <v>0</v>
      </c>
      <c r="N242" s="48">
        <f t="shared" si="101"/>
        <v>237</v>
      </c>
      <c r="O242" s="49">
        <f t="shared" si="93"/>
        <v>0</v>
      </c>
      <c r="P242" s="49">
        <f t="shared" si="93"/>
        <v>0</v>
      </c>
      <c r="Q242" s="49">
        <f t="shared" si="93"/>
        <v>0</v>
      </c>
      <c r="R242" s="49">
        <f t="shared" si="93"/>
        <v>0</v>
      </c>
      <c r="S242" s="49">
        <f t="shared" si="99"/>
        <v>0</v>
      </c>
      <c r="T242" s="49">
        <f t="shared" si="99"/>
        <v>0</v>
      </c>
      <c r="U242" s="49">
        <f t="shared" si="99"/>
        <v>0</v>
      </c>
      <c r="V242" s="49">
        <f t="shared" si="99"/>
        <v>0</v>
      </c>
      <c r="W242" s="49">
        <f t="shared" si="99"/>
        <v>0</v>
      </c>
      <c r="X242" s="49">
        <f t="shared" si="99"/>
        <v>0</v>
      </c>
      <c r="Y242" s="49">
        <f t="shared" si="99"/>
        <v>0</v>
      </c>
      <c r="Z242" s="49">
        <f t="shared" si="99"/>
        <v>0</v>
      </c>
      <c r="AA242" s="49">
        <f t="shared" si="99"/>
        <v>0</v>
      </c>
      <c r="AB242" s="49">
        <f t="shared" si="99"/>
        <v>0</v>
      </c>
      <c r="AC242" s="49"/>
      <c r="AD242" s="49">
        <f t="shared" si="97"/>
        <v>0</v>
      </c>
      <c r="AE242" s="49">
        <f t="shared" si="97"/>
        <v>0</v>
      </c>
      <c r="AF242" s="49">
        <f t="shared" si="97"/>
        <v>0</v>
      </c>
      <c r="AG242" s="49">
        <f t="shared" si="97"/>
        <v>0</v>
      </c>
      <c r="AH242" s="49">
        <f t="shared" si="97"/>
        <v>0</v>
      </c>
      <c r="AI242" s="49">
        <f t="shared" si="97"/>
        <v>0</v>
      </c>
      <c r="AJ242" s="49">
        <f t="shared" si="97"/>
        <v>0</v>
      </c>
      <c r="AK242" s="49">
        <f t="shared" si="100"/>
        <v>0</v>
      </c>
      <c r="AL242" s="49">
        <f t="shared" si="100"/>
        <v>0</v>
      </c>
      <c r="AM242" s="49">
        <f t="shared" si="100"/>
        <v>0</v>
      </c>
      <c r="AN242" s="49">
        <f t="shared" si="88"/>
        <v>0</v>
      </c>
      <c r="AO242" s="49">
        <f t="shared" si="100"/>
        <v>0</v>
      </c>
      <c r="AP242" s="49">
        <f t="shared" si="100"/>
        <v>0</v>
      </c>
      <c r="AQ242" s="49">
        <f t="shared" si="100"/>
        <v>0</v>
      </c>
      <c r="AR242" s="49">
        <f t="shared" si="100"/>
        <v>0</v>
      </c>
      <c r="AS242" s="49">
        <f t="shared" si="100"/>
        <v>0</v>
      </c>
      <c r="AT242" s="49">
        <f t="shared" si="100"/>
        <v>0</v>
      </c>
      <c r="AU242" s="49">
        <f t="shared" si="100"/>
        <v>0</v>
      </c>
      <c r="AV242" s="49">
        <f t="shared" si="100"/>
        <v>0</v>
      </c>
      <c r="AW242" s="49">
        <f t="shared" si="100"/>
        <v>0</v>
      </c>
      <c r="AX242" s="49">
        <f t="shared" si="100"/>
        <v>0</v>
      </c>
      <c r="AY242" s="49">
        <f t="shared" si="100"/>
        <v>0</v>
      </c>
      <c r="AZ242" s="49">
        <f t="shared" si="98"/>
        <v>0</v>
      </c>
      <c r="BA242" s="49">
        <f t="shared" si="98"/>
        <v>0</v>
      </c>
      <c r="BB242" s="48">
        <f t="shared" si="102"/>
        <v>237</v>
      </c>
      <c r="BC242" s="50">
        <f t="shared" si="86"/>
        <v>0</v>
      </c>
    </row>
    <row r="243" spans="1:55" x14ac:dyDescent="0.25">
      <c r="A243" s="48">
        <f t="shared" si="92"/>
        <v>238</v>
      </c>
      <c r="B243" s="221"/>
      <c r="C243" s="222"/>
      <c r="D243" s="220"/>
      <c r="E243" s="180"/>
      <c r="F243" s="223"/>
      <c r="G243" s="223"/>
      <c r="H243" s="223"/>
      <c r="I243" s="223"/>
      <c r="J243" s="49"/>
      <c r="K243" s="49">
        <f t="shared" si="94"/>
        <v>0</v>
      </c>
      <c r="L243" s="49">
        <f t="shared" si="94"/>
        <v>0</v>
      </c>
      <c r="M243" s="49">
        <f t="shared" si="27"/>
        <v>0</v>
      </c>
      <c r="N243" s="48">
        <f t="shared" si="101"/>
        <v>238</v>
      </c>
      <c r="O243" s="49">
        <f t="shared" si="93"/>
        <v>0</v>
      </c>
      <c r="P243" s="49">
        <f t="shared" si="93"/>
        <v>0</v>
      </c>
      <c r="Q243" s="49">
        <f t="shared" si="93"/>
        <v>0</v>
      </c>
      <c r="R243" s="49">
        <f t="shared" si="93"/>
        <v>0</v>
      </c>
      <c r="S243" s="49">
        <f t="shared" si="99"/>
        <v>0</v>
      </c>
      <c r="T243" s="49">
        <f t="shared" si="99"/>
        <v>0</v>
      </c>
      <c r="U243" s="49">
        <f t="shared" si="99"/>
        <v>0</v>
      </c>
      <c r="V243" s="49">
        <f t="shared" si="99"/>
        <v>0</v>
      </c>
      <c r="W243" s="49">
        <f t="shared" si="99"/>
        <v>0</v>
      </c>
      <c r="X243" s="49">
        <f t="shared" si="99"/>
        <v>0</v>
      </c>
      <c r="Y243" s="49">
        <f t="shared" si="99"/>
        <v>0</v>
      </c>
      <c r="Z243" s="49">
        <f t="shared" si="99"/>
        <v>0</v>
      </c>
      <c r="AA243" s="49">
        <f t="shared" si="99"/>
        <v>0</v>
      </c>
      <c r="AB243" s="49">
        <f t="shared" si="99"/>
        <v>0</v>
      </c>
      <c r="AC243" s="49"/>
      <c r="AD243" s="49">
        <f t="shared" si="97"/>
        <v>0</v>
      </c>
      <c r="AE243" s="49">
        <f t="shared" si="97"/>
        <v>0</v>
      </c>
      <c r="AF243" s="49">
        <f t="shared" si="97"/>
        <v>0</v>
      </c>
      <c r="AG243" s="49">
        <f t="shared" si="97"/>
        <v>0</v>
      </c>
      <c r="AH243" s="49">
        <f t="shared" si="97"/>
        <v>0</v>
      </c>
      <c r="AI243" s="49">
        <f t="shared" si="97"/>
        <v>0</v>
      </c>
      <c r="AJ243" s="49">
        <f t="shared" si="97"/>
        <v>0</v>
      </c>
      <c r="AK243" s="49">
        <f t="shared" si="100"/>
        <v>0</v>
      </c>
      <c r="AL243" s="49">
        <f t="shared" si="100"/>
        <v>0</v>
      </c>
      <c r="AM243" s="49">
        <f t="shared" si="100"/>
        <v>0</v>
      </c>
      <c r="AN243" s="49">
        <f t="shared" si="88"/>
        <v>0</v>
      </c>
      <c r="AO243" s="49">
        <f t="shared" si="100"/>
        <v>0</v>
      </c>
      <c r="AP243" s="49">
        <f t="shared" si="100"/>
        <v>0</v>
      </c>
      <c r="AQ243" s="49">
        <f t="shared" si="100"/>
        <v>0</v>
      </c>
      <c r="AR243" s="49">
        <f t="shared" si="100"/>
        <v>0</v>
      </c>
      <c r="AS243" s="49">
        <f t="shared" si="100"/>
        <v>0</v>
      </c>
      <c r="AT243" s="49">
        <f t="shared" si="100"/>
        <v>0</v>
      </c>
      <c r="AU243" s="49">
        <f t="shared" si="100"/>
        <v>0</v>
      </c>
      <c r="AV243" s="49">
        <f t="shared" si="100"/>
        <v>0</v>
      </c>
      <c r="AW243" s="49">
        <f t="shared" si="100"/>
        <v>0</v>
      </c>
      <c r="AX243" s="49">
        <f t="shared" si="100"/>
        <v>0</v>
      </c>
      <c r="AY243" s="49">
        <f t="shared" si="100"/>
        <v>0</v>
      </c>
      <c r="AZ243" s="49">
        <f t="shared" si="98"/>
        <v>0</v>
      </c>
      <c r="BA243" s="49">
        <f t="shared" si="98"/>
        <v>0</v>
      </c>
      <c r="BB243" s="48">
        <f t="shared" si="102"/>
        <v>238</v>
      </c>
      <c r="BC243" s="50">
        <f t="shared" si="86"/>
        <v>0</v>
      </c>
    </row>
    <row r="244" spans="1:55" x14ac:dyDescent="0.25">
      <c r="A244" s="48">
        <f t="shared" si="92"/>
        <v>239</v>
      </c>
      <c r="B244" s="221"/>
      <c r="C244" s="222"/>
      <c r="D244" s="220"/>
      <c r="E244" s="180"/>
      <c r="F244" s="223"/>
      <c r="G244" s="223"/>
      <c r="H244" s="223"/>
      <c r="I244" s="223"/>
      <c r="J244" s="49"/>
      <c r="K244" s="49">
        <f t="shared" si="94"/>
        <v>0</v>
      </c>
      <c r="L244" s="49">
        <f t="shared" si="94"/>
        <v>0</v>
      </c>
      <c r="M244" s="49">
        <f t="shared" si="27"/>
        <v>0</v>
      </c>
      <c r="N244" s="48">
        <f t="shared" si="101"/>
        <v>239</v>
      </c>
      <c r="O244" s="49">
        <f t="shared" si="93"/>
        <v>0</v>
      </c>
      <c r="P244" s="49">
        <f t="shared" si="93"/>
        <v>0</v>
      </c>
      <c r="Q244" s="49">
        <f t="shared" si="93"/>
        <v>0</v>
      </c>
      <c r="R244" s="49">
        <f t="shared" si="93"/>
        <v>0</v>
      </c>
      <c r="S244" s="49">
        <f t="shared" si="99"/>
        <v>0</v>
      </c>
      <c r="T244" s="49">
        <f t="shared" si="99"/>
        <v>0</v>
      </c>
      <c r="U244" s="49">
        <f t="shared" si="99"/>
        <v>0</v>
      </c>
      <c r="V244" s="49">
        <f t="shared" si="99"/>
        <v>0</v>
      </c>
      <c r="W244" s="49">
        <f t="shared" si="99"/>
        <v>0</v>
      </c>
      <c r="X244" s="49">
        <f t="shared" si="99"/>
        <v>0</v>
      </c>
      <c r="Y244" s="49">
        <f t="shared" si="99"/>
        <v>0</v>
      </c>
      <c r="Z244" s="49">
        <f t="shared" si="99"/>
        <v>0</v>
      </c>
      <c r="AA244" s="49">
        <f t="shared" si="99"/>
        <v>0</v>
      </c>
      <c r="AB244" s="49">
        <f t="shared" si="99"/>
        <v>0</v>
      </c>
      <c r="AC244" s="49"/>
      <c r="AD244" s="49">
        <f t="shared" si="97"/>
        <v>0</v>
      </c>
      <c r="AE244" s="49">
        <f t="shared" si="97"/>
        <v>0</v>
      </c>
      <c r="AF244" s="49">
        <f t="shared" si="97"/>
        <v>0</v>
      </c>
      <c r="AG244" s="49">
        <f t="shared" si="97"/>
        <v>0</v>
      </c>
      <c r="AH244" s="49">
        <f t="shared" si="97"/>
        <v>0</v>
      </c>
      <c r="AI244" s="49">
        <f t="shared" si="97"/>
        <v>0</v>
      </c>
      <c r="AJ244" s="49">
        <f t="shared" si="97"/>
        <v>0</v>
      </c>
      <c r="AK244" s="49">
        <f t="shared" si="100"/>
        <v>0</v>
      </c>
      <c r="AL244" s="49">
        <f t="shared" si="100"/>
        <v>0</v>
      </c>
      <c r="AM244" s="49">
        <f t="shared" si="100"/>
        <v>0</v>
      </c>
      <c r="AN244" s="49">
        <f t="shared" si="88"/>
        <v>0</v>
      </c>
      <c r="AO244" s="49">
        <f t="shared" si="100"/>
        <v>0</v>
      </c>
      <c r="AP244" s="49">
        <f t="shared" si="100"/>
        <v>0</v>
      </c>
      <c r="AQ244" s="49">
        <f t="shared" si="100"/>
        <v>0</v>
      </c>
      <c r="AR244" s="49">
        <f t="shared" si="100"/>
        <v>0</v>
      </c>
      <c r="AS244" s="49">
        <f t="shared" si="100"/>
        <v>0</v>
      </c>
      <c r="AT244" s="49">
        <f t="shared" si="100"/>
        <v>0</v>
      </c>
      <c r="AU244" s="49">
        <f t="shared" si="100"/>
        <v>0</v>
      </c>
      <c r="AV244" s="49">
        <f t="shared" si="100"/>
        <v>0</v>
      </c>
      <c r="AW244" s="49">
        <f t="shared" si="100"/>
        <v>0</v>
      </c>
      <c r="AX244" s="49">
        <f t="shared" si="100"/>
        <v>0</v>
      </c>
      <c r="AY244" s="49">
        <f t="shared" si="100"/>
        <v>0</v>
      </c>
      <c r="AZ244" s="49">
        <f t="shared" si="98"/>
        <v>0</v>
      </c>
      <c r="BA244" s="49">
        <f t="shared" si="98"/>
        <v>0</v>
      </c>
      <c r="BB244" s="48">
        <f t="shared" si="102"/>
        <v>239</v>
      </c>
      <c r="BC244" s="50">
        <f t="shared" si="86"/>
        <v>0</v>
      </c>
    </row>
    <row r="245" spans="1:55" x14ac:dyDescent="0.25">
      <c r="A245" s="48">
        <f t="shared" si="92"/>
        <v>240</v>
      </c>
      <c r="B245" s="221"/>
      <c r="C245" s="222"/>
      <c r="D245" s="220"/>
      <c r="E245" s="180"/>
      <c r="F245" s="223"/>
      <c r="G245" s="223"/>
      <c r="H245" s="223"/>
      <c r="I245" s="223"/>
      <c r="J245" s="49"/>
      <c r="K245" s="49">
        <f t="shared" si="94"/>
        <v>0</v>
      </c>
      <c r="L245" s="49">
        <f t="shared" si="94"/>
        <v>0</v>
      </c>
      <c r="M245" s="49">
        <f t="shared" si="27"/>
        <v>0</v>
      </c>
      <c r="N245" s="48">
        <f t="shared" si="101"/>
        <v>240</v>
      </c>
      <c r="O245" s="49">
        <f t="shared" si="93"/>
        <v>0</v>
      </c>
      <c r="P245" s="49">
        <f t="shared" si="93"/>
        <v>0</v>
      </c>
      <c r="Q245" s="49">
        <f t="shared" si="93"/>
        <v>0</v>
      </c>
      <c r="R245" s="49">
        <f t="shared" si="93"/>
        <v>0</v>
      </c>
      <c r="S245" s="49">
        <f t="shared" si="99"/>
        <v>0</v>
      </c>
      <c r="T245" s="49">
        <f t="shared" si="99"/>
        <v>0</v>
      </c>
      <c r="U245" s="49">
        <f t="shared" si="99"/>
        <v>0</v>
      </c>
      <c r="V245" s="49">
        <f t="shared" si="99"/>
        <v>0</v>
      </c>
      <c r="W245" s="49">
        <f t="shared" si="99"/>
        <v>0</v>
      </c>
      <c r="X245" s="49">
        <f t="shared" si="99"/>
        <v>0</v>
      </c>
      <c r="Y245" s="49">
        <f t="shared" si="99"/>
        <v>0</v>
      </c>
      <c r="Z245" s="49">
        <f t="shared" si="99"/>
        <v>0</v>
      </c>
      <c r="AA245" s="49">
        <f t="shared" si="99"/>
        <v>0</v>
      </c>
      <c r="AB245" s="49">
        <f t="shared" si="99"/>
        <v>0</v>
      </c>
      <c r="AC245" s="49"/>
      <c r="AD245" s="49">
        <f t="shared" si="97"/>
        <v>0</v>
      </c>
      <c r="AE245" s="49">
        <f t="shared" si="97"/>
        <v>0</v>
      </c>
      <c r="AF245" s="49">
        <f t="shared" si="97"/>
        <v>0</v>
      </c>
      <c r="AG245" s="49">
        <f t="shared" si="97"/>
        <v>0</v>
      </c>
      <c r="AH245" s="49">
        <f t="shared" si="97"/>
        <v>0</v>
      </c>
      <c r="AI245" s="49">
        <f t="shared" si="97"/>
        <v>0</v>
      </c>
      <c r="AJ245" s="49">
        <f t="shared" si="97"/>
        <v>0</v>
      </c>
      <c r="AK245" s="49">
        <f t="shared" si="100"/>
        <v>0</v>
      </c>
      <c r="AL245" s="49">
        <f t="shared" si="100"/>
        <v>0</v>
      </c>
      <c r="AM245" s="49">
        <f t="shared" si="100"/>
        <v>0</v>
      </c>
      <c r="AN245" s="49">
        <f t="shared" si="88"/>
        <v>0</v>
      </c>
      <c r="AO245" s="49">
        <f t="shared" si="100"/>
        <v>0</v>
      </c>
      <c r="AP245" s="49">
        <f t="shared" si="100"/>
        <v>0</v>
      </c>
      <c r="AQ245" s="49">
        <f t="shared" si="100"/>
        <v>0</v>
      </c>
      <c r="AR245" s="49">
        <f t="shared" si="100"/>
        <v>0</v>
      </c>
      <c r="AS245" s="49">
        <f t="shared" si="100"/>
        <v>0</v>
      </c>
      <c r="AT245" s="49">
        <f t="shared" si="100"/>
        <v>0</v>
      </c>
      <c r="AU245" s="49">
        <f t="shared" si="100"/>
        <v>0</v>
      </c>
      <c r="AV245" s="49">
        <f t="shared" si="100"/>
        <v>0</v>
      </c>
      <c r="AW245" s="49">
        <f t="shared" si="100"/>
        <v>0</v>
      </c>
      <c r="AX245" s="49">
        <f t="shared" si="100"/>
        <v>0</v>
      </c>
      <c r="AY245" s="49">
        <f t="shared" si="100"/>
        <v>0</v>
      </c>
      <c r="AZ245" s="49">
        <f t="shared" si="98"/>
        <v>0</v>
      </c>
      <c r="BA245" s="49">
        <f t="shared" si="98"/>
        <v>0</v>
      </c>
      <c r="BB245" s="48">
        <f t="shared" si="102"/>
        <v>240</v>
      </c>
      <c r="BC245" s="50">
        <f t="shared" si="86"/>
        <v>0</v>
      </c>
    </row>
    <row r="246" spans="1:55" x14ac:dyDescent="0.25">
      <c r="A246" s="48">
        <f t="shared" si="92"/>
        <v>241</v>
      </c>
      <c r="B246" s="221"/>
      <c r="C246" s="222"/>
      <c r="D246" s="220"/>
      <c r="E246" s="180"/>
      <c r="F246" s="223"/>
      <c r="G246" s="223"/>
      <c r="H246" s="223"/>
      <c r="I246" s="223"/>
      <c r="J246" s="49"/>
      <c r="K246" s="49">
        <f t="shared" si="94"/>
        <v>0</v>
      </c>
      <c r="L246" s="49">
        <f t="shared" si="94"/>
        <v>0</v>
      </c>
      <c r="M246" s="49">
        <f t="shared" si="27"/>
        <v>0</v>
      </c>
      <c r="N246" s="48">
        <f t="shared" si="101"/>
        <v>241</v>
      </c>
      <c r="O246" s="49">
        <f t="shared" si="93"/>
        <v>0</v>
      </c>
      <c r="P246" s="49">
        <f t="shared" si="93"/>
        <v>0</v>
      </c>
      <c r="Q246" s="49">
        <f t="shared" si="93"/>
        <v>0</v>
      </c>
      <c r="R246" s="49">
        <f t="shared" si="93"/>
        <v>0</v>
      </c>
      <c r="S246" s="49">
        <f t="shared" si="99"/>
        <v>0</v>
      </c>
      <c r="T246" s="49">
        <f t="shared" si="99"/>
        <v>0</v>
      </c>
      <c r="U246" s="49">
        <f t="shared" si="99"/>
        <v>0</v>
      </c>
      <c r="V246" s="49">
        <f t="shared" si="99"/>
        <v>0</v>
      </c>
      <c r="W246" s="49">
        <f t="shared" si="99"/>
        <v>0</v>
      </c>
      <c r="X246" s="49">
        <f t="shared" si="99"/>
        <v>0</v>
      </c>
      <c r="Y246" s="49">
        <f t="shared" si="99"/>
        <v>0</v>
      </c>
      <c r="Z246" s="49">
        <f t="shared" si="99"/>
        <v>0</v>
      </c>
      <c r="AA246" s="49">
        <f t="shared" si="99"/>
        <v>0</v>
      </c>
      <c r="AB246" s="49">
        <f t="shared" si="99"/>
        <v>0</v>
      </c>
      <c r="AC246" s="49"/>
      <c r="AD246" s="49">
        <f t="shared" si="97"/>
        <v>0</v>
      </c>
      <c r="AE246" s="49">
        <f t="shared" si="97"/>
        <v>0</v>
      </c>
      <c r="AF246" s="49">
        <f t="shared" si="97"/>
        <v>0</v>
      </c>
      <c r="AG246" s="49">
        <f t="shared" si="97"/>
        <v>0</v>
      </c>
      <c r="AH246" s="49">
        <f t="shared" si="97"/>
        <v>0</v>
      </c>
      <c r="AI246" s="49">
        <f t="shared" si="97"/>
        <v>0</v>
      </c>
      <c r="AJ246" s="49">
        <f t="shared" si="97"/>
        <v>0</v>
      </c>
      <c r="AK246" s="49">
        <f t="shared" si="100"/>
        <v>0</v>
      </c>
      <c r="AL246" s="49">
        <f t="shared" si="100"/>
        <v>0</v>
      </c>
      <c r="AM246" s="49">
        <f t="shared" si="100"/>
        <v>0</v>
      </c>
      <c r="AN246" s="49">
        <f t="shared" si="88"/>
        <v>0</v>
      </c>
      <c r="AO246" s="49">
        <f t="shared" si="100"/>
        <v>0</v>
      </c>
      <c r="AP246" s="49">
        <f t="shared" si="100"/>
        <v>0</v>
      </c>
      <c r="AQ246" s="49">
        <f t="shared" si="100"/>
        <v>0</v>
      </c>
      <c r="AR246" s="49">
        <f t="shared" si="100"/>
        <v>0</v>
      </c>
      <c r="AS246" s="49">
        <f t="shared" si="100"/>
        <v>0</v>
      </c>
      <c r="AT246" s="49">
        <f t="shared" si="100"/>
        <v>0</v>
      </c>
      <c r="AU246" s="49">
        <f t="shared" si="100"/>
        <v>0</v>
      </c>
      <c r="AV246" s="49">
        <f t="shared" si="100"/>
        <v>0</v>
      </c>
      <c r="AW246" s="49">
        <f t="shared" si="100"/>
        <v>0</v>
      </c>
      <c r="AX246" s="49">
        <f t="shared" si="100"/>
        <v>0</v>
      </c>
      <c r="AY246" s="49">
        <f t="shared" si="100"/>
        <v>0</v>
      </c>
      <c r="AZ246" s="49">
        <f t="shared" si="98"/>
        <v>0</v>
      </c>
      <c r="BA246" s="49">
        <f t="shared" si="98"/>
        <v>0</v>
      </c>
      <c r="BB246" s="48">
        <f t="shared" si="102"/>
        <v>241</v>
      </c>
      <c r="BC246" s="50">
        <f t="shared" si="86"/>
        <v>0</v>
      </c>
    </row>
    <row r="247" spans="1:55" x14ac:dyDescent="0.25">
      <c r="A247" s="48">
        <f t="shared" si="92"/>
        <v>242</v>
      </c>
      <c r="B247" s="221"/>
      <c r="C247" s="222"/>
      <c r="D247" s="220"/>
      <c r="E247" s="180"/>
      <c r="F247" s="223"/>
      <c r="G247" s="223"/>
      <c r="H247" s="223"/>
      <c r="I247" s="223"/>
      <c r="J247" s="49"/>
      <c r="K247" s="49">
        <f t="shared" si="94"/>
        <v>0</v>
      </c>
      <c r="L247" s="49">
        <f t="shared" si="94"/>
        <v>0</v>
      </c>
      <c r="M247" s="49">
        <f t="shared" si="27"/>
        <v>0</v>
      </c>
      <c r="N247" s="48">
        <f t="shared" si="101"/>
        <v>242</v>
      </c>
      <c r="O247" s="49">
        <f t="shared" si="93"/>
        <v>0</v>
      </c>
      <c r="P247" s="49">
        <f t="shared" si="93"/>
        <v>0</v>
      </c>
      <c r="Q247" s="49">
        <f t="shared" si="93"/>
        <v>0</v>
      </c>
      <c r="R247" s="49">
        <f t="shared" si="93"/>
        <v>0</v>
      </c>
      <c r="S247" s="49">
        <f t="shared" si="99"/>
        <v>0</v>
      </c>
      <c r="T247" s="49">
        <f t="shared" si="99"/>
        <v>0</v>
      </c>
      <c r="U247" s="49">
        <f t="shared" si="99"/>
        <v>0</v>
      </c>
      <c r="V247" s="49">
        <f t="shared" si="99"/>
        <v>0</v>
      </c>
      <c r="W247" s="49">
        <f t="shared" si="99"/>
        <v>0</v>
      </c>
      <c r="X247" s="49">
        <f t="shared" si="99"/>
        <v>0</v>
      </c>
      <c r="Y247" s="49">
        <f t="shared" si="99"/>
        <v>0</v>
      </c>
      <c r="Z247" s="49">
        <f t="shared" si="99"/>
        <v>0</v>
      </c>
      <c r="AA247" s="49">
        <f t="shared" si="99"/>
        <v>0</v>
      </c>
      <c r="AB247" s="49">
        <f t="shared" si="99"/>
        <v>0</v>
      </c>
      <c r="AC247" s="49"/>
      <c r="AD247" s="49">
        <f t="shared" si="97"/>
        <v>0</v>
      </c>
      <c r="AE247" s="49">
        <f t="shared" si="97"/>
        <v>0</v>
      </c>
      <c r="AF247" s="49">
        <f t="shared" si="97"/>
        <v>0</v>
      </c>
      <c r="AG247" s="49">
        <f t="shared" si="97"/>
        <v>0</v>
      </c>
      <c r="AH247" s="49">
        <f t="shared" si="97"/>
        <v>0</v>
      </c>
      <c r="AI247" s="49">
        <f t="shared" si="97"/>
        <v>0</v>
      </c>
      <c r="AJ247" s="49">
        <f t="shared" si="97"/>
        <v>0</v>
      </c>
      <c r="AK247" s="49">
        <f t="shared" si="100"/>
        <v>0</v>
      </c>
      <c r="AL247" s="49">
        <f t="shared" si="100"/>
        <v>0</v>
      </c>
      <c r="AM247" s="49">
        <f t="shared" si="100"/>
        <v>0</v>
      </c>
      <c r="AN247" s="49">
        <f t="shared" si="88"/>
        <v>0</v>
      </c>
      <c r="AO247" s="49">
        <f t="shared" si="100"/>
        <v>0</v>
      </c>
      <c r="AP247" s="49">
        <f t="shared" si="100"/>
        <v>0</v>
      </c>
      <c r="AQ247" s="49">
        <f t="shared" si="100"/>
        <v>0</v>
      </c>
      <c r="AR247" s="49">
        <f t="shared" si="100"/>
        <v>0</v>
      </c>
      <c r="AS247" s="49">
        <f t="shared" si="100"/>
        <v>0</v>
      </c>
      <c r="AT247" s="49">
        <f t="shared" si="100"/>
        <v>0</v>
      </c>
      <c r="AU247" s="49">
        <f t="shared" si="100"/>
        <v>0</v>
      </c>
      <c r="AV247" s="49">
        <f t="shared" si="100"/>
        <v>0</v>
      </c>
      <c r="AW247" s="49">
        <f t="shared" si="100"/>
        <v>0</v>
      </c>
      <c r="AX247" s="49">
        <f t="shared" si="100"/>
        <v>0</v>
      </c>
      <c r="AY247" s="49">
        <f t="shared" si="100"/>
        <v>0</v>
      </c>
      <c r="AZ247" s="49">
        <f t="shared" si="98"/>
        <v>0</v>
      </c>
      <c r="BA247" s="49">
        <f t="shared" si="98"/>
        <v>0</v>
      </c>
      <c r="BB247" s="48">
        <f t="shared" si="102"/>
        <v>242</v>
      </c>
      <c r="BC247" s="50">
        <f t="shared" si="86"/>
        <v>0</v>
      </c>
    </row>
    <row r="248" spans="1:55" x14ac:dyDescent="0.25">
      <c r="A248" s="48">
        <f t="shared" si="92"/>
        <v>243</v>
      </c>
      <c r="B248" s="221"/>
      <c r="C248" s="222"/>
      <c r="D248" s="220"/>
      <c r="E248" s="180"/>
      <c r="F248" s="223"/>
      <c r="G248" s="223"/>
      <c r="H248" s="223"/>
      <c r="I248" s="223"/>
      <c r="J248" s="49"/>
      <c r="K248" s="49">
        <f t="shared" si="94"/>
        <v>0</v>
      </c>
      <c r="L248" s="49">
        <f t="shared" si="94"/>
        <v>0</v>
      </c>
      <c r="M248" s="49">
        <f t="shared" si="27"/>
        <v>0</v>
      </c>
      <c r="N248" s="48">
        <f t="shared" si="101"/>
        <v>243</v>
      </c>
      <c r="O248" s="49">
        <f t="shared" si="93"/>
        <v>0</v>
      </c>
      <c r="P248" s="49">
        <f t="shared" si="93"/>
        <v>0</v>
      </c>
      <c r="Q248" s="49">
        <f t="shared" si="93"/>
        <v>0</v>
      </c>
      <c r="R248" s="49">
        <f t="shared" si="93"/>
        <v>0</v>
      </c>
      <c r="S248" s="49">
        <f t="shared" si="99"/>
        <v>0</v>
      </c>
      <c r="T248" s="49">
        <f t="shared" si="99"/>
        <v>0</v>
      </c>
      <c r="U248" s="49">
        <f t="shared" si="99"/>
        <v>0</v>
      </c>
      <c r="V248" s="49">
        <f t="shared" si="99"/>
        <v>0</v>
      </c>
      <c r="W248" s="49">
        <f t="shared" si="99"/>
        <v>0</v>
      </c>
      <c r="X248" s="49">
        <f t="shared" si="99"/>
        <v>0</v>
      </c>
      <c r="Y248" s="49">
        <f t="shared" si="99"/>
        <v>0</v>
      </c>
      <c r="Z248" s="49">
        <f t="shared" si="99"/>
        <v>0</v>
      </c>
      <c r="AA248" s="49">
        <f t="shared" si="99"/>
        <v>0</v>
      </c>
      <c r="AB248" s="49">
        <f t="shared" si="99"/>
        <v>0</v>
      </c>
      <c r="AC248" s="49"/>
      <c r="AD248" s="49">
        <f t="shared" si="97"/>
        <v>0</v>
      </c>
      <c r="AE248" s="49">
        <f t="shared" si="97"/>
        <v>0</v>
      </c>
      <c r="AF248" s="49">
        <f t="shared" si="97"/>
        <v>0</v>
      </c>
      <c r="AG248" s="49">
        <f t="shared" si="97"/>
        <v>0</v>
      </c>
      <c r="AH248" s="49">
        <f t="shared" si="97"/>
        <v>0</v>
      </c>
      <c r="AI248" s="49">
        <f t="shared" si="97"/>
        <v>0</v>
      </c>
      <c r="AJ248" s="49">
        <f t="shared" si="97"/>
        <v>0</v>
      </c>
      <c r="AK248" s="49">
        <f t="shared" si="100"/>
        <v>0</v>
      </c>
      <c r="AL248" s="49">
        <f t="shared" si="100"/>
        <v>0</v>
      </c>
      <c r="AM248" s="49">
        <f t="shared" si="100"/>
        <v>0</v>
      </c>
      <c r="AN248" s="49">
        <f t="shared" si="88"/>
        <v>0</v>
      </c>
      <c r="AO248" s="49">
        <f t="shared" si="100"/>
        <v>0</v>
      </c>
      <c r="AP248" s="49">
        <f t="shared" si="100"/>
        <v>0</v>
      </c>
      <c r="AQ248" s="49">
        <f t="shared" si="100"/>
        <v>0</v>
      </c>
      <c r="AR248" s="49">
        <f t="shared" si="100"/>
        <v>0</v>
      </c>
      <c r="AS248" s="49">
        <f t="shared" si="100"/>
        <v>0</v>
      </c>
      <c r="AT248" s="49">
        <f t="shared" si="100"/>
        <v>0</v>
      </c>
      <c r="AU248" s="49">
        <f t="shared" si="100"/>
        <v>0</v>
      </c>
      <c r="AV248" s="49">
        <f t="shared" si="100"/>
        <v>0</v>
      </c>
      <c r="AW248" s="49">
        <f t="shared" si="100"/>
        <v>0</v>
      </c>
      <c r="AX248" s="49">
        <f t="shared" si="100"/>
        <v>0</v>
      </c>
      <c r="AY248" s="49">
        <f t="shared" si="100"/>
        <v>0</v>
      </c>
      <c r="AZ248" s="49">
        <f t="shared" si="98"/>
        <v>0</v>
      </c>
      <c r="BA248" s="49">
        <f t="shared" si="98"/>
        <v>0</v>
      </c>
      <c r="BB248" s="48">
        <f t="shared" si="102"/>
        <v>243</v>
      </c>
      <c r="BC248" s="50">
        <f t="shared" si="86"/>
        <v>0</v>
      </c>
    </row>
    <row r="249" spans="1:55" x14ac:dyDescent="0.25">
      <c r="A249" s="48">
        <f t="shared" si="92"/>
        <v>244</v>
      </c>
      <c r="B249" s="221"/>
      <c r="C249" s="222"/>
      <c r="D249" s="220"/>
      <c r="E249" s="180"/>
      <c r="F249" s="223"/>
      <c r="G249" s="223"/>
      <c r="H249" s="223"/>
      <c r="I249" s="223"/>
      <c r="J249" s="49"/>
      <c r="K249" s="49">
        <f t="shared" si="94"/>
        <v>0</v>
      </c>
      <c r="L249" s="49">
        <f t="shared" si="94"/>
        <v>0</v>
      </c>
      <c r="M249" s="49">
        <f t="shared" si="27"/>
        <v>0</v>
      </c>
      <c r="N249" s="48">
        <f t="shared" si="101"/>
        <v>244</v>
      </c>
      <c r="O249" s="49">
        <f t="shared" si="93"/>
        <v>0</v>
      </c>
      <c r="P249" s="49">
        <f t="shared" si="93"/>
        <v>0</v>
      </c>
      <c r="Q249" s="49">
        <f t="shared" si="93"/>
        <v>0</v>
      </c>
      <c r="R249" s="49">
        <f t="shared" si="93"/>
        <v>0</v>
      </c>
      <c r="S249" s="49">
        <f t="shared" si="99"/>
        <v>0</v>
      </c>
      <c r="T249" s="49">
        <f t="shared" si="99"/>
        <v>0</v>
      </c>
      <c r="U249" s="49">
        <f t="shared" si="99"/>
        <v>0</v>
      </c>
      <c r="V249" s="49">
        <f t="shared" si="99"/>
        <v>0</v>
      </c>
      <c r="W249" s="49">
        <f t="shared" si="99"/>
        <v>0</v>
      </c>
      <c r="X249" s="49">
        <f t="shared" si="99"/>
        <v>0</v>
      </c>
      <c r="Y249" s="49">
        <f t="shared" si="99"/>
        <v>0</v>
      </c>
      <c r="Z249" s="49">
        <f t="shared" si="99"/>
        <v>0</v>
      </c>
      <c r="AA249" s="49">
        <f t="shared" si="99"/>
        <v>0</v>
      </c>
      <c r="AB249" s="49">
        <f t="shared" si="99"/>
        <v>0</v>
      </c>
      <c r="AC249" s="49"/>
      <c r="AD249" s="49">
        <f t="shared" si="97"/>
        <v>0</v>
      </c>
      <c r="AE249" s="49">
        <f t="shared" si="97"/>
        <v>0</v>
      </c>
      <c r="AF249" s="49">
        <f t="shared" si="97"/>
        <v>0</v>
      </c>
      <c r="AG249" s="49">
        <f t="shared" si="97"/>
        <v>0</v>
      </c>
      <c r="AH249" s="49">
        <f t="shared" si="97"/>
        <v>0</v>
      </c>
      <c r="AI249" s="49">
        <f t="shared" si="97"/>
        <v>0</v>
      </c>
      <c r="AJ249" s="49">
        <f t="shared" si="97"/>
        <v>0</v>
      </c>
      <c r="AK249" s="49">
        <f t="shared" ref="AK249:AY265" si="103">IF($E249=AK$4,$G249+$I249,0)</f>
        <v>0</v>
      </c>
      <c r="AL249" s="49">
        <f t="shared" si="103"/>
        <v>0</v>
      </c>
      <c r="AM249" s="49">
        <f t="shared" si="103"/>
        <v>0</v>
      </c>
      <c r="AN249" s="49">
        <f t="shared" si="88"/>
        <v>0</v>
      </c>
      <c r="AO249" s="49">
        <f t="shared" si="103"/>
        <v>0</v>
      </c>
      <c r="AP249" s="49">
        <f t="shared" si="103"/>
        <v>0</v>
      </c>
      <c r="AQ249" s="49">
        <f t="shared" si="103"/>
        <v>0</v>
      </c>
      <c r="AR249" s="49">
        <f t="shared" si="103"/>
        <v>0</v>
      </c>
      <c r="AS249" s="49">
        <f t="shared" si="103"/>
        <v>0</v>
      </c>
      <c r="AT249" s="49">
        <f t="shared" si="103"/>
        <v>0</v>
      </c>
      <c r="AU249" s="49">
        <f t="shared" si="103"/>
        <v>0</v>
      </c>
      <c r="AV249" s="49">
        <f t="shared" si="103"/>
        <v>0</v>
      </c>
      <c r="AW249" s="49">
        <f t="shared" si="103"/>
        <v>0</v>
      </c>
      <c r="AX249" s="49">
        <f t="shared" si="103"/>
        <v>0</v>
      </c>
      <c r="AY249" s="49">
        <f t="shared" si="103"/>
        <v>0</v>
      </c>
      <c r="AZ249" s="49">
        <f t="shared" si="98"/>
        <v>0</v>
      </c>
      <c r="BA249" s="49">
        <f t="shared" si="98"/>
        <v>0</v>
      </c>
      <c r="BB249" s="48">
        <f t="shared" si="102"/>
        <v>244</v>
      </c>
      <c r="BC249" s="50">
        <f t="shared" si="86"/>
        <v>0</v>
      </c>
    </row>
    <row r="250" spans="1:55" x14ac:dyDescent="0.25">
      <c r="A250" s="48">
        <f t="shared" si="92"/>
        <v>245</v>
      </c>
      <c r="B250" s="221"/>
      <c r="C250" s="222"/>
      <c r="D250" s="220"/>
      <c r="E250" s="180"/>
      <c r="F250" s="223"/>
      <c r="G250" s="223"/>
      <c r="H250" s="223"/>
      <c r="I250" s="223"/>
      <c r="J250" s="49"/>
      <c r="K250" s="49">
        <f t="shared" si="94"/>
        <v>0</v>
      </c>
      <c r="L250" s="49">
        <f t="shared" si="94"/>
        <v>0</v>
      </c>
      <c r="M250" s="49">
        <f t="shared" si="27"/>
        <v>0</v>
      </c>
      <c r="N250" s="48">
        <f t="shared" si="101"/>
        <v>245</v>
      </c>
      <c r="O250" s="49">
        <f t="shared" si="93"/>
        <v>0</v>
      </c>
      <c r="P250" s="49">
        <f t="shared" si="93"/>
        <v>0</v>
      </c>
      <c r="Q250" s="49">
        <f t="shared" si="93"/>
        <v>0</v>
      </c>
      <c r="R250" s="49">
        <f t="shared" si="93"/>
        <v>0</v>
      </c>
      <c r="S250" s="49">
        <f t="shared" si="99"/>
        <v>0</v>
      </c>
      <c r="T250" s="49">
        <f t="shared" si="99"/>
        <v>0</v>
      </c>
      <c r="U250" s="49">
        <f t="shared" si="99"/>
        <v>0</v>
      </c>
      <c r="V250" s="49">
        <f t="shared" si="99"/>
        <v>0</v>
      </c>
      <c r="W250" s="49">
        <f t="shared" si="99"/>
        <v>0</v>
      </c>
      <c r="X250" s="49">
        <f t="shared" si="99"/>
        <v>0</v>
      </c>
      <c r="Y250" s="49">
        <f t="shared" si="99"/>
        <v>0</v>
      </c>
      <c r="Z250" s="49">
        <f t="shared" si="99"/>
        <v>0</v>
      </c>
      <c r="AA250" s="49">
        <f t="shared" si="99"/>
        <v>0</v>
      </c>
      <c r="AB250" s="49">
        <f t="shared" si="99"/>
        <v>0</v>
      </c>
      <c r="AC250" s="49"/>
      <c r="AD250" s="49">
        <f t="shared" si="97"/>
        <v>0</v>
      </c>
      <c r="AE250" s="49">
        <f t="shared" si="97"/>
        <v>0</v>
      </c>
      <c r="AF250" s="49">
        <f t="shared" si="97"/>
        <v>0</v>
      </c>
      <c r="AG250" s="49">
        <f t="shared" si="97"/>
        <v>0</v>
      </c>
      <c r="AH250" s="49">
        <f t="shared" si="97"/>
        <v>0</v>
      </c>
      <c r="AI250" s="49">
        <f t="shared" si="97"/>
        <v>0</v>
      </c>
      <c r="AJ250" s="49">
        <f t="shared" si="97"/>
        <v>0</v>
      </c>
      <c r="AK250" s="49">
        <f t="shared" si="103"/>
        <v>0</v>
      </c>
      <c r="AL250" s="49">
        <f t="shared" si="103"/>
        <v>0</v>
      </c>
      <c r="AM250" s="49">
        <f t="shared" si="103"/>
        <v>0</v>
      </c>
      <c r="AN250" s="49">
        <f t="shared" si="88"/>
        <v>0</v>
      </c>
      <c r="AO250" s="49">
        <f t="shared" si="103"/>
        <v>0</v>
      </c>
      <c r="AP250" s="49">
        <f t="shared" si="103"/>
        <v>0</v>
      </c>
      <c r="AQ250" s="49">
        <f t="shared" si="103"/>
        <v>0</v>
      </c>
      <c r="AR250" s="49">
        <f t="shared" si="103"/>
        <v>0</v>
      </c>
      <c r="AS250" s="49">
        <f t="shared" si="103"/>
        <v>0</v>
      </c>
      <c r="AT250" s="49">
        <f t="shared" si="103"/>
        <v>0</v>
      </c>
      <c r="AU250" s="49">
        <f t="shared" si="103"/>
        <v>0</v>
      </c>
      <c r="AV250" s="49">
        <f t="shared" si="103"/>
        <v>0</v>
      </c>
      <c r="AW250" s="49">
        <f t="shared" si="103"/>
        <v>0</v>
      </c>
      <c r="AX250" s="49">
        <f t="shared" si="103"/>
        <v>0</v>
      </c>
      <c r="AY250" s="49">
        <f t="shared" si="103"/>
        <v>0</v>
      </c>
      <c r="AZ250" s="49">
        <f t="shared" si="98"/>
        <v>0</v>
      </c>
      <c r="BA250" s="49">
        <f t="shared" si="98"/>
        <v>0</v>
      </c>
      <c r="BB250" s="48">
        <f t="shared" si="102"/>
        <v>245</v>
      </c>
      <c r="BC250" s="50">
        <f t="shared" si="86"/>
        <v>0</v>
      </c>
    </row>
    <row r="251" spans="1:55" x14ac:dyDescent="0.25">
      <c r="A251" s="48">
        <f t="shared" si="92"/>
        <v>246</v>
      </c>
      <c r="B251" s="221"/>
      <c r="C251" s="222"/>
      <c r="D251" s="220"/>
      <c r="E251" s="180"/>
      <c r="F251" s="223"/>
      <c r="G251" s="223"/>
      <c r="H251" s="223"/>
      <c r="I251" s="223"/>
      <c r="J251" s="49"/>
      <c r="K251" s="49">
        <f t="shared" si="94"/>
        <v>0</v>
      </c>
      <c r="L251" s="49">
        <f t="shared" si="94"/>
        <v>0</v>
      </c>
      <c r="M251" s="49">
        <f t="shared" si="27"/>
        <v>0</v>
      </c>
      <c r="N251" s="48">
        <f t="shared" si="101"/>
        <v>246</v>
      </c>
      <c r="O251" s="49">
        <f t="shared" si="93"/>
        <v>0</v>
      </c>
      <c r="P251" s="49">
        <f t="shared" si="93"/>
        <v>0</v>
      </c>
      <c r="Q251" s="49">
        <f t="shared" si="93"/>
        <v>0</v>
      </c>
      <c r="R251" s="49">
        <f t="shared" si="93"/>
        <v>0</v>
      </c>
      <c r="S251" s="49">
        <f t="shared" si="99"/>
        <v>0</v>
      </c>
      <c r="T251" s="49">
        <f t="shared" si="99"/>
        <v>0</v>
      </c>
      <c r="U251" s="49">
        <f t="shared" si="99"/>
        <v>0</v>
      </c>
      <c r="V251" s="49">
        <f t="shared" si="99"/>
        <v>0</v>
      </c>
      <c r="W251" s="49">
        <f t="shared" si="99"/>
        <v>0</v>
      </c>
      <c r="X251" s="49">
        <f t="shared" si="99"/>
        <v>0</v>
      </c>
      <c r="Y251" s="49">
        <f t="shared" si="99"/>
        <v>0</v>
      </c>
      <c r="Z251" s="49">
        <f t="shared" si="99"/>
        <v>0</v>
      </c>
      <c r="AA251" s="49">
        <f t="shared" si="99"/>
        <v>0</v>
      </c>
      <c r="AB251" s="49">
        <f t="shared" si="99"/>
        <v>0</v>
      </c>
      <c r="AC251" s="49"/>
      <c r="AD251" s="49">
        <f t="shared" si="97"/>
        <v>0</v>
      </c>
      <c r="AE251" s="49">
        <f t="shared" si="97"/>
        <v>0</v>
      </c>
      <c r="AF251" s="49">
        <f t="shared" si="97"/>
        <v>0</v>
      </c>
      <c r="AG251" s="49">
        <f t="shared" si="97"/>
        <v>0</v>
      </c>
      <c r="AH251" s="49">
        <f t="shared" si="97"/>
        <v>0</v>
      </c>
      <c r="AI251" s="49">
        <f t="shared" si="97"/>
        <v>0</v>
      </c>
      <c r="AJ251" s="49">
        <f t="shared" si="97"/>
        <v>0</v>
      </c>
      <c r="AK251" s="49">
        <f t="shared" si="103"/>
        <v>0</v>
      </c>
      <c r="AL251" s="49">
        <f t="shared" si="103"/>
        <v>0</v>
      </c>
      <c r="AM251" s="49">
        <f t="shared" si="103"/>
        <v>0</v>
      </c>
      <c r="AN251" s="49">
        <f t="shared" si="88"/>
        <v>0</v>
      </c>
      <c r="AO251" s="49">
        <f t="shared" si="103"/>
        <v>0</v>
      </c>
      <c r="AP251" s="49">
        <f t="shared" si="103"/>
        <v>0</v>
      </c>
      <c r="AQ251" s="49">
        <f t="shared" si="103"/>
        <v>0</v>
      </c>
      <c r="AR251" s="49">
        <f t="shared" si="103"/>
        <v>0</v>
      </c>
      <c r="AS251" s="49">
        <f t="shared" si="103"/>
        <v>0</v>
      </c>
      <c r="AT251" s="49">
        <f t="shared" si="103"/>
        <v>0</v>
      </c>
      <c r="AU251" s="49">
        <f t="shared" si="103"/>
        <v>0</v>
      </c>
      <c r="AV251" s="49">
        <f t="shared" si="103"/>
        <v>0</v>
      </c>
      <c r="AW251" s="49">
        <f t="shared" si="103"/>
        <v>0</v>
      </c>
      <c r="AX251" s="49">
        <f t="shared" si="103"/>
        <v>0</v>
      </c>
      <c r="AY251" s="49">
        <f t="shared" si="103"/>
        <v>0</v>
      </c>
      <c r="AZ251" s="49">
        <f t="shared" si="98"/>
        <v>0</v>
      </c>
      <c r="BA251" s="49">
        <f t="shared" si="98"/>
        <v>0</v>
      </c>
      <c r="BB251" s="48">
        <f t="shared" si="102"/>
        <v>246</v>
      </c>
      <c r="BC251" s="50">
        <f t="shared" si="86"/>
        <v>0</v>
      </c>
    </row>
    <row r="252" spans="1:55" x14ac:dyDescent="0.25">
      <c r="A252" s="48">
        <f t="shared" si="92"/>
        <v>247</v>
      </c>
      <c r="B252" s="221"/>
      <c r="C252" s="222"/>
      <c r="D252" s="220"/>
      <c r="E252" s="180"/>
      <c r="F252" s="223"/>
      <c r="G252" s="223"/>
      <c r="H252" s="223"/>
      <c r="I252" s="223"/>
      <c r="J252" s="49"/>
      <c r="K252" s="49">
        <f t="shared" si="94"/>
        <v>0</v>
      </c>
      <c r="L252" s="49">
        <f t="shared" si="94"/>
        <v>0</v>
      </c>
      <c r="M252" s="49">
        <f t="shared" si="27"/>
        <v>0</v>
      </c>
      <c r="N252" s="48">
        <f t="shared" si="101"/>
        <v>247</v>
      </c>
      <c r="O252" s="49">
        <f t="shared" si="93"/>
        <v>0</v>
      </c>
      <c r="P252" s="49">
        <f t="shared" si="93"/>
        <v>0</v>
      </c>
      <c r="Q252" s="49">
        <f t="shared" si="93"/>
        <v>0</v>
      </c>
      <c r="R252" s="49">
        <f t="shared" si="93"/>
        <v>0</v>
      </c>
      <c r="S252" s="49">
        <f t="shared" si="99"/>
        <v>0</v>
      </c>
      <c r="T252" s="49">
        <f t="shared" si="99"/>
        <v>0</v>
      </c>
      <c r="U252" s="49">
        <f t="shared" si="99"/>
        <v>0</v>
      </c>
      <c r="V252" s="49">
        <f t="shared" si="99"/>
        <v>0</v>
      </c>
      <c r="W252" s="49">
        <f t="shared" si="99"/>
        <v>0</v>
      </c>
      <c r="X252" s="49">
        <f t="shared" si="99"/>
        <v>0</v>
      </c>
      <c r="Y252" s="49">
        <f t="shared" si="99"/>
        <v>0</v>
      </c>
      <c r="Z252" s="49">
        <f t="shared" si="99"/>
        <v>0</v>
      </c>
      <c r="AA252" s="49">
        <f t="shared" si="99"/>
        <v>0</v>
      </c>
      <c r="AB252" s="49">
        <f t="shared" si="99"/>
        <v>0</v>
      </c>
      <c r="AC252" s="49"/>
      <c r="AD252" s="49">
        <f t="shared" si="97"/>
        <v>0</v>
      </c>
      <c r="AE252" s="49">
        <f t="shared" si="97"/>
        <v>0</v>
      </c>
      <c r="AF252" s="49">
        <f t="shared" si="97"/>
        <v>0</v>
      </c>
      <c r="AG252" s="49">
        <f t="shared" si="97"/>
        <v>0</v>
      </c>
      <c r="AH252" s="49">
        <f t="shared" si="97"/>
        <v>0</v>
      </c>
      <c r="AI252" s="49">
        <f t="shared" si="97"/>
        <v>0</v>
      </c>
      <c r="AJ252" s="49">
        <f t="shared" si="97"/>
        <v>0</v>
      </c>
      <c r="AK252" s="49">
        <f t="shared" si="103"/>
        <v>0</v>
      </c>
      <c r="AL252" s="49">
        <f t="shared" si="103"/>
        <v>0</v>
      </c>
      <c r="AM252" s="49">
        <f t="shared" si="103"/>
        <v>0</v>
      </c>
      <c r="AN252" s="49">
        <f t="shared" si="88"/>
        <v>0</v>
      </c>
      <c r="AO252" s="49">
        <f t="shared" si="103"/>
        <v>0</v>
      </c>
      <c r="AP252" s="49">
        <f t="shared" si="103"/>
        <v>0</v>
      </c>
      <c r="AQ252" s="49">
        <f t="shared" si="103"/>
        <v>0</v>
      </c>
      <c r="AR252" s="49">
        <f t="shared" si="103"/>
        <v>0</v>
      </c>
      <c r="AS252" s="49">
        <f t="shared" si="103"/>
        <v>0</v>
      </c>
      <c r="AT252" s="49">
        <f t="shared" si="103"/>
        <v>0</v>
      </c>
      <c r="AU252" s="49">
        <f t="shared" si="103"/>
        <v>0</v>
      </c>
      <c r="AV252" s="49">
        <f t="shared" si="103"/>
        <v>0</v>
      </c>
      <c r="AW252" s="49">
        <f t="shared" si="103"/>
        <v>0</v>
      </c>
      <c r="AX252" s="49">
        <f t="shared" si="103"/>
        <v>0</v>
      </c>
      <c r="AY252" s="49">
        <f t="shared" si="103"/>
        <v>0</v>
      </c>
      <c r="AZ252" s="49">
        <f t="shared" si="98"/>
        <v>0</v>
      </c>
      <c r="BA252" s="49">
        <f t="shared" si="98"/>
        <v>0</v>
      </c>
      <c r="BB252" s="48">
        <f t="shared" si="102"/>
        <v>247</v>
      </c>
      <c r="BC252" s="50">
        <f t="shared" si="86"/>
        <v>0</v>
      </c>
    </row>
    <row r="253" spans="1:55" x14ac:dyDescent="0.25">
      <c r="A253" s="48">
        <f t="shared" si="92"/>
        <v>248</v>
      </c>
      <c r="B253" s="221"/>
      <c r="C253" s="222"/>
      <c r="D253" s="220"/>
      <c r="E253" s="180"/>
      <c r="F253" s="223"/>
      <c r="G253" s="223"/>
      <c r="H253" s="223"/>
      <c r="I253" s="223"/>
      <c r="J253" s="49"/>
      <c r="K253" s="49">
        <f t="shared" si="94"/>
        <v>0</v>
      </c>
      <c r="L253" s="49">
        <f t="shared" si="94"/>
        <v>0</v>
      </c>
      <c r="M253" s="49">
        <f t="shared" si="27"/>
        <v>0</v>
      </c>
      <c r="N253" s="48">
        <f t="shared" si="101"/>
        <v>248</v>
      </c>
      <c r="O253" s="49">
        <f t="shared" si="93"/>
        <v>0</v>
      </c>
      <c r="P253" s="49">
        <f t="shared" si="93"/>
        <v>0</v>
      </c>
      <c r="Q253" s="49">
        <f t="shared" si="93"/>
        <v>0</v>
      </c>
      <c r="R253" s="49">
        <f t="shared" si="93"/>
        <v>0</v>
      </c>
      <c r="S253" s="49">
        <f t="shared" si="99"/>
        <v>0</v>
      </c>
      <c r="T253" s="49">
        <f t="shared" si="99"/>
        <v>0</v>
      </c>
      <c r="U253" s="49">
        <f t="shared" si="99"/>
        <v>0</v>
      </c>
      <c r="V253" s="49">
        <f t="shared" si="99"/>
        <v>0</v>
      </c>
      <c r="W253" s="49">
        <f t="shared" ref="S253:AB276" si="104">IF($E253=W$4,$G253+$I253,0)</f>
        <v>0</v>
      </c>
      <c r="X253" s="49">
        <f t="shared" si="104"/>
        <v>0</v>
      </c>
      <c r="Y253" s="49">
        <f t="shared" si="104"/>
        <v>0</v>
      </c>
      <c r="Z253" s="49">
        <f t="shared" si="104"/>
        <v>0</v>
      </c>
      <c r="AA253" s="49">
        <f t="shared" si="104"/>
        <v>0</v>
      </c>
      <c r="AB253" s="49">
        <f t="shared" si="104"/>
        <v>0</v>
      </c>
      <c r="AC253" s="49"/>
      <c r="AD253" s="49">
        <f t="shared" si="97"/>
        <v>0</v>
      </c>
      <c r="AE253" s="49">
        <f t="shared" si="97"/>
        <v>0</v>
      </c>
      <c r="AF253" s="49">
        <f t="shared" si="97"/>
        <v>0</v>
      </c>
      <c r="AG253" s="49">
        <f t="shared" si="97"/>
        <v>0</v>
      </c>
      <c r="AH253" s="49">
        <f t="shared" si="97"/>
        <v>0</v>
      </c>
      <c r="AI253" s="49">
        <f t="shared" si="97"/>
        <v>0</v>
      </c>
      <c r="AJ253" s="49">
        <f t="shared" si="97"/>
        <v>0</v>
      </c>
      <c r="AK253" s="49">
        <f t="shared" si="103"/>
        <v>0</v>
      </c>
      <c r="AL253" s="49">
        <f t="shared" si="103"/>
        <v>0</v>
      </c>
      <c r="AM253" s="49">
        <f t="shared" si="103"/>
        <v>0</v>
      </c>
      <c r="AN253" s="49">
        <f t="shared" si="88"/>
        <v>0</v>
      </c>
      <c r="AO253" s="49">
        <f t="shared" si="103"/>
        <v>0</v>
      </c>
      <c r="AP253" s="49">
        <f t="shared" si="103"/>
        <v>0</v>
      </c>
      <c r="AQ253" s="49">
        <f t="shared" si="103"/>
        <v>0</v>
      </c>
      <c r="AR253" s="49">
        <f t="shared" si="103"/>
        <v>0</v>
      </c>
      <c r="AS253" s="49">
        <f t="shared" si="103"/>
        <v>0</v>
      </c>
      <c r="AT253" s="49">
        <f t="shared" si="103"/>
        <v>0</v>
      </c>
      <c r="AU253" s="49">
        <f t="shared" si="103"/>
        <v>0</v>
      </c>
      <c r="AV253" s="49">
        <f t="shared" si="103"/>
        <v>0</v>
      </c>
      <c r="AW253" s="49">
        <f t="shared" si="103"/>
        <v>0</v>
      </c>
      <c r="AX253" s="49">
        <f t="shared" si="103"/>
        <v>0</v>
      </c>
      <c r="AY253" s="49">
        <f t="shared" si="103"/>
        <v>0</v>
      </c>
      <c r="AZ253" s="49">
        <f t="shared" si="98"/>
        <v>0</v>
      </c>
      <c r="BA253" s="49">
        <f t="shared" si="98"/>
        <v>0</v>
      </c>
      <c r="BB253" s="48">
        <f t="shared" si="102"/>
        <v>248</v>
      </c>
      <c r="BC253" s="50">
        <f t="shared" si="86"/>
        <v>0</v>
      </c>
    </row>
    <row r="254" spans="1:55" x14ac:dyDescent="0.25">
      <c r="A254" s="48">
        <f t="shared" si="92"/>
        <v>249</v>
      </c>
      <c r="B254" s="221"/>
      <c r="C254" s="222"/>
      <c r="D254" s="220"/>
      <c r="E254" s="180"/>
      <c r="F254" s="223"/>
      <c r="G254" s="223"/>
      <c r="H254" s="223"/>
      <c r="I254" s="223"/>
      <c r="J254" s="49"/>
      <c r="K254" s="49">
        <f t="shared" si="94"/>
        <v>0</v>
      </c>
      <c r="L254" s="49">
        <f t="shared" si="94"/>
        <v>0</v>
      </c>
      <c r="M254" s="49">
        <f t="shared" si="27"/>
        <v>0</v>
      </c>
      <c r="N254" s="48">
        <f t="shared" si="101"/>
        <v>249</v>
      </c>
      <c r="O254" s="49">
        <f t="shared" si="93"/>
        <v>0</v>
      </c>
      <c r="P254" s="49">
        <f t="shared" si="93"/>
        <v>0</v>
      </c>
      <c r="Q254" s="49">
        <f t="shared" si="93"/>
        <v>0</v>
      </c>
      <c r="R254" s="49">
        <f t="shared" si="93"/>
        <v>0</v>
      </c>
      <c r="S254" s="49">
        <f t="shared" si="104"/>
        <v>0</v>
      </c>
      <c r="T254" s="49">
        <f t="shared" si="104"/>
        <v>0</v>
      </c>
      <c r="U254" s="49">
        <f t="shared" si="104"/>
        <v>0</v>
      </c>
      <c r="V254" s="49">
        <f t="shared" si="104"/>
        <v>0</v>
      </c>
      <c r="W254" s="49">
        <f t="shared" si="104"/>
        <v>0</v>
      </c>
      <c r="X254" s="49">
        <f t="shared" si="104"/>
        <v>0</v>
      </c>
      <c r="Y254" s="49">
        <f t="shared" si="104"/>
        <v>0</v>
      </c>
      <c r="Z254" s="49">
        <f t="shared" si="104"/>
        <v>0</v>
      </c>
      <c r="AA254" s="49">
        <f t="shared" si="104"/>
        <v>0</v>
      </c>
      <c r="AB254" s="49">
        <f t="shared" si="104"/>
        <v>0</v>
      </c>
      <c r="AC254" s="49"/>
      <c r="AD254" s="49">
        <f t="shared" si="97"/>
        <v>0</v>
      </c>
      <c r="AE254" s="49">
        <f t="shared" si="97"/>
        <v>0</v>
      </c>
      <c r="AF254" s="49">
        <f t="shared" si="97"/>
        <v>0</v>
      </c>
      <c r="AG254" s="49">
        <f t="shared" si="97"/>
        <v>0</v>
      </c>
      <c r="AH254" s="49">
        <f t="shared" si="97"/>
        <v>0</v>
      </c>
      <c r="AI254" s="49">
        <f t="shared" si="97"/>
        <v>0</v>
      </c>
      <c r="AJ254" s="49">
        <f t="shared" si="97"/>
        <v>0</v>
      </c>
      <c r="AK254" s="49">
        <f t="shared" si="103"/>
        <v>0</v>
      </c>
      <c r="AL254" s="49">
        <f t="shared" si="103"/>
        <v>0</v>
      </c>
      <c r="AM254" s="49">
        <f t="shared" si="103"/>
        <v>0</v>
      </c>
      <c r="AN254" s="49">
        <f t="shared" si="88"/>
        <v>0</v>
      </c>
      <c r="AO254" s="49">
        <f t="shared" si="103"/>
        <v>0</v>
      </c>
      <c r="AP254" s="49">
        <f t="shared" si="103"/>
        <v>0</v>
      </c>
      <c r="AQ254" s="49">
        <f t="shared" si="103"/>
        <v>0</v>
      </c>
      <c r="AR254" s="49">
        <f t="shared" si="103"/>
        <v>0</v>
      </c>
      <c r="AS254" s="49">
        <f t="shared" si="103"/>
        <v>0</v>
      </c>
      <c r="AT254" s="49">
        <f t="shared" si="103"/>
        <v>0</v>
      </c>
      <c r="AU254" s="49">
        <f t="shared" si="103"/>
        <v>0</v>
      </c>
      <c r="AV254" s="49">
        <f t="shared" si="103"/>
        <v>0</v>
      </c>
      <c r="AW254" s="49">
        <f t="shared" si="103"/>
        <v>0</v>
      </c>
      <c r="AX254" s="49">
        <f t="shared" si="103"/>
        <v>0</v>
      </c>
      <c r="AY254" s="49">
        <f t="shared" si="103"/>
        <v>0</v>
      </c>
      <c r="AZ254" s="49">
        <f t="shared" si="98"/>
        <v>0</v>
      </c>
      <c r="BA254" s="49">
        <f t="shared" si="98"/>
        <v>0</v>
      </c>
      <c r="BB254" s="48">
        <f t="shared" si="102"/>
        <v>249</v>
      </c>
      <c r="BC254" s="50">
        <f t="shared" si="86"/>
        <v>0</v>
      </c>
    </row>
    <row r="255" spans="1:55" x14ac:dyDescent="0.25">
      <c r="A255" s="48">
        <f t="shared" si="92"/>
        <v>250</v>
      </c>
      <c r="B255" s="221"/>
      <c r="C255" s="222"/>
      <c r="D255" s="220"/>
      <c r="E255" s="180"/>
      <c r="F255" s="223"/>
      <c r="G255" s="223"/>
      <c r="H255" s="223"/>
      <c r="I255" s="223"/>
      <c r="J255" s="49"/>
      <c r="K255" s="49">
        <f t="shared" si="94"/>
        <v>0</v>
      </c>
      <c r="L255" s="49">
        <f t="shared" si="94"/>
        <v>0</v>
      </c>
      <c r="M255" s="49">
        <f t="shared" si="27"/>
        <v>0</v>
      </c>
      <c r="N255" s="48">
        <f t="shared" si="101"/>
        <v>250</v>
      </c>
      <c r="O255" s="49">
        <f t="shared" si="93"/>
        <v>0</v>
      </c>
      <c r="P255" s="49">
        <f t="shared" si="93"/>
        <v>0</v>
      </c>
      <c r="Q255" s="49">
        <f t="shared" si="93"/>
        <v>0</v>
      </c>
      <c r="R255" s="49">
        <f t="shared" si="93"/>
        <v>0</v>
      </c>
      <c r="S255" s="49">
        <f t="shared" si="104"/>
        <v>0</v>
      </c>
      <c r="T255" s="49">
        <f t="shared" si="104"/>
        <v>0</v>
      </c>
      <c r="U255" s="49">
        <f t="shared" si="104"/>
        <v>0</v>
      </c>
      <c r="V255" s="49">
        <f t="shared" si="104"/>
        <v>0</v>
      </c>
      <c r="W255" s="49">
        <f t="shared" si="104"/>
        <v>0</v>
      </c>
      <c r="X255" s="49">
        <f t="shared" si="104"/>
        <v>0</v>
      </c>
      <c r="Y255" s="49">
        <f t="shared" si="104"/>
        <v>0</v>
      </c>
      <c r="Z255" s="49">
        <f t="shared" si="104"/>
        <v>0</v>
      </c>
      <c r="AA255" s="49">
        <f t="shared" si="104"/>
        <v>0</v>
      </c>
      <c r="AB255" s="49">
        <f t="shared" si="104"/>
        <v>0</v>
      </c>
      <c r="AC255" s="49"/>
      <c r="AD255" s="49">
        <f t="shared" si="97"/>
        <v>0</v>
      </c>
      <c r="AE255" s="49">
        <f t="shared" si="97"/>
        <v>0</v>
      </c>
      <c r="AF255" s="49">
        <f t="shared" si="97"/>
        <v>0</v>
      </c>
      <c r="AG255" s="49">
        <f t="shared" si="97"/>
        <v>0</v>
      </c>
      <c r="AH255" s="49">
        <f t="shared" si="97"/>
        <v>0</v>
      </c>
      <c r="AI255" s="49">
        <f t="shared" si="97"/>
        <v>0</v>
      </c>
      <c r="AJ255" s="49">
        <f t="shared" si="97"/>
        <v>0</v>
      </c>
      <c r="AK255" s="49">
        <f t="shared" si="103"/>
        <v>0</v>
      </c>
      <c r="AL255" s="49">
        <f t="shared" si="103"/>
        <v>0</v>
      </c>
      <c r="AM255" s="49">
        <f t="shared" si="103"/>
        <v>0</v>
      </c>
      <c r="AN255" s="49">
        <f t="shared" si="88"/>
        <v>0</v>
      </c>
      <c r="AO255" s="49">
        <f t="shared" si="103"/>
        <v>0</v>
      </c>
      <c r="AP255" s="49">
        <f t="shared" si="103"/>
        <v>0</v>
      </c>
      <c r="AQ255" s="49">
        <f t="shared" si="103"/>
        <v>0</v>
      </c>
      <c r="AR255" s="49">
        <f t="shared" si="103"/>
        <v>0</v>
      </c>
      <c r="AS255" s="49">
        <f t="shared" si="103"/>
        <v>0</v>
      </c>
      <c r="AT255" s="49">
        <f t="shared" si="103"/>
        <v>0</v>
      </c>
      <c r="AU255" s="49">
        <f t="shared" si="103"/>
        <v>0</v>
      </c>
      <c r="AV255" s="49">
        <f t="shared" si="103"/>
        <v>0</v>
      </c>
      <c r="AW255" s="49">
        <f t="shared" si="103"/>
        <v>0</v>
      </c>
      <c r="AX255" s="49">
        <f t="shared" si="103"/>
        <v>0</v>
      </c>
      <c r="AY255" s="49">
        <f t="shared" si="103"/>
        <v>0</v>
      </c>
      <c r="AZ255" s="49">
        <f t="shared" si="98"/>
        <v>0</v>
      </c>
      <c r="BA255" s="49">
        <f t="shared" si="98"/>
        <v>0</v>
      </c>
      <c r="BB255" s="48">
        <f t="shared" si="102"/>
        <v>250</v>
      </c>
      <c r="BC255" s="50">
        <f t="shared" si="86"/>
        <v>0</v>
      </c>
    </row>
    <row r="256" spans="1:55" x14ac:dyDescent="0.25">
      <c r="A256" s="48">
        <f t="shared" si="92"/>
        <v>251</v>
      </c>
      <c r="B256" s="221"/>
      <c r="C256" s="222"/>
      <c r="D256" s="220"/>
      <c r="E256" s="180"/>
      <c r="F256" s="223"/>
      <c r="G256" s="223"/>
      <c r="H256" s="223"/>
      <c r="I256" s="223"/>
      <c r="J256" s="49"/>
      <c r="K256" s="49">
        <f t="shared" si="94"/>
        <v>0</v>
      </c>
      <c r="L256" s="49">
        <f t="shared" si="94"/>
        <v>0</v>
      </c>
      <c r="M256" s="49">
        <f t="shared" si="27"/>
        <v>0</v>
      </c>
      <c r="N256" s="48">
        <f t="shared" si="101"/>
        <v>251</v>
      </c>
      <c r="O256" s="49">
        <f t="shared" si="93"/>
        <v>0</v>
      </c>
      <c r="P256" s="49">
        <f t="shared" si="93"/>
        <v>0</v>
      </c>
      <c r="Q256" s="49">
        <f t="shared" si="93"/>
        <v>0</v>
      </c>
      <c r="R256" s="49">
        <f t="shared" si="93"/>
        <v>0</v>
      </c>
      <c r="S256" s="49">
        <f t="shared" si="104"/>
        <v>0</v>
      </c>
      <c r="T256" s="49">
        <f t="shared" si="104"/>
        <v>0</v>
      </c>
      <c r="U256" s="49">
        <f t="shared" si="104"/>
        <v>0</v>
      </c>
      <c r="V256" s="49">
        <f t="shared" si="104"/>
        <v>0</v>
      </c>
      <c r="W256" s="49">
        <f t="shared" si="104"/>
        <v>0</v>
      </c>
      <c r="X256" s="49">
        <f t="shared" si="104"/>
        <v>0</v>
      </c>
      <c r="Y256" s="49">
        <f t="shared" si="104"/>
        <v>0</v>
      </c>
      <c r="Z256" s="49">
        <f t="shared" si="104"/>
        <v>0</v>
      </c>
      <c r="AA256" s="49">
        <f t="shared" si="104"/>
        <v>0</v>
      </c>
      <c r="AB256" s="49">
        <f t="shared" si="104"/>
        <v>0</v>
      </c>
      <c r="AC256" s="49"/>
      <c r="AD256" s="49">
        <f t="shared" si="97"/>
        <v>0</v>
      </c>
      <c r="AE256" s="49">
        <f t="shared" si="97"/>
        <v>0</v>
      </c>
      <c r="AF256" s="49">
        <f t="shared" si="97"/>
        <v>0</v>
      </c>
      <c r="AG256" s="49">
        <f t="shared" ref="AD256:AJ292" si="105">IF($E256=AG$4,$F256+$H256,0)</f>
        <v>0</v>
      </c>
      <c r="AH256" s="49">
        <f t="shared" si="105"/>
        <v>0</v>
      </c>
      <c r="AI256" s="49">
        <f t="shared" si="105"/>
        <v>0</v>
      </c>
      <c r="AJ256" s="49">
        <f t="shared" si="105"/>
        <v>0</v>
      </c>
      <c r="AK256" s="49">
        <f t="shared" si="103"/>
        <v>0</v>
      </c>
      <c r="AL256" s="49">
        <f t="shared" si="103"/>
        <v>0</v>
      </c>
      <c r="AM256" s="49">
        <f t="shared" si="103"/>
        <v>0</v>
      </c>
      <c r="AN256" s="49">
        <f t="shared" si="88"/>
        <v>0</v>
      </c>
      <c r="AO256" s="49">
        <f t="shared" si="103"/>
        <v>0</v>
      </c>
      <c r="AP256" s="49">
        <f t="shared" si="103"/>
        <v>0</v>
      </c>
      <c r="AQ256" s="49">
        <f t="shared" si="103"/>
        <v>0</v>
      </c>
      <c r="AR256" s="49">
        <f t="shared" si="103"/>
        <v>0</v>
      </c>
      <c r="AS256" s="49">
        <f t="shared" si="103"/>
        <v>0</v>
      </c>
      <c r="AT256" s="49">
        <f t="shared" si="103"/>
        <v>0</v>
      </c>
      <c r="AU256" s="49">
        <f t="shared" si="103"/>
        <v>0</v>
      </c>
      <c r="AV256" s="49">
        <f t="shared" si="103"/>
        <v>0</v>
      </c>
      <c r="AW256" s="49">
        <f t="shared" si="103"/>
        <v>0</v>
      </c>
      <c r="AX256" s="49">
        <f t="shared" si="103"/>
        <v>0</v>
      </c>
      <c r="AY256" s="49">
        <f t="shared" si="103"/>
        <v>0</v>
      </c>
      <c r="AZ256" s="49">
        <f t="shared" si="98"/>
        <v>0</v>
      </c>
      <c r="BA256" s="49">
        <f t="shared" si="98"/>
        <v>0</v>
      </c>
      <c r="BB256" s="48">
        <f t="shared" si="102"/>
        <v>251</v>
      </c>
      <c r="BC256" s="50">
        <f t="shared" si="86"/>
        <v>0</v>
      </c>
    </row>
    <row r="257" spans="1:55" x14ac:dyDescent="0.25">
      <c r="A257" s="48">
        <f t="shared" si="92"/>
        <v>252</v>
      </c>
      <c r="B257" s="221"/>
      <c r="C257" s="222"/>
      <c r="D257" s="220"/>
      <c r="E257" s="180"/>
      <c r="F257" s="223"/>
      <c r="G257" s="223"/>
      <c r="H257" s="223"/>
      <c r="I257" s="223"/>
      <c r="J257" s="49"/>
      <c r="K257" s="49">
        <f t="shared" si="94"/>
        <v>0</v>
      </c>
      <c r="L257" s="49">
        <f t="shared" si="94"/>
        <v>0</v>
      </c>
      <c r="M257" s="49">
        <f t="shared" si="27"/>
        <v>0</v>
      </c>
      <c r="N257" s="48">
        <f t="shared" si="101"/>
        <v>252</v>
      </c>
      <c r="O257" s="49">
        <f t="shared" si="93"/>
        <v>0</v>
      </c>
      <c r="P257" s="49">
        <f t="shared" si="93"/>
        <v>0</v>
      </c>
      <c r="Q257" s="49">
        <f t="shared" si="93"/>
        <v>0</v>
      </c>
      <c r="R257" s="49">
        <f t="shared" si="93"/>
        <v>0</v>
      </c>
      <c r="S257" s="49">
        <f t="shared" si="104"/>
        <v>0</v>
      </c>
      <c r="T257" s="49">
        <f t="shared" si="104"/>
        <v>0</v>
      </c>
      <c r="U257" s="49">
        <f t="shared" si="104"/>
        <v>0</v>
      </c>
      <c r="V257" s="49">
        <f t="shared" si="104"/>
        <v>0</v>
      </c>
      <c r="W257" s="49">
        <f t="shared" si="104"/>
        <v>0</v>
      </c>
      <c r="X257" s="49">
        <f t="shared" si="104"/>
        <v>0</v>
      </c>
      <c r="Y257" s="49">
        <f t="shared" si="104"/>
        <v>0</v>
      </c>
      <c r="Z257" s="49">
        <f t="shared" si="104"/>
        <v>0</v>
      </c>
      <c r="AA257" s="49">
        <f t="shared" si="104"/>
        <v>0</v>
      </c>
      <c r="AB257" s="49">
        <f t="shared" si="104"/>
        <v>0</v>
      </c>
      <c r="AC257" s="49"/>
      <c r="AD257" s="49">
        <f t="shared" si="105"/>
        <v>0</v>
      </c>
      <c r="AE257" s="49">
        <f t="shared" si="105"/>
        <v>0</v>
      </c>
      <c r="AF257" s="49">
        <f t="shared" si="105"/>
        <v>0</v>
      </c>
      <c r="AG257" s="49">
        <f t="shared" si="105"/>
        <v>0</v>
      </c>
      <c r="AH257" s="49">
        <f t="shared" si="105"/>
        <v>0</v>
      </c>
      <c r="AI257" s="49">
        <f t="shared" si="105"/>
        <v>0</v>
      </c>
      <c r="AJ257" s="49">
        <f t="shared" si="105"/>
        <v>0</v>
      </c>
      <c r="AK257" s="49">
        <f t="shared" si="103"/>
        <v>0</v>
      </c>
      <c r="AL257" s="49">
        <f t="shared" si="103"/>
        <v>0</v>
      </c>
      <c r="AM257" s="49">
        <f t="shared" si="103"/>
        <v>0</v>
      </c>
      <c r="AN257" s="49">
        <f t="shared" si="88"/>
        <v>0</v>
      </c>
      <c r="AO257" s="49">
        <f t="shared" si="103"/>
        <v>0</v>
      </c>
      <c r="AP257" s="49">
        <f t="shared" si="103"/>
        <v>0</v>
      </c>
      <c r="AQ257" s="49">
        <f t="shared" si="103"/>
        <v>0</v>
      </c>
      <c r="AR257" s="49">
        <f t="shared" si="103"/>
        <v>0</v>
      </c>
      <c r="AS257" s="49">
        <f t="shared" si="103"/>
        <v>0</v>
      </c>
      <c r="AT257" s="49">
        <f t="shared" si="103"/>
        <v>0</v>
      </c>
      <c r="AU257" s="49">
        <f t="shared" si="103"/>
        <v>0</v>
      </c>
      <c r="AV257" s="49">
        <f t="shared" si="103"/>
        <v>0</v>
      </c>
      <c r="AW257" s="49">
        <f t="shared" si="103"/>
        <v>0</v>
      </c>
      <c r="AX257" s="49">
        <f t="shared" si="103"/>
        <v>0</v>
      </c>
      <c r="AY257" s="49">
        <f t="shared" si="103"/>
        <v>0</v>
      </c>
      <c r="AZ257" s="49">
        <f t="shared" si="98"/>
        <v>0</v>
      </c>
      <c r="BA257" s="49">
        <f t="shared" si="98"/>
        <v>0</v>
      </c>
      <c r="BB257" s="48">
        <f t="shared" si="102"/>
        <v>252</v>
      </c>
      <c r="BC257" s="50">
        <f t="shared" si="86"/>
        <v>0</v>
      </c>
    </row>
    <row r="258" spans="1:55" x14ac:dyDescent="0.25">
      <c r="A258" s="48">
        <f t="shared" si="92"/>
        <v>253</v>
      </c>
      <c r="B258" s="221"/>
      <c r="C258" s="222"/>
      <c r="D258" s="220"/>
      <c r="E258" s="180"/>
      <c r="F258" s="223"/>
      <c r="G258" s="223"/>
      <c r="H258" s="223"/>
      <c r="I258" s="223"/>
      <c r="J258" s="49"/>
      <c r="K258" s="49">
        <f t="shared" si="94"/>
        <v>0</v>
      </c>
      <c r="L258" s="49">
        <f t="shared" si="94"/>
        <v>0</v>
      </c>
      <c r="M258" s="49">
        <f t="shared" si="27"/>
        <v>0</v>
      </c>
      <c r="N258" s="48">
        <f t="shared" si="101"/>
        <v>253</v>
      </c>
      <c r="O258" s="49">
        <f t="shared" si="93"/>
        <v>0</v>
      </c>
      <c r="P258" s="49">
        <f t="shared" si="93"/>
        <v>0</v>
      </c>
      <c r="Q258" s="49">
        <f t="shared" si="93"/>
        <v>0</v>
      </c>
      <c r="R258" s="49">
        <f t="shared" si="93"/>
        <v>0</v>
      </c>
      <c r="S258" s="49">
        <f t="shared" si="104"/>
        <v>0</v>
      </c>
      <c r="T258" s="49">
        <f t="shared" si="104"/>
        <v>0</v>
      </c>
      <c r="U258" s="49">
        <f t="shared" si="104"/>
        <v>0</v>
      </c>
      <c r="V258" s="49">
        <f t="shared" si="104"/>
        <v>0</v>
      </c>
      <c r="W258" s="49">
        <f t="shared" si="104"/>
        <v>0</v>
      </c>
      <c r="X258" s="49">
        <f t="shared" si="104"/>
        <v>0</v>
      </c>
      <c r="Y258" s="49">
        <f t="shared" si="104"/>
        <v>0</v>
      </c>
      <c r="Z258" s="49">
        <f t="shared" si="104"/>
        <v>0</v>
      </c>
      <c r="AA258" s="49">
        <f t="shared" si="104"/>
        <v>0</v>
      </c>
      <c r="AB258" s="49">
        <f t="shared" si="104"/>
        <v>0</v>
      </c>
      <c r="AC258" s="49"/>
      <c r="AD258" s="49">
        <f t="shared" si="105"/>
        <v>0</v>
      </c>
      <c r="AE258" s="49">
        <f t="shared" si="105"/>
        <v>0</v>
      </c>
      <c r="AF258" s="49">
        <f t="shared" si="105"/>
        <v>0</v>
      </c>
      <c r="AG258" s="49">
        <f t="shared" si="105"/>
        <v>0</v>
      </c>
      <c r="AH258" s="49">
        <f t="shared" si="105"/>
        <v>0</v>
      </c>
      <c r="AI258" s="49">
        <f t="shared" si="105"/>
        <v>0</v>
      </c>
      <c r="AJ258" s="49">
        <f t="shared" si="105"/>
        <v>0</v>
      </c>
      <c r="AK258" s="49">
        <f t="shared" si="103"/>
        <v>0</v>
      </c>
      <c r="AL258" s="49">
        <f t="shared" si="103"/>
        <v>0</v>
      </c>
      <c r="AM258" s="49">
        <f t="shared" si="103"/>
        <v>0</v>
      </c>
      <c r="AN258" s="49">
        <f t="shared" si="88"/>
        <v>0</v>
      </c>
      <c r="AO258" s="49">
        <f t="shared" si="103"/>
        <v>0</v>
      </c>
      <c r="AP258" s="49">
        <f t="shared" si="103"/>
        <v>0</v>
      </c>
      <c r="AQ258" s="49">
        <f t="shared" si="103"/>
        <v>0</v>
      </c>
      <c r="AR258" s="49">
        <f t="shared" si="103"/>
        <v>0</v>
      </c>
      <c r="AS258" s="49">
        <f t="shared" si="103"/>
        <v>0</v>
      </c>
      <c r="AT258" s="49">
        <f t="shared" si="103"/>
        <v>0</v>
      </c>
      <c r="AU258" s="49">
        <f t="shared" si="103"/>
        <v>0</v>
      </c>
      <c r="AV258" s="49">
        <f t="shared" si="103"/>
        <v>0</v>
      </c>
      <c r="AW258" s="49">
        <f t="shared" si="103"/>
        <v>0</v>
      </c>
      <c r="AX258" s="49">
        <f t="shared" si="103"/>
        <v>0</v>
      </c>
      <c r="AY258" s="49">
        <f t="shared" si="103"/>
        <v>0</v>
      </c>
      <c r="AZ258" s="49">
        <f t="shared" si="98"/>
        <v>0</v>
      </c>
      <c r="BA258" s="49">
        <f t="shared" si="98"/>
        <v>0</v>
      </c>
      <c r="BB258" s="48">
        <f t="shared" si="102"/>
        <v>253</v>
      </c>
      <c r="BC258" s="50">
        <f t="shared" si="86"/>
        <v>0</v>
      </c>
    </row>
    <row r="259" spans="1:55" x14ac:dyDescent="0.25">
      <c r="A259" s="48">
        <f t="shared" si="92"/>
        <v>254</v>
      </c>
      <c r="B259" s="221"/>
      <c r="C259" s="222"/>
      <c r="D259" s="220"/>
      <c r="E259" s="180"/>
      <c r="F259" s="223"/>
      <c r="G259" s="223"/>
      <c r="H259" s="223"/>
      <c r="I259" s="223"/>
      <c r="J259" s="49"/>
      <c r="K259" s="49">
        <f t="shared" si="94"/>
        <v>0</v>
      </c>
      <c r="L259" s="49">
        <f t="shared" si="94"/>
        <v>0</v>
      </c>
      <c r="M259" s="49">
        <f t="shared" si="27"/>
        <v>0</v>
      </c>
      <c r="N259" s="48">
        <f t="shared" si="101"/>
        <v>254</v>
      </c>
      <c r="O259" s="49">
        <f t="shared" si="93"/>
        <v>0</v>
      </c>
      <c r="P259" s="49">
        <f t="shared" si="93"/>
        <v>0</v>
      </c>
      <c r="Q259" s="49">
        <f t="shared" si="93"/>
        <v>0</v>
      </c>
      <c r="R259" s="49">
        <f t="shared" si="93"/>
        <v>0</v>
      </c>
      <c r="S259" s="49">
        <f t="shared" si="104"/>
        <v>0</v>
      </c>
      <c r="T259" s="49">
        <f t="shared" si="104"/>
        <v>0</v>
      </c>
      <c r="U259" s="49">
        <f t="shared" si="104"/>
        <v>0</v>
      </c>
      <c r="V259" s="49">
        <f t="shared" si="104"/>
        <v>0</v>
      </c>
      <c r="W259" s="49">
        <f t="shared" si="104"/>
        <v>0</v>
      </c>
      <c r="X259" s="49">
        <f t="shared" si="104"/>
        <v>0</v>
      </c>
      <c r="Y259" s="49">
        <f t="shared" si="104"/>
        <v>0</v>
      </c>
      <c r="Z259" s="49">
        <f t="shared" si="104"/>
        <v>0</v>
      </c>
      <c r="AA259" s="49">
        <f t="shared" si="104"/>
        <v>0</v>
      </c>
      <c r="AB259" s="49">
        <f t="shared" si="104"/>
        <v>0</v>
      </c>
      <c r="AC259" s="49"/>
      <c r="AD259" s="49">
        <f t="shared" si="105"/>
        <v>0</v>
      </c>
      <c r="AE259" s="49">
        <f t="shared" si="105"/>
        <v>0</v>
      </c>
      <c r="AF259" s="49">
        <f t="shared" si="105"/>
        <v>0</v>
      </c>
      <c r="AG259" s="49">
        <f t="shared" si="105"/>
        <v>0</v>
      </c>
      <c r="AH259" s="49">
        <f t="shared" si="105"/>
        <v>0</v>
      </c>
      <c r="AI259" s="49">
        <f t="shared" si="105"/>
        <v>0</v>
      </c>
      <c r="AJ259" s="49">
        <f t="shared" si="105"/>
        <v>0</v>
      </c>
      <c r="AK259" s="49">
        <f t="shared" si="103"/>
        <v>0</v>
      </c>
      <c r="AL259" s="49">
        <f t="shared" si="103"/>
        <v>0</v>
      </c>
      <c r="AM259" s="49">
        <f t="shared" si="103"/>
        <v>0</v>
      </c>
      <c r="AN259" s="49">
        <f t="shared" si="88"/>
        <v>0</v>
      </c>
      <c r="AO259" s="49">
        <f t="shared" si="103"/>
        <v>0</v>
      </c>
      <c r="AP259" s="49">
        <f t="shared" si="103"/>
        <v>0</v>
      </c>
      <c r="AQ259" s="49">
        <f t="shared" si="103"/>
        <v>0</v>
      </c>
      <c r="AR259" s="49">
        <f t="shared" si="103"/>
        <v>0</v>
      </c>
      <c r="AS259" s="49">
        <f t="shared" si="103"/>
        <v>0</v>
      </c>
      <c r="AT259" s="49">
        <f t="shared" si="103"/>
        <v>0</v>
      </c>
      <c r="AU259" s="49">
        <f t="shared" si="103"/>
        <v>0</v>
      </c>
      <c r="AV259" s="49">
        <f t="shared" si="103"/>
        <v>0</v>
      </c>
      <c r="AW259" s="49">
        <f t="shared" si="103"/>
        <v>0</v>
      </c>
      <c r="AX259" s="49">
        <f t="shared" si="103"/>
        <v>0</v>
      </c>
      <c r="AY259" s="49">
        <f t="shared" si="103"/>
        <v>0</v>
      </c>
      <c r="AZ259" s="49">
        <f t="shared" si="98"/>
        <v>0</v>
      </c>
      <c r="BA259" s="49">
        <f t="shared" si="98"/>
        <v>0</v>
      </c>
      <c r="BB259" s="48">
        <f t="shared" si="102"/>
        <v>254</v>
      </c>
      <c r="BC259" s="50">
        <f t="shared" si="86"/>
        <v>0</v>
      </c>
    </row>
    <row r="260" spans="1:55" x14ac:dyDescent="0.25">
      <c r="A260" s="48">
        <f t="shared" si="92"/>
        <v>255</v>
      </c>
      <c r="B260" s="221"/>
      <c r="C260" s="222"/>
      <c r="D260" s="220"/>
      <c r="E260" s="180"/>
      <c r="F260" s="223"/>
      <c r="G260" s="223"/>
      <c r="H260" s="223"/>
      <c r="I260" s="223"/>
      <c r="J260" s="49"/>
      <c r="K260" s="49">
        <f t="shared" si="94"/>
        <v>0</v>
      </c>
      <c r="L260" s="49">
        <f t="shared" si="94"/>
        <v>0</v>
      </c>
      <c r="M260" s="49">
        <f t="shared" si="27"/>
        <v>0</v>
      </c>
      <c r="N260" s="48">
        <f t="shared" si="101"/>
        <v>255</v>
      </c>
      <c r="O260" s="49">
        <f t="shared" si="93"/>
        <v>0</v>
      </c>
      <c r="P260" s="49">
        <f t="shared" si="93"/>
        <v>0</v>
      </c>
      <c r="Q260" s="49">
        <f t="shared" si="93"/>
        <v>0</v>
      </c>
      <c r="R260" s="49">
        <f t="shared" si="93"/>
        <v>0</v>
      </c>
      <c r="S260" s="49">
        <f t="shared" si="104"/>
        <v>0</v>
      </c>
      <c r="T260" s="49">
        <f t="shared" si="104"/>
        <v>0</v>
      </c>
      <c r="U260" s="49">
        <f t="shared" si="104"/>
        <v>0</v>
      </c>
      <c r="V260" s="49">
        <f t="shared" si="104"/>
        <v>0</v>
      </c>
      <c r="W260" s="49">
        <f t="shared" si="104"/>
        <v>0</v>
      </c>
      <c r="X260" s="49">
        <f t="shared" si="104"/>
        <v>0</v>
      </c>
      <c r="Y260" s="49">
        <f t="shared" si="104"/>
        <v>0</v>
      </c>
      <c r="Z260" s="49">
        <f t="shared" si="104"/>
        <v>0</v>
      </c>
      <c r="AA260" s="49">
        <f t="shared" si="104"/>
        <v>0</v>
      </c>
      <c r="AB260" s="49">
        <f t="shared" si="104"/>
        <v>0</v>
      </c>
      <c r="AC260" s="49"/>
      <c r="AD260" s="49">
        <f t="shared" si="105"/>
        <v>0</v>
      </c>
      <c r="AE260" s="49">
        <f t="shared" si="105"/>
        <v>0</v>
      </c>
      <c r="AF260" s="49">
        <f t="shared" si="105"/>
        <v>0</v>
      </c>
      <c r="AG260" s="49">
        <f t="shared" si="105"/>
        <v>0</v>
      </c>
      <c r="AH260" s="49">
        <f t="shared" si="105"/>
        <v>0</v>
      </c>
      <c r="AI260" s="49">
        <f t="shared" si="105"/>
        <v>0</v>
      </c>
      <c r="AJ260" s="49">
        <f t="shared" si="105"/>
        <v>0</v>
      </c>
      <c r="AK260" s="49">
        <f t="shared" si="103"/>
        <v>0</v>
      </c>
      <c r="AL260" s="49">
        <f t="shared" si="103"/>
        <v>0</v>
      </c>
      <c r="AM260" s="49">
        <f t="shared" si="103"/>
        <v>0</v>
      </c>
      <c r="AN260" s="49">
        <f t="shared" si="88"/>
        <v>0</v>
      </c>
      <c r="AO260" s="49">
        <f t="shared" si="103"/>
        <v>0</v>
      </c>
      <c r="AP260" s="49">
        <f t="shared" si="103"/>
        <v>0</v>
      </c>
      <c r="AQ260" s="49">
        <f t="shared" si="103"/>
        <v>0</v>
      </c>
      <c r="AR260" s="49">
        <f t="shared" si="103"/>
        <v>0</v>
      </c>
      <c r="AS260" s="49">
        <f t="shared" si="103"/>
        <v>0</v>
      </c>
      <c r="AT260" s="49">
        <f t="shared" si="103"/>
        <v>0</v>
      </c>
      <c r="AU260" s="49">
        <f t="shared" si="103"/>
        <v>0</v>
      </c>
      <c r="AV260" s="49">
        <f t="shared" si="103"/>
        <v>0</v>
      </c>
      <c r="AW260" s="49">
        <f t="shared" si="103"/>
        <v>0</v>
      </c>
      <c r="AX260" s="49">
        <f t="shared" si="103"/>
        <v>0</v>
      </c>
      <c r="AY260" s="49">
        <f t="shared" si="103"/>
        <v>0</v>
      </c>
      <c r="AZ260" s="49">
        <f t="shared" si="98"/>
        <v>0</v>
      </c>
      <c r="BA260" s="49">
        <f t="shared" si="98"/>
        <v>0</v>
      </c>
      <c r="BB260" s="48">
        <f t="shared" si="102"/>
        <v>255</v>
      </c>
      <c r="BC260" s="50">
        <f t="shared" si="86"/>
        <v>0</v>
      </c>
    </row>
    <row r="261" spans="1:55" x14ac:dyDescent="0.25">
      <c r="A261" s="48">
        <f t="shared" si="92"/>
        <v>256</v>
      </c>
      <c r="B261" s="221"/>
      <c r="C261" s="222"/>
      <c r="D261" s="220"/>
      <c r="E261" s="180"/>
      <c r="F261" s="223"/>
      <c r="G261" s="223"/>
      <c r="H261" s="223"/>
      <c r="I261" s="223"/>
      <c r="J261" s="49"/>
      <c r="K261" s="49">
        <f t="shared" si="94"/>
        <v>0</v>
      </c>
      <c r="L261" s="49">
        <f t="shared" si="94"/>
        <v>0</v>
      </c>
      <c r="M261" s="49">
        <f t="shared" si="27"/>
        <v>0</v>
      </c>
      <c r="N261" s="48">
        <f t="shared" si="101"/>
        <v>256</v>
      </c>
      <c r="O261" s="49">
        <f t="shared" si="93"/>
        <v>0</v>
      </c>
      <c r="P261" s="49">
        <f t="shared" si="93"/>
        <v>0</v>
      </c>
      <c r="Q261" s="49">
        <f t="shared" si="93"/>
        <v>0</v>
      </c>
      <c r="R261" s="49">
        <f t="shared" si="93"/>
        <v>0</v>
      </c>
      <c r="S261" s="49">
        <f t="shared" si="104"/>
        <v>0</v>
      </c>
      <c r="T261" s="49">
        <f t="shared" si="104"/>
        <v>0</v>
      </c>
      <c r="U261" s="49">
        <f t="shared" si="104"/>
        <v>0</v>
      </c>
      <c r="V261" s="49">
        <f t="shared" si="104"/>
        <v>0</v>
      </c>
      <c r="W261" s="49">
        <f t="shared" si="104"/>
        <v>0</v>
      </c>
      <c r="X261" s="49">
        <f t="shared" si="104"/>
        <v>0</v>
      </c>
      <c r="Y261" s="49">
        <f t="shared" si="104"/>
        <v>0</v>
      </c>
      <c r="Z261" s="49">
        <f t="shared" si="104"/>
        <v>0</v>
      </c>
      <c r="AA261" s="49">
        <f t="shared" si="104"/>
        <v>0</v>
      </c>
      <c r="AB261" s="49">
        <f t="shared" si="104"/>
        <v>0</v>
      </c>
      <c r="AC261" s="49"/>
      <c r="AD261" s="49">
        <f t="shared" si="105"/>
        <v>0</v>
      </c>
      <c r="AE261" s="49">
        <f t="shared" si="105"/>
        <v>0</v>
      </c>
      <c r="AF261" s="49">
        <f t="shared" si="105"/>
        <v>0</v>
      </c>
      <c r="AG261" s="49">
        <f t="shared" si="105"/>
        <v>0</v>
      </c>
      <c r="AH261" s="49">
        <f t="shared" si="105"/>
        <v>0</v>
      </c>
      <c r="AI261" s="49">
        <f t="shared" si="105"/>
        <v>0</v>
      </c>
      <c r="AJ261" s="49">
        <f t="shared" si="105"/>
        <v>0</v>
      </c>
      <c r="AK261" s="49">
        <f t="shared" si="103"/>
        <v>0</v>
      </c>
      <c r="AL261" s="49">
        <f t="shared" si="103"/>
        <v>0</v>
      </c>
      <c r="AM261" s="49">
        <f t="shared" si="103"/>
        <v>0</v>
      </c>
      <c r="AN261" s="49">
        <f t="shared" si="88"/>
        <v>0</v>
      </c>
      <c r="AO261" s="49">
        <f t="shared" si="103"/>
        <v>0</v>
      </c>
      <c r="AP261" s="49">
        <f t="shared" si="103"/>
        <v>0</v>
      </c>
      <c r="AQ261" s="49">
        <f t="shared" si="103"/>
        <v>0</v>
      </c>
      <c r="AR261" s="49">
        <f t="shared" si="103"/>
        <v>0</v>
      </c>
      <c r="AS261" s="49">
        <f t="shared" si="103"/>
        <v>0</v>
      </c>
      <c r="AT261" s="49">
        <f t="shared" si="103"/>
        <v>0</v>
      </c>
      <c r="AU261" s="49">
        <f t="shared" si="103"/>
        <v>0</v>
      </c>
      <c r="AV261" s="49">
        <f t="shared" si="103"/>
        <v>0</v>
      </c>
      <c r="AW261" s="49">
        <f t="shared" si="103"/>
        <v>0</v>
      </c>
      <c r="AX261" s="49">
        <f t="shared" si="103"/>
        <v>0</v>
      </c>
      <c r="AY261" s="49">
        <f t="shared" si="103"/>
        <v>0</v>
      </c>
      <c r="AZ261" s="49">
        <f t="shared" si="98"/>
        <v>0</v>
      </c>
      <c r="BA261" s="49">
        <f t="shared" si="98"/>
        <v>0</v>
      </c>
      <c r="BB261" s="48">
        <f t="shared" si="102"/>
        <v>256</v>
      </c>
      <c r="BC261" s="50">
        <f t="shared" si="86"/>
        <v>0</v>
      </c>
    </row>
    <row r="262" spans="1:55" x14ac:dyDescent="0.25">
      <c r="A262" s="48">
        <f t="shared" si="92"/>
        <v>257</v>
      </c>
      <c r="B262" s="221"/>
      <c r="C262" s="222"/>
      <c r="D262" s="220"/>
      <c r="E262" s="180"/>
      <c r="F262" s="223"/>
      <c r="G262" s="223"/>
      <c r="H262" s="223"/>
      <c r="I262" s="223"/>
      <c r="J262" s="49"/>
      <c r="K262" s="49">
        <f t="shared" si="94"/>
        <v>0</v>
      </c>
      <c r="L262" s="49">
        <f t="shared" si="94"/>
        <v>0</v>
      </c>
      <c r="M262" s="49">
        <f t="shared" si="27"/>
        <v>0</v>
      </c>
      <c r="N262" s="48">
        <f t="shared" si="101"/>
        <v>257</v>
      </c>
      <c r="O262" s="49">
        <f t="shared" si="93"/>
        <v>0</v>
      </c>
      <c r="P262" s="49">
        <f t="shared" si="93"/>
        <v>0</v>
      </c>
      <c r="Q262" s="49">
        <f t="shared" si="93"/>
        <v>0</v>
      </c>
      <c r="R262" s="49">
        <f t="shared" si="93"/>
        <v>0</v>
      </c>
      <c r="S262" s="49">
        <f t="shared" si="104"/>
        <v>0</v>
      </c>
      <c r="T262" s="49">
        <f t="shared" si="104"/>
        <v>0</v>
      </c>
      <c r="U262" s="49">
        <f t="shared" si="104"/>
        <v>0</v>
      </c>
      <c r="V262" s="49">
        <f t="shared" si="104"/>
        <v>0</v>
      </c>
      <c r="W262" s="49">
        <f t="shared" si="104"/>
        <v>0</v>
      </c>
      <c r="X262" s="49">
        <f t="shared" si="104"/>
        <v>0</v>
      </c>
      <c r="Y262" s="49">
        <f t="shared" si="104"/>
        <v>0</v>
      </c>
      <c r="Z262" s="49">
        <f t="shared" si="104"/>
        <v>0</v>
      </c>
      <c r="AA262" s="49">
        <f t="shared" si="104"/>
        <v>0</v>
      </c>
      <c r="AB262" s="49">
        <f t="shared" si="104"/>
        <v>0</v>
      </c>
      <c r="AC262" s="49"/>
      <c r="AD262" s="49">
        <f t="shared" si="105"/>
        <v>0</v>
      </c>
      <c r="AE262" s="49">
        <f t="shared" si="105"/>
        <v>0</v>
      </c>
      <c r="AF262" s="49">
        <f t="shared" si="105"/>
        <v>0</v>
      </c>
      <c r="AG262" s="49">
        <f t="shared" si="105"/>
        <v>0</v>
      </c>
      <c r="AH262" s="49">
        <f t="shared" si="105"/>
        <v>0</v>
      </c>
      <c r="AI262" s="49">
        <f t="shared" si="105"/>
        <v>0</v>
      </c>
      <c r="AJ262" s="49">
        <f t="shared" si="105"/>
        <v>0</v>
      </c>
      <c r="AK262" s="49">
        <f t="shared" si="103"/>
        <v>0</v>
      </c>
      <c r="AL262" s="49">
        <f t="shared" si="103"/>
        <v>0</v>
      </c>
      <c r="AM262" s="49">
        <f t="shared" si="103"/>
        <v>0</v>
      </c>
      <c r="AN262" s="49">
        <f t="shared" si="88"/>
        <v>0</v>
      </c>
      <c r="AO262" s="49">
        <f t="shared" si="103"/>
        <v>0</v>
      </c>
      <c r="AP262" s="49">
        <f t="shared" si="103"/>
        <v>0</v>
      </c>
      <c r="AQ262" s="49">
        <f t="shared" si="103"/>
        <v>0</v>
      </c>
      <c r="AR262" s="49">
        <f t="shared" si="103"/>
        <v>0</v>
      </c>
      <c r="AS262" s="49">
        <f t="shared" si="103"/>
        <v>0</v>
      </c>
      <c r="AT262" s="49">
        <f t="shared" si="103"/>
        <v>0</v>
      </c>
      <c r="AU262" s="49">
        <f t="shared" si="103"/>
        <v>0</v>
      </c>
      <c r="AV262" s="49">
        <f t="shared" si="103"/>
        <v>0</v>
      </c>
      <c r="AW262" s="49">
        <f t="shared" si="103"/>
        <v>0</v>
      </c>
      <c r="AX262" s="49">
        <f t="shared" si="103"/>
        <v>0</v>
      </c>
      <c r="AY262" s="49">
        <f t="shared" si="103"/>
        <v>0</v>
      </c>
      <c r="AZ262" s="49">
        <f t="shared" si="98"/>
        <v>0</v>
      </c>
      <c r="BA262" s="49">
        <f t="shared" si="98"/>
        <v>0</v>
      </c>
      <c r="BB262" s="48">
        <f t="shared" si="102"/>
        <v>257</v>
      </c>
      <c r="BC262" s="50">
        <f t="shared" ref="BC262:BC325" si="106">F262-G262+H262-I262-K262-L262+M262-SUM(O262:R262)+SUM(S262:AB262)-SUM(AD262:AJ262)+SUM(AK262:BA262)</f>
        <v>0</v>
      </c>
    </row>
    <row r="263" spans="1:55" x14ac:dyDescent="0.25">
      <c r="A263" s="48">
        <f t="shared" si="92"/>
        <v>258</v>
      </c>
      <c r="B263" s="221"/>
      <c r="C263" s="222"/>
      <c r="D263" s="220"/>
      <c r="E263" s="180"/>
      <c r="F263" s="223"/>
      <c r="G263" s="223"/>
      <c r="H263" s="223"/>
      <c r="I263" s="223"/>
      <c r="J263" s="49"/>
      <c r="K263" s="49">
        <f t="shared" si="94"/>
        <v>0</v>
      </c>
      <c r="L263" s="49">
        <f t="shared" si="94"/>
        <v>0</v>
      </c>
      <c r="M263" s="49">
        <f t="shared" si="27"/>
        <v>0</v>
      </c>
      <c r="N263" s="48">
        <f t="shared" si="101"/>
        <v>258</v>
      </c>
      <c r="O263" s="49">
        <f t="shared" si="93"/>
        <v>0</v>
      </c>
      <c r="P263" s="49">
        <f t="shared" si="93"/>
        <v>0</v>
      </c>
      <c r="Q263" s="49">
        <f t="shared" si="93"/>
        <v>0</v>
      </c>
      <c r="R263" s="49">
        <f t="shared" si="93"/>
        <v>0</v>
      </c>
      <c r="S263" s="49">
        <f t="shared" si="104"/>
        <v>0</v>
      </c>
      <c r="T263" s="49">
        <f t="shared" si="104"/>
        <v>0</v>
      </c>
      <c r="U263" s="49">
        <f t="shared" si="104"/>
        <v>0</v>
      </c>
      <c r="V263" s="49">
        <f t="shared" si="104"/>
        <v>0</v>
      </c>
      <c r="W263" s="49">
        <f t="shared" si="104"/>
        <v>0</v>
      </c>
      <c r="X263" s="49">
        <f t="shared" si="104"/>
        <v>0</v>
      </c>
      <c r="Y263" s="49">
        <f t="shared" si="104"/>
        <v>0</v>
      </c>
      <c r="Z263" s="49">
        <f t="shared" si="104"/>
        <v>0</v>
      </c>
      <c r="AA263" s="49">
        <f t="shared" si="104"/>
        <v>0</v>
      </c>
      <c r="AB263" s="49">
        <f t="shared" si="104"/>
        <v>0</v>
      </c>
      <c r="AC263" s="49"/>
      <c r="AD263" s="49">
        <f t="shared" si="105"/>
        <v>0</v>
      </c>
      <c r="AE263" s="49">
        <f t="shared" si="105"/>
        <v>0</v>
      </c>
      <c r="AF263" s="49">
        <f t="shared" si="105"/>
        <v>0</v>
      </c>
      <c r="AG263" s="49">
        <f t="shared" si="105"/>
        <v>0</v>
      </c>
      <c r="AH263" s="49">
        <f t="shared" si="105"/>
        <v>0</v>
      </c>
      <c r="AI263" s="49">
        <f t="shared" si="105"/>
        <v>0</v>
      </c>
      <c r="AJ263" s="49">
        <f t="shared" si="105"/>
        <v>0</v>
      </c>
      <c r="AK263" s="49">
        <f t="shared" si="103"/>
        <v>0</v>
      </c>
      <c r="AL263" s="49">
        <f t="shared" si="103"/>
        <v>0</v>
      </c>
      <c r="AM263" s="49">
        <f t="shared" si="103"/>
        <v>0</v>
      </c>
      <c r="AN263" s="49">
        <f t="shared" ref="AN263:AN326" si="107">IF($E263=AN$4,$G263+$I263,IF(E263=42,-(F263+H263),IF(E263=43,-(F263+H263),IF(E263=44,G263+I263,0))))</f>
        <v>0</v>
      </c>
      <c r="AO263" s="49">
        <f t="shared" si="103"/>
        <v>0</v>
      </c>
      <c r="AP263" s="49">
        <f t="shared" si="103"/>
        <v>0</v>
      </c>
      <c r="AQ263" s="49">
        <f t="shared" si="103"/>
        <v>0</v>
      </c>
      <c r="AR263" s="49">
        <f t="shared" si="103"/>
        <v>0</v>
      </c>
      <c r="AS263" s="49">
        <f t="shared" si="103"/>
        <v>0</v>
      </c>
      <c r="AT263" s="49">
        <f t="shared" si="103"/>
        <v>0</v>
      </c>
      <c r="AU263" s="49">
        <f t="shared" si="103"/>
        <v>0</v>
      </c>
      <c r="AV263" s="49">
        <f t="shared" si="103"/>
        <v>0</v>
      </c>
      <c r="AW263" s="49">
        <f t="shared" si="103"/>
        <v>0</v>
      </c>
      <c r="AX263" s="49">
        <f t="shared" si="103"/>
        <v>0</v>
      </c>
      <c r="AY263" s="49">
        <f t="shared" si="103"/>
        <v>0</v>
      </c>
      <c r="AZ263" s="49">
        <f t="shared" si="98"/>
        <v>0</v>
      </c>
      <c r="BA263" s="49">
        <f t="shared" si="98"/>
        <v>0</v>
      </c>
      <c r="BB263" s="48">
        <f t="shared" si="102"/>
        <v>258</v>
      </c>
      <c r="BC263" s="50">
        <f t="shared" si="106"/>
        <v>0</v>
      </c>
    </row>
    <row r="264" spans="1:55" x14ac:dyDescent="0.25">
      <c r="A264" s="48">
        <f t="shared" si="92"/>
        <v>259</v>
      </c>
      <c r="B264" s="221"/>
      <c r="C264" s="222"/>
      <c r="D264" s="220"/>
      <c r="E264" s="180"/>
      <c r="F264" s="223"/>
      <c r="G264" s="223"/>
      <c r="H264" s="223"/>
      <c r="I264" s="223"/>
      <c r="J264" s="49"/>
      <c r="K264" s="49">
        <f t="shared" si="94"/>
        <v>0</v>
      </c>
      <c r="L264" s="49">
        <f t="shared" si="94"/>
        <v>0</v>
      </c>
      <c r="M264" s="49">
        <f t="shared" si="27"/>
        <v>0</v>
      </c>
      <c r="N264" s="48">
        <f t="shared" si="101"/>
        <v>259</v>
      </c>
      <c r="O264" s="49">
        <f t="shared" si="93"/>
        <v>0</v>
      </c>
      <c r="P264" s="49">
        <f t="shared" si="93"/>
        <v>0</v>
      </c>
      <c r="Q264" s="49">
        <f t="shared" si="93"/>
        <v>0</v>
      </c>
      <c r="R264" s="49">
        <f t="shared" si="93"/>
        <v>0</v>
      </c>
      <c r="S264" s="49">
        <f t="shared" si="104"/>
        <v>0</v>
      </c>
      <c r="T264" s="49">
        <f t="shared" si="104"/>
        <v>0</v>
      </c>
      <c r="U264" s="49">
        <f t="shared" si="104"/>
        <v>0</v>
      </c>
      <c r="V264" s="49">
        <f t="shared" si="104"/>
        <v>0</v>
      </c>
      <c r="W264" s="49">
        <f t="shared" si="104"/>
        <v>0</v>
      </c>
      <c r="X264" s="49">
        <f t="shared" si="104"/>
        <v>0</v>
      </c>
      <c r="Y264" s="49">
        <f t="shared" si="104"/>
        <v>0</v>
      </c>
      <c r="Z264" s="49">
        <f t="shared" si="104"/>
        <v>0</v>
      </c>
      <c r="AA264" s="49">
        <f t="shared" si="104"/>
        <v>0</v>
      </c>
      <c r="AB264" s="49">
        <f t="shared" si="104"/>
        <v>0</v>
      </c>
      <c r="AC264" s="49"/>
      <c r="AD264" s="49">
        <f t="shared" si="105"/>
        <v>0</v>
      </c>
      <c r="AE264" s="49">
        <f t="shared" si="105"/>
        <v>0</v>
      </c>
      <c r="AF264" s="49">
        <f t="shared" si="105"/>
        <v>0</v>
      </c>
      <c r="AG264" s="49">
        <f t="shared" si="105"/>
        <v>0</v>
      </c>
      <c r="AH264" s="49">
        <f t="shared" si="105"/>
        <v>0</v>
      </c>
      <c r="AI264" s="49">
        <f t="shared" si="105"/>
        <v>0</v>
      </c>
      <c r="AJ264" s="49">
        <f t="shared" si="105"/>
        <v>0</v>
      </c>
      <c r="AK264" s="49">
        <f t="shared" si="103"/>
        <v>0</v>
      </c>
      <c r="AL264" s="49">
        <f t="shared" si="103"/>
        <v>0</v>
      </c>
      <c r="AM264" s="49">
        <f t="shared" si="103"/>
        <v>0</v>
      </c>
      <c r="AN264" s="49">
        <f t="shared" si="107"/>
        <v>0</v>
      </c>
      <c r="AO264" s="49">
        <f t="shared" si="103"/>
        <v>0</v>
      </c>
      <c r="AP264" s="49">
        <f t="shared" si="103"/>
        <v>0</v>
      </c>
      <c r="AQ264" s="49">
        <f t="shared" si="103"/>
        <v>0</v>
      </c>
      <c r="AR264" s="49">
        <f t="shared" si="103"/>
        <v>0</v>
      </c>
      <c r="AS264" s="49">
        <f t="shared" si="103"/>
        <v>0</v>
      </c>
      <c r="AT264" s="49">
        <f t="shared" si="103"/>
        <v>0</v>
      </c>
      <c r="AU264" s="49">
        <f t="shared" si="103"/>
        <v>0</v>
      </c>
      <c r="AV264" s="49">
        <f t="shared" si="103"/>
        <v>0</v>
      </c>
      <c r="AW264" s="49">
        <f t="shared" si="103"/>
        <v>0</v>
      </c>
      <c r="AX264" s="49">
        <f t="shared" si="103"/>
        <v>0</v>
      </c>
      <c r="AY264" s="49">
        <f t="shared" si="103"/>
        <v>0</v>
      </c>
      <c r="AZ264" s="49">
        <f t="shared" si="98"/>
        <v>0</v>
      </c>
      <c r="BA264" s="49">
        <f t="shared" si="98"/>
        <v>0</v>
      </c>
      <c r="BB264" s="48">
        <f t="shared" si="102"/>
        <v>259</v>
      </c>
      <c r="BC264" s="50">
        <f t="shared" si="106"/>
        <v>0</v>
      </c>
    </row>
    <row r="265" spans="1:55" x14ac:dyDescent="0.25">
      <c r="A265" s="48">
        <f t="shared" si="92"/>
        <v>260</v>
      </c>
      <c r="B265" s="221"/>
      <c r="C265" s="222"/>
      <c r="D265" s="220"/>
      <c r="E265" s="180"/>
      <c r="F265" s="223"/>
      <c r="G265" s="223"/>
      <c r="H265" s="223"/>
      <c r="I265" s="223"/>
      <c r="J265" s="49"/>
      <c r="K265" s="49">
        <f t="shared" si="94"/>
        <v>0</v>
      </c>
      <c r="L265" s="49">
        <f t="shared" si="94"/>
        <v>0</v>
      </c>
      <c r="M265" s="49">
        <f t="shared" si="27"/>
        <v>0</v>
      </c>
      <c r="N265" s="48">
        <f t="shared" si="101"/>
        <v>260</v>
      </c>
      <c r="O265" s="49">
        <f t="shared" si="93"/>
        <v>0</v>
      </c>
      <c r="P265" s="49">
        <f t="shared" si="93"/>
        <v>0</v>
      </c>
      <c r="Q265" s="49">
        <f t="shared" si="93"/>
        <v>0</v>
      </c>
      <c r="R265" s="49">
        <f t="shared" si="93"/>
        <v>0</v>
      </c>
      <c r="S265" s="49">
        <f t="shared" si="104"/>
        <v>0</v>
      </c>
      <c r="T265" s="49">
        <f t="shared" si="104"/>
        <v>0</v>
      </c>
      <c r="U265" s="49">
        <f t="shared" si="104"/>
        <v>0</v>
      </c>
      <c r="V265" s="49">
        <f t="shared" si="104"/>
        <v>0</v>
      </c>
      <c r="W265" s="49">
        <f t="shared" si="104"/>
        <v>0</v>
      </c>
      <c r="X265" s="49">
        <f t="shared" si="104"/>
        <v>0</v>
      </c>
      <c r="Y265" s="49">
        <f t="shared" si="104"/>
        <v>0</v>
      </c>
      <c r="Z265" s="49">
        <f t="shared" si="104"/>
        <v>0</v>
      </c>
      <c r="AA265" s="49">
        <f t="shared" si="104"/>
        <v>0</v>
      </c>
      <c r="AB265" s="49">
        <f t="shared" si="104"/>
        <v>0</v>
      </c>
      <c r="AC265" s="49"/>
      <c r="AD265" s="49">
        <f t="shared" si="105"/>
        <v>0</v>
      </c>
      <c r="AE265" s="49">
        <f t="shared" si="105"/>
        <v>0</v>
      </c>
      <c r="AF265" s="49">
        <f t="shared" si="105"/>
        <v>0</v>
      </c>
      <c r="AG265" s="49">
        <f t="shared" si="105"/>
        <v>0</v>
      </c>
      <c r="AH265" s="49">
        <f t="shared" si="105"/>
        <v>0</v>
      </c>
      <c r="AI265" s="49">
        <f t="shared" si="105"/>
        <v>0</v>
      </c>
      <c r="AJ265" s="49">
        <f t="shared" si="105"/>
        <v>0</v>
      </c>
      <c r="AK265" s="49">
        <f t="shared" si="103"/>
        <v>0</v>
      </c>
      <c r="AL265" s="49">
        <f t="shared" si="103"/>
        <v>0</v>
      </c>
      <c r="AM265" s="49">
        <f t="shared" si="103"/>
        <v>0</v>
      </c>
      <c r="AN265" s="49">
        <f t="shared" si="107"/>
        <v>0</v>
      </c>
      <c r="AO265" s="49">
        <f t="shared" si="103"/>
        <v>0</v>
      </c>
      <c r="AP265" s="49">
        <f t="shared" si="103"/>
        <v>0</v>
      </c>
      <c r="AQ265" s="49">
        <f t="shared" si="103"/>
        <v>0</v>
      </c>
      <c r="AR265" s="49">
        <f t="shared" si="103"/>
        <v>0</v>
      </c>
      <c r="AS265" s="49">
        <f t="shared" si="103"/>
        <v>0</v>
      </c>
      <c r="AT265" s="49">
        <f t="shared" si="103"/>
        <v>0</v>
      </c>
      <c r="AU265" s="49">
        <f t="shared" si="103"/>
        <v>0</v>
      </c>
      <c r="AV265" s="49">
        <f t="shared" si="103"/>
        <v>0</v>
      </c>
      <c r="AW265" s="49">
        <f t="shared" si="103"/>
        <v>0</v>
      </c>
      <c r="AX265" s="49">
        <f t="shared" si="103"/>
        <v>0</v>
      </c>
      <c r="AY265" s="49">
        <f t="shared" si="103"/>
        <v>0</v>
      </c>
      <c r="AZ265" s="49">
        <f t="shared" si="98"/>
        <v>0</v>
      </c>
      <c r="BA265" s="49">
        <f t="shared" si="98"/>
        <v>0</v>
      </c>
      <c r="BB265" s="48">
        <f t="shared" si="102"/>
        <v>260</v>
      </c>
      <c r="BC265" s="50">
        <f t="shared" si="106"/>
        <v>0</v>
      </c>
    </row>
    <row r="266" spans="1:55" x14ac:dyDescent="0.25">
      <c r="A266" s="48">
        <f t="shared" si="92"/>
        <v>261</v>
      </c>
      <c r="B266" s="221"/>
      <c r="C266" s="222"/>
      <c r="D266" s="220"/>
      <c r="E266" s="180"/>
      <c r="F266" s="223"/>
      <c r="G266" s="223"/>
      <c r="H266" s="223"/>
      <c r="I266" s="223"/>
      <c r="J266" s="49"/>
      <c r="K266" s="49">
        <f t="shared" si="94"/>
        <v>0</v>
      </c>
      <c r="L266" s="49">
        <f t="shared" si="94"/>
        <v>0</v>
      </c>
      <c r="M266" s="49">
        <f t="shared" si="27"/>
        <v>0</v>
      </c>
      <c r="N266" s="48">
        <f t="shared" si="101"/>
        <v>261</v>
      </c>
      <c r="O266" s="49">
        <f t="shared" si="93"/>
        <v>0</v>
      </c>
      <c r="P266" s="49">
        <f t="shared" si="93"/>
        <v>0</v>
      </c>
      <c r="Q266" s="49">
        <f t="shared" si="93"/>
        <v>0</v>
      </c>
      <c r="R266" s="49">
        <f t="shared" si="93"/>
        <v>0</v>
      </c>
      <c r="S266" s="49">
        <f t="shared" si="104"/>
        <v>0</v>
      </c>
      <c r="T266" s="49">
        <f t="shared" si="104"/>
        <v>0</v>
      </c>
      <c r="U266" s="49">
        <f t="shared" si="104"/>
        <v>0</v>
      </c>
      <c r="V266" s="49">
        <f t="shared" si="104"/>
        <v>0</v>
      </c>
      <c r="W266" s="49">
        <f t="shared" si="104"/>
        <v>0</v>
      </c>
      <c r="X266" s="49">
        <f t="shared" si="104"/>
        <v>0</v>
      </c>
      <c r="Y266" s="49">
        <f t="shared" si="104"/>
        <v>0</v>
      </c>
      <c r="Z266" s="49">
        <f t="shared" si="104"/>
        <v>0</v>
      </c>
      <c r="AA266" s="49">
        <f t="shared" si="104"/>
        <v>0</v>
      </c>
      <c r="AB266" s="49">
        <f t="shared" si="104"/>
        <v>0</v>
      </c>
      <c r="AC266" s="49"/>
      <c r="AD266" s="49">
        <f t="shared" si="105"/>
        <v>0</v>
      </c>
      <c r="AE266" s="49">
        <f t="shared" si="105"/>
        <v>0</v>
      </c>
      <c r="AF266" s="49">
        <f t="shared" si="105"/>
        <v>0</v>
      </c>
      <c r="AG266" s="49">
        <f t="shared" si="105"/>
        <v>0</v>
      </c>
      <c r="AH266" s="49">
        <f t="shared" si="105"/>
        <v>0</v>
      </c>
      <c r="AI266" s="49">
        <f t="shared" si="105"/>
        <v>0</v>
      </c>
      <c r="AJ266" s="49">
        <f t="shared" si="105"/>
        <v>0</v>
      </c>
      <c r="AK266" s="49">
        <f t="shared" ref="AK266:AY282" si="108">IF($E266=AK$4,$G266+$I266,0)</f>
        <v>0</v>
      </c>
      <c r="AL266" s="49">
        <f t="shared" si="108"/>
        <v>0</v>
      </c>
      <c r="AM266" s="49">
        <f t="shared" si="108"/>
        <v>0</v>
      </c>
      <c r="AN266" s="49">
        <f t="shared" si="107"/>
        <v>0</v>
      </c>
      <c r="AO266" s="49">
        <f t="shared" si="108"/>
        <v>0</v>
      </c>
      <c r="AP266" s="49">
        <f t="shared" si="108"/>
        <v>0</v>
      </c>
      <c r="AQ266" s="49">
        <f t="shared" si="108"/>
        <v>0</v>
      </c>
      <c r="AR266" s="49">
        <f t="shared" si="108"/>
        <v>0</v>
      </c>
      <c r="AS266" s="49">
        <f t="shared" si="108"/>
        <v>0</v>
      </c>
      <c r="AT266" s="49">
        <f t="shared" si="108"/>
        <v>0</v>
      </c>
      <c r="AU266" s="49">
        <f t="shared" si="108"/>
        <v>0</v>
      </c>
      <c r="AV266" s="49">
        <f t="shared" si="108"/>
        <v>0</v>
      </c>
      <c r="AW266" s="49">
        <f t="shared" si="108"/>
        <v>0</v>
      </c>
      <c r="AX266" s="49">
        <f t="shared" si="108"/>
        <v>0</v>
      </c>
      <c r="AY266" s="49">
        <f t="shared" si="108"/>
        <v>0</v>
      </c>
      <c r="AZ266" s="49">
        <f t="shared" si="98"/>
        <v>0</v>
      </c>
      <c r="BA266" s="49">
        <f t="shared" si="98"/>
        <v>0</v>
      </c>
      <c r="BB266" s="48">
        <f t="shared" si="102"/>
        <v>261</v>
      </c>
      <c r="BC266" s="50">
        <f t="shared" si="106"/>
        <v>0</v>
      </c>
    </row>
    <row r="267" spans="1:55" x14ac:dyDescent="0.25">
      <c r="A267" s="48">
        <f t="shared" si="92"/>
        <v>262</v>
      </c>
      <c r="B267" s="221"/>
      <c r="C267" s="222"/>
      <c r="D267" s="220"/>
      <c r="E267" s="180"/>
      <c r="F267" s="223"/>
      <c r="G267" s="223"/>
      <c r="H267" s="223"/>
      <c r="I267" s="223"/>
      <c r="J267" s="49"/>
      <c r="K267" s="49">
        <f t="shared" si="94"/>
        <v>0</v>
      </c>
      <c r="L267" s="49">
        <f t="shared" si="94"/>
        <v>0</v>
      </c>
      <c r="M267" s="49">
        <f t="shared" si="27"/>
        <v>0</v>
      </c>
      <c r="N267" s="48">
        <f t="shared" si="101"/>
        <v>262</v>
      </c>
      <c r="O267" s="49">
        <f t="shared" si="93"/>
        <v>0</v>
      </c>
      <c r="P267" s="49">
        <f t="shared" si="93"/>
        <v>0</v>
      </c>
      <c r="Q267" s="49">
        <f t="shared" si="93"/>
        <v>0</v>
      </c>
      <c r="R267" s="49">
        <f t="shared" si="93"/>
        <v>0</v>
      </c>
      <c r="S267" s="49">
        <f t="shared" si="104"/>
        <v>0</v>
      </c>
      <c r="T267" s="49">
        <f t="shared" si="104"/>
        <v>0</v>
      </c>
      <c r="U267" s="49">
        <f t="shared" si="104"/>
        <v>0</v>
      </c>
      <c r="V267" s="49">
        <f t="shared" si="104"/>
        <v>0</v>
      </c>
      <c r="W267" s="49">
        <f t="shared" si="104"/>
        <v>0</v>
      </c>
      <c r="X267" s="49">
        <f t="shared" si="104"/>
        <v>0</v>
      </c>
      <c r="Y267" s="49">
        <f t="shared" si="104"/>
        <v>0</v>
      </c>
      <c r="Z267" s="49">
        <f t="shared" si="104"/>
        <v>0</v>
      </c>
      <c r="AA267" s="49">
        <f t="shared" si="104"/>
        <v>0</v>
      </c>
      <c r="AB267" s="49">
        <f t="shared" si="104"/>
        <v>0</v>
      </c>
      <c r="AC267" s="49"/>
      <c r="AD267" s="49">
        <f t="shared" si="105"/>
        <v>0</v>
      </c>
      <c r="AE267" s="49">
        <f t="shared" si="105"/>
        <v>0</v>
      </c>
      <c r="AF267" s="49">
        <f t="shared" si="105"/>
        <v>0</v>
      </c>
      <c r="AG267" s="49">
        <f t="shared" si="105"/>
        <v>0</v>
      </c>
      <c r="AH267" s="49">
        <f t="shared" si="105"/>
        <v>0</v>
      </c>
      <c r="AI267" s="49">
        <f t="shared" si="105"/>
        <v>0</v>
      </c>
      <c r="AJ267" s="49">
        <f t="shared" si="105"/>
        <v>0</v>
      </c>
      <c r="AK267" s="49">
        <f t="shared" si="108"/>
        <v>0</v>
      </c>
      <c r="AL267" s="49">
        <f t="shared" si="108"/>
        <v>0</v>
      </c>
      <c r="AM267" s="49">
        <f t="shared" si="108"/>
        <v>0</v>
      </c>
      <c r="AN267" s="49">
        <f t="shared" si="107"/>
        <v>0</v>
      </c>
      <c r="AO267" s="49">
        <f t="shared" si="108"/>
        <v>0</v>
      </c>
      <c r="AP267" s="49">
        <f t="shared" si="108"/>
        <v>0</v>
      </c>
      <c r="AQ267" s="49">
        <f t="shared" si="108"/>
        <v>0</v>
      </c>
      <c r="AR267" s="49">
        <f t="shared" si="108"/>
        <v>0</v>
      </c>
      <c r="AS267" s="49">
        <f t="shared" si="108"/>
        <v>0</v>
      </c>
      <c r="AT267" s="49">
        <f t="shared" si="108"/>
        <v>0</v>
      </c>
      <c r="AU267" s="49">
        <f t="shared" si="108"/>
        <v>0</v>
      </c>
      <c r="AV267" s="49">
        <f t="shared" si="108"/>
        <v>0</v>
      </c>
      <c r="AW267" s="49">
        <f t="shared" si="108"/>
        <v>0</v>
      </c>
      <c r="AX267" s="49">
        <f t="shared" si="108"/>
        <v>0</v>
      </c>
      <c r="AY267" s="49">
        <f t="shared" si="108"/>
        <v>0</v>
      </c>
      <c r="AZ267" s="49">
        <f t="shared" si="98"/>
        <v>0</v>
      </c>
      <c r="BA267" s="49">
        <f t="shared" si="98"/>
        <v>0</v>
      </c>
      <c r="BB267" s="48">
        <f t="shared" si="102"/>
        <v>262</v>
      </c>
      <c r="BC267" s="50">
        <f t="shared" si="106"/>
        <v>0</v>
      </c>
    </row>
    <row r="268" spans="1:55" x14ac:dyDescent="0.25">
      <c r="A268" s="48">
        <f t="shared" si="92"/>
        <v>263</v>
      </c>
      <c r="B268" s="221"/>
      <c r="C268" s="222"/>
      <c r="D268" s="220"/>
      <c r="E268" s="180"/>
      <c r="F268" s="223"/>
      <c r="G268" s="223"/>
      <c r="H268" s="223"/>
      <c r="I268" s="223"/>
      <c r="J268" s="49"/>
      <c r="K268" s="49">
        <f t="shared" si="94"/>
        <v>0</v>
      </c>
      <c r="L268" s="49">
        <f t="shared" si="94"/>
        <v>0</v>
      </c>
      <c r="M268" s="49">
        <f t="shared" si="27"/>
        <v>0</v>
      </c>
      <c r="N268" s="48">
        <f t="shared" si="101"/>
        <v>263</v>
      </c>
      <c r="O268" s="49">
        <f t="shared" si="93"/>
        <v>0</v>
      </c>
      <c r="P268" s="49">
        <f t="shared" si="93"/>
        <v>0</v>
      </c>
      <c r="Q268" s="49">
        <f t="shared" si="93"/>
        <v>0</v>
      </c>
      <c r="R268" s="49">
        <f t="shared" si="93"/>
        <v>0</v>
      </c>
      <c r="S268" s="49">
        <f t="shared" si="104"/>
        <v>0</v>
      </c>
      <c r="T268" s="49">
        <f t="shared" si="104"/>
        <v>0</v>
      </c>
      <c r="U268" s="49">
        <f t="shared" si="104"/>
        <v>0</v>
      </c>
      <c r="V268" s="49">
        <f t="shared" si="104"/>
        <v>0</v>
      </c>
      <c r="W268" s="49">
        <f t="shared" si="104"/>
        <v>0</v>
      </c>
      <c r="X268" s="49">
        <f t="shared" si="104"/>
        <v>0</v>
      </c>
      <c r="Y268" s="49">
        <f t="shared" si="104"/>
        <v>0</v>
      </c>
      <c r="Z268" s="49">
        <f t="shared" si="104"/>
        <v>0</v>
      </c>
      <c r="AA268" s="49">
        <f t="shared" si="104"/>
        <v>0</v>
      </c>
      <c r="AB268" s="49">
        <f t="shared" si="104"/>
        <v>0</v>
      </c>
      <c r="AC268" s="49"/>
      <c r="AD268" s="49">
        <f t="shared" si="105"/>
        <v>0</v>
      </c>
      <c r="AE268" s="49">
        <f t="shared" si="105"/>
        <v>0</v>
      </c>
      <c r="AF268" s="49">
        <f t="shared" si="105"/>
        <v>0</v>
      </c>
      <c r="AG268" s="49">
        <f t="shared" si="105"/>
        <v>0</v>
      </c>
      <c r="AH268" s="49">
        <f t="shared" si="105"/>
        <v>0</v>
      </c>
      <c r="AI268" s="49">
        <f t="shared" si="105"/>
        <v>0</v>
      </c>
      <c r="AJ268" s="49">
        <f t="shared" si="105"/>
        <v>0</v>
      </c>
      <c r="AK268" s="49">
        <f t="shared" si="108"/>
        <v>0</v>
      </c>
      <c r="AL268" s="49">
        <f t="shared" si="108"/>
        <v>0</v>
      </c>
      <c r="AM268" s="49">
        <f t="shared" si="108"/>
        <v>0</v>
      </c>
      <c r="AN268" s="49">
        <f t="shared" si="107"/>
        <v>0</v>
      </c>
      <c r="AO268" s="49">
        <f t="shared" si="108"/>
        <v>0</v>
      </c>
      <c r="AP268" s="49">
        <f t="shared" si="108"/>
        <v>0</v>
      </c>
      <c r="AQ268" s="49">
        <f t="shared" si="108"/>
        <v>0</v>
      </c>
      <c r="AR268" s="49">
        <f t="shared" si="108"/>
        <v>0</v>
      </c>
      <c r="AS268" s="49">
        <f t="shared" si="108"/>
        <v>0</v>
      </c>
      <c r="AT268" s="49">
        <f t="shared" si="108"/>
        <v>0</v>
      </c>
      <c r="AU268" s="49">
        <f t="shared" si="108"/>
        <v>0</v>
      </c>
      <c r="AV268" s="49">
        <f t="shared" si="108"/>
        <v>0</v>
      </c>
      <c r="AW268" s="49">
        <f t="shared" si="108"/>
        <v>0</v>
      </c>
      <c r="AX268" s="49">
        <f t="shared" si="108"/>
        <v>0</v>
      </c>
      <c r="AY268" s="49">
        <f t="shared" si="108"/>
        <v>0</v>
      </c>
      <c r="AZ268" s="49">
        <f t="shared" si="98"/>
        <v>0</v>
      </c>
      <c r="BA268" s="49">
        <f t="shared" si="98"/>
        <v>0</v>
      </c>
      <c r="BB268" s="48">
        <f t="shared" si="102"/>
        <v>263</v>
      </c>
      <c r="BC268" s="50">
        <f t="shared" si="106"/>
        <v>0</v>
      </c>
    </row>
    <row r="269" spans="1:55" x14ac:dyDescent="0.25">
      <c r="A269" s="48">
        <f t="shared" si="92"/>
        <v>264</v>
      </c>
      <c r="B269" s="221"/>
      <c r="C269" s="222"/>
      <c r="D269" s="220"/>
      <c r="E269" s="180"/>
      <c r="F269" s="223"/>
      <c r="G269" s="223"/>
      <c r="H269" s="223"/>
      <c r="I269" s="223"/>
      <c r="J269" s="49"/>
      <c r="K269" s="49">
        <f t="shared" si="94"/>
        <v>0</v>
      </c>
      <c r="L269" s="49">
        <f t="shared" si="94"/>
        <v>0</v>
      </c>
      <c r="M269" s="49">
        <f t="shared" si="27"/>
        <v>0</v>
      </c>
      <c r="N269" s="48">
        <f t="shared" si="101"/>
        <v>264</v>
      </c>
      <c r="O269" s="49">
        <f t="shared" si="93"/>
        <v>0</v>
      </c>
      <c r="P269" s="49">
        <f t="shared" si="93"/>
        <v>0</v>
      </c>
      <c r="Q269" s="49">
        <f t="shared" si="93"/>
        <v>0</v>
      </c>
      <c r="R269" s="49">
        <f t="shared" si="93"/>
        <v>0</v>
      </c>
      <c r="S269" s="49">
        <f t="shared" si="104"/>
        <v>0</v>
      </c>
      <c r="T269" s="49">
        <f t="shared" si="104"/>
        <v>0</v>
      </c>
      <c r="U269" s="49">
        <f t="shared" si="104"/>
        <v>0</v>
      </c>
      <c r="V269" s="49">
        <f t="shared" si="104"/>
        <v>0</v>
      </c>
      <c r="W269" s="49">
        <f t="shared" si="104"/>
        <v>0</v>
      </c>
      <c r="X269" s="49">
        <f t="shared" si="104"/>
        <v>0</v>
      </c>
      <c r="Y269" s="49">
        <f t="shared" si="104"/>
        <v>0</v>
      </c>
      <c r="Z269" s="49">
        <f t="shared" si="104"/>
        <v>0</v>
      </c>
      <c r="AA269" s="49">
        <f t="shared" si="104"/>
        <v>0</v>
      </c>
      <c r="AB269" s="49">
        <f t="shared" si="104"/>
        <v>0</v>
      </c>
      <c r="AC269" s="49"/>
      <c r="AD269" s="49">
        <f t="shared" si="105"/>
        <v>0</v>
      </c>
      <c r="AE269" s="49">
        <f t="shared" si="105"/>
        <v>0</v>
      </c>
      <c r="AF269" s="49">
        <f t="shared" si="105"/>
        <v>0</v>
      </c>
      <c r="AG269" s="49">
        <f t="shared" si="105"/>
        <v>0</v>
      </c>
      <c r="AH269" s="49">
        <f t="shared" si="105"/>
        <v>0</v>
      </c>
      <c r="AI269" s="49">
        <f t="shared" si="105"/>
        <v>0</v>
      </c>
      <c r="AJ269" s="49">
        <f t="shared" si="105"/>
        <v>0</v>
      </c>
      <c r="AK269" s="49">
        <f t="shared" si="108"/>
        <v>0</v>
      </c>
      <c r="AL269" s="49">
        <f t="shared" si="108"/>
        <v>0</v>
      </c>
      <c r="AM269" s="49">
        <f t="shared" si="108"/>
        <v>0</v>
      </c>
      <c r="AN269" s="49">
        <f t="shared" si="107"/>
        <v>0</v>
      </c>
      <c r="AO269" s="49">
        <f t="shared" si="108"/>
        <v>0</v>
      </c>
      <c r="AP269" s="49">
        <f t="shared" si="108"/>
        <v>0</v>
      </c>
      <c r="AQ269" s="49">
        <f t="shared" si="108"/>
        <v>0</v>
      </c>
      <c r="AR269" s="49">
        <f t="shared" si="108"/>
        <v>0</v>
      </c>
      <c r="AS269" s="49">
        <f t="shared" si="108"/>
        <v>0</v>
      </c>
      <c r="AT269" s="49">
        <f t="shared" si="108"/>
        <v>0</v>
      </c>
      <c r="AU269" s="49">
        <f t="shared" si="108"/>
        <v>0</v>
      </c>
      <c r="AV269" s="49">
        <f t="shared" si="108"/>
        <v>0</v>
      </c>
      <c r="AW269" s="49">
        <f t="shared" si="108"/>
        <v>0</v>
      </c>
      <c r="AX269" s="49">
        <f t="shared" si="108"/>
        <v>0</v>
      </c>
      <c r="AY269" s="49">
        <f t="shared" si="108"/>
        <v>0</v>
      </c>
      <c r="AZ269" s="49">
        <f t="shared" si="98"/>
        <v>0</v>
      </c>
      <c r="BA269" s="49">
        <f t="shared" si="98"/>
        <v>0</v>
      </c>
      <c r="BB269" s="48">
        <f t="shared" si="102"/>
        <v>264</v>
      </c>
      <c r="BC269" s="50">
        <f t="shared" si="106"/>
        <v>0</v>
      </c>
    </row>
    <row r="270" spans="1:55" x14ac:dyDescent="0.25">
      <c r="A270" s="48">
        <f t="shared" si="92"/>
        <v>265</v>
      </c>
      <c r="B270" s="221"/>
      <c r="C270" s="222"/>
      <c r="D270" s="220"/>
      <c r="E270" s="180"/>
      <c r="F270" s="223"/>
      <c r="G270" s="223"/>
      <c r="H270" s="223"/>
      <c r="I270" s="223"/>
      <c r="J270" s="49"/>
      <c r="K270" s="49">
        <f t="shared" si="94"/>
        <v>0</v>
      </c>
      <c r="L270" s="49">
        <f t="shared" si="94"/>
        <v>0</v>
      </c>
      <c r="M270" s="49">
        <f t="shared" si="27"/>
        <v>0</v>
      </c>
      <c r="N270" s="48">
        <f t="shared" si="101"/>
        <v>265</v>
      </c>
      <c r="O270" s="49">
        <f t="shared" si="93"/>
        <v>0</v>
      </c>
      <c r="P270" s="49">
        <f t="shared" si="93"/>
        <v>0</v>
      </c>
      <c r="Q270" s="49">
        <f t="shared" si="93"/>
        <v>0</v>
      </c>
      <c r="R270" s="49">
        <f t="shared" si="93"/>
        <v>0</v>
      </c>
      <c r="S270" s="49">
        <f t="shared" si="104"/>
        <v>0</v>
      </c>
      <c r="T270" s="49">
        <f t="shared" si="104"/>
        <v>0</v>
      </c>
      <c r="U270" s="49">
        <f t="shared" si="104"/>
        <v>0</v>
      </c>
      <c r="V270" s="49">
        <f t="shared" si="104"/>
        <v>0</v>
      </c>
      <c r="W270" s="49">
        <f t="shared" si="104"/>
        <v>0</v>
      </c>
      <c r="X270" s="49">
        <f t="shared" si="104"/>
        <v>0</v>
      </c>
      <c r="Y270" s="49">
        <f t="shared" si="104"/>
        <v>0</v>
      </c>
      <c r="Z270" s="49">
        <f t="shared" si="104"/>
        <v>0</v>
      </c>
      <c r="AA270" s="49">
        <f t="shared" si="104"/>
        <v>0</v>
      </c>
      <c r="AB270" s="49">
        <f t="shared" si="104"/>
        <v>0</v>
      </c>
      <c r="AC270" s="49"/>
      <c r="AD270" s="49">
        <f t="shared" si="105"/>
        <v>0</v>
      </c>
      <c r="AE270" s="49">
        <f t="shared" si="105"/>
        <v>0</v>
      </c>
      <c r="AF270" s="49">
        <f t="shared" si="105"/>
        <v>0</v>
      </c>
      <c r="AG270" s="49">
        <f t="shared" si="105"/>
        <v>0</v>
      </c>
      <c r="AH270" s="49">
        <f t="shared" si="105"/>
        <v>0</v>
      </c>
      <c r="AI270" s="49">
        <f t="shared" si="105"/>
        <v>0</v>
      </c>
      <c r="AJ270" s="49">
        <f t="shared" si="105"/>
        <v>0</v>
      </c>
      <c r="AK270" s="49">
        <f t="shared" si="108"/>
        <v>0</v>
      </c>
      <c r="AL270" s="49">
        <f t="shared" si="108"/>
        <v>0</v>
      </c>
      <c r="AM270" s="49">
        <f t="shared" si="108"/>
        <v>0</v>
      </c>
      <c r="AN270" s="49">
        <f t="shared" si="107"/>
        <v>0</v>
      </c>
      <c r="AO270" s="49">
        <f t="shared" si="108"/>
        <v>0</v>
      </c>
      <c r="AP270" s="49">
        <f t="shared" si="108"/>
        <v>0</v>
      </c>
      <c r="AQ270" s="49">
        <f t="shared" si="108"/>
        <v>0</v>
      </c>
      <c r="AR270" s="49">
        <f t="shared" si="108"/>
        <v>0</v>
      </c>
      <c r="AS270" s="49">
        <f t="shared" si="108"/>
        <v>0</v>
      </c>
      <c r="AT270" s="49">
        <f t="shared" si="108"/>
        <v>0</v>
      </c>
      <c r="AU270" s="49">
        <f t="shared" si="108"/>
        <v>0</v>
      </c>
      <c r="AV270" s="49">
        <f t="shared" si="108"/>
        <v>0</v>
      </c>
      <c r="AW270" s="49">
        <f t="shared" si="108"/>
        <v>0</v>
      </c>
      <c r="AX270" s="49">
        <f t="shared" si="108"/>
        <v>0</v>
      </c>
      <c r="AY270" s="49">
        <f t="shared" si="108"/>
        <v>0</v>
      </c>
      <c r="AZ270" s="49">
        <f t="shared" si="98"/>
        <v>0</v>
      </c>
      <c r="BA270" s="49">
        <f t="shared" si="98"/>
        <v>0</v>
      </c>
      <c r="BB270" s="48">
        <f t="shared" si="102"/>
        <v>265</v>
      </c>
      <c r="BC270" s="50">
        <f t="shared" si="106"/>
        <v>0</v>
      </c>
    </row>
    <row r="271" spans="1:55" x14ac:dyDescent="0.25">
      <c r="A271" s="48">
        <f t="shared" si="92"/>
        <v>266</v>
      </c>
      <c r="B271" s="221"/>
      <c r="C271" s="222"/>
      <c r="D271" s="220"/>
      <c r="E271" s="180"/>
      <c r="F271" s="223"/>
      <c r="G271" s="223"/>
      <c r="H271" s="223"/>
      <c r="I271" s="223"/>
      <c r="J271" s="49"/>
      <c r="K271" s="49">
        <f t="shared" si="94"/>
        <v>0</v>
      </c>
      <c r="L271" s="49">
        <f t="shared" si="94"/>
        <v>0</v>
      </c>
      <c r="M271" s="49">
        <f t="shared" si="27"/>
        <v>0</v>
      </c>
      <c r="N271" s="48">
        <f t="shared" si="101"/>
        <v>266</v>
      </c>
      <c r="O271" s="49">
        <f t="shared" si="93"/>
        <v>0</v>
      </c>
      <c r="P271" s="49">
        <f t="shared" si="93"/>
        <v>0</v>
      </c>
      <c r="Q271" s="49">
        <f t="shared" si="93"/>
        <v>0</v>
      </c>
      <c r="R271" s="49">
        <f t="shared" si="93"/>
        <v>0</v>
      </c>
      <c r="S271" s="49">
        <f t="shared" si="104"/>
        <v>0</v>
      </c>
      <c r="T271" s="49">
        <f t="shared" si="104"/>
        <v>0</v>
      </c>
      <c r="U271" s="49">
        <f t="shared" si="104"/>
        <v>0</v>
      </c>
      <c r="V271" s="49">
        <f t="shared" si="104"/>
        <v>0</v>
      </c>
      <c r="W271" s="49">
        <f t="shared" si="104"/>
        <v>0</v>
      </c>
      <c r="X271" s="49">
        <f t="shared" si="104"/>
        <v>0</v>
      </c>
      <c r="Y271" s="49">
        <f t="shared" si="104"/>
        <v>0</v>
      </c>
      <c r="Z271" s="49">
        <f t="shared" si="104"/>
        <v>0</v>
      </c>
      <c r="AA271" s="49">
        <f t="shared" si="104"/>
        <v>0</v>
      </c>
      <c r="AB271" s="49">
        <f t="shared" si="104"/>
        <v>0</v>
      </c>
      <c r="AC271" s="49"/>
      <c r="AD271" s="49">
        <f t="shared" si="105"/>
        <v>0</v>
      </c>
      <c r="AE271" s="49">
        <f t="shared" si="105"/>
        <v>0</v>
      </c>
      <c r="AF271" s="49">
        <f t="shared" si="105"/>
        <v>0</v>
      </c>
      <c r="AG271" s="49">
        <f t="shared" si="105"/>
        <v>0</v>
      </c>
      <c r="AH271" s="49">
        <f t="shared" si="105"/>
        <v>0</v>
      </c>
      <c r="AI271" s="49">
        <f t="shared" si="105"/>
        <v>0</v>
      </c>
      <c r="AJ271" s="49">
        <f t="shared" si="105"/>
        <v>0</v>
      </c>
      <c r="AK271" s="49">
        <f t="shared" si="108"/>
        <v>0</v>
      </c>
      <c r="AL271" s="49">
        <f t="shared" si="108"/>
        <v>0</v>
      </c>
      <c r="AM271" s="49">
        <f t="shared" si="108"/>
        <v>0</v>
      </c>
      <c r="AN271" s="49">
        <f t="shared" si="107"/>
        <v>0</v>
      </c>
      <c r="AO271" s="49">
        <f t="shared" si="108"/>
        <v>0</v>
      </c>
      <c r="AP271" s="49">
        <f t="shared" si="108"/>
        <v>0</v>
      </c>
      <c r="AQ271" s="49">
        <f t="shared" si="108"/>
        <v>0</v>
      </c>
      <c r="AR271" s="49">
        <f t="shared" si="108"/>
        <v>0</v>
      </c>
      <c r="AS271" s="49">
        <f t="shared" si="108"/>
        <v>0</v>
      </c>
      <c r="AT271" s="49">
        <f t="shared" si="108"/>
        <v>0</v>
      </c>
      <c r="AU271" s="49">
        <f t="shared" si="108"/>
        <v>0</v>
      </c>
      <c r="AV271" s="49">
        <f t="shared" si="108"/>
        <v>0</v>
      </c>
      <c r="AW271" s="49">
        <f t="shared" si="108"/>
        <v>0</v>
      </c>
      <c r="AX271" s="49">
        <f t="shared" si="108"/>
        <v>0</v>
      </c>
      <c r="AY271" s="49">
        <f t="shared" si="108"/>
        <v>0</v>
      </c>
      <c r="AZ271" s="49">
        <f t="shared" si="98"/>
        <v>0</v>
      </c>
      <c r="BA271" s="49">
        <f t="shared" si="98"/>
        <v>0</v>
      </c>
      <c r="BB271" s="48">
        <f t="shared" si="102"/>
        <v>266</v>
      </c>
      <c r="BC271" s="50">
        <f t="shared" si="106"/>
        <v>0</v>
      </c>
    </row>
    <row r="272" spans="1:55" x14ac:dyDescent="0.25">
      <c r="A272" s="48">
        <f t="shared" ref="A272:A306" si="109">A271+1</f>
        <v>267</v>
      </c>
      <c r="B272" s="221"/>
      <c r="C272" s="222"/>
      <c r="D272" s="220"/>
      <c r="E272" s="180"/>
      <c r="F272" s="223"/>
      <c r="G272" s="223"/>
      <c r="H272" s="223"/>
      <c r="I272" s="223"/>
      <c r="J272" s="49"/>
      <c r="K272" s="49">
        <f t="shared" si="94"/>
        <v>0</v>
      </c>
      <c r="L272" s="49">
        <f t="shared" si="94"/>
        <v>0</v>
      </c>
      <c r="M272" s="49">
        <f t="shared" si="27"/>
        <v>0</v>
      </c>
      <c r="N272" s="48">
        <f t="shared" si="101"/>
        <v>267</v>
      </c>
      <c r="O272" s="49">
        <f t="shared" si="93"/>
        <v>0</v>
      </c>
      <c r="P272" s="49">
        <f t="shared" si="93"/>
        <v>0</v>
      </c>
      <c r="Q272" s="49">
        <f t="shared" si="93"/>
        <v>0</v>
      </c>
      <c r="R272" s="49">
        <f t="shared" si="93"/>
        <v>0</v>
      </c>
      <c r="S272" s="49">
        <f t="shared" si="104"/>
        <v>0</v>
      </c>
      <c r="T272" s="49">
        <f t="shared" si="104"/>
        <v>0</v>
      </c>
      <c r="U272" s="49">
        <f t="shared" si="104"/>
        <v>0</v>
      </c>
      <c r="V272" s="49">
        <f t="shared" si="104"/>
        <v>0</v>
      </c>
      <c r="W272" s="49">
        <f t="shared" si="104"/>
        <v>0</v>
      </c>
      <c r="X272" s="49">
        <f t="shared" si="104"/>
        <v>0</v>
      </c>
      <c r="Y272" s="49">
        <f t="shared" si="104"/>
        <v>0</v>
      </c>
      <c r="Z272" s="49">
        <f t="shared" si="104"/>
        <v>0</v>
      </c>
      <c r="AA272" s="49">
        <f t="shared" si="104"/>
        <v>0</v>
      </c>
      <c r="AB272" s="49">
        <f t="shared" si="104"/>
        <v>0</v>
      </c>
      <c r="AC272" s="49"/>
      <c r="AD272" s="49">
        <f t="shared" si="105"/>
        <v>0</v>
      </c>
      <c r="AE272" s="49">
        <f t="shared" si="105"/>
        <v>0</v>
      </c>
      <c r="AF272" s="49">
        <f t="shared" si="105"/>
        <v>0</v>
      </c>
      <c r="AG272" s="49">
        <f t="shared" si="105"/>
        <v>0</v>
      </c>
      <c r="AH272" s="49">
        <f t="shared" si="105"/>
        <v>0</v>
      </c>
      <c r="AI272" s="49">
        <f t="shared" si="105"/>
        <v>0</v>
      </c>
      <c r="AJ272" s="49">
        <f t="shared" si="105"/>
        <v>0</v>
      </c>
      <c r="AK272" s="49">
        <f t="shared" si="108"/>
        <v>0</v>
      </c>
      <c r="AL272" s="49">
        <f t="shared" si="108"/>
        <v>0</v>
      </c>
      <c r="AM272" s="49">
        <f t="shared" si="108"/>
        <v>0</v>
      </c>
      <c r="AN272" s="49">
        <f t="shared" si="107"/>
        <v>0</v>
      </c>
      <c r="AO272" s="49">
        <f t="shared" si="108"/>
        <v>0</v>
      </c>
      <c r="AP272" s="49">
        <f t="shared" si="108"/>
        <v>0</v>
      </c>
      <c r="AQ272" s="49">
        <f t="shared" si="108"/>
        <v>0</v>
      </c>
      <c r="AR272" s="49">
        <f t="shared" si="108"/>
        <v>0</v>
      </c>
      <c r="AS272" s="49">
        <f t="shared" si="108"/>
        <v>0</v>
      </c>
      <c r="AT272" s="49">
        <f t="shared" si="108"/>
        <v>0</v>
      </c>
      <c r="AU272" s="49">
        <f t="shared" si="108"/>
        <v>0</v>
      </c>
      <c r="AV272" s="49">
        <f t="shared" si="108"/>
        <v>0</v>
      </c>
      <c r="AW272" s="49">
        <f t="shared" si="108"/>
        <v>0</v>
      </c>
      <c r="AX272" s="49">
        <f t="shared" si="108"/>
        <v>0</v>
      </c>
      <c r="AY272" s="49">
        <f t="shared" si="108"/>
        <v>0</v>
      </c>
      <c r="AZ272" s="49">
        <f t="shared" si="98"/>
        <v>0</v>
      </c>
      <c r="BA272" s="49">
        <f t="shared" si="98"/>
        <v>0</v>
      </c>
      <c r="BB272" s="48">
        <f t="shared" si="102"/>
        <v>267</v>
      </c>
      <c r="BC272" s="50">
        <f t="shared" si="106"/>
        <v>0</v>
      </c>
    </row>
    <row r="273" spans="1:55" x14ac:dyDescent="0.25">
      <c r="A273" s="48">
        <f t="shared" si="109"/>
        <v>268</v>
      </c>
      <c r="B273" s="221"/>
      <c r="C273" s="222"/>
      <c r="D273" s="220"/>
      <c r="E273" s="180"/>
      <c r="F273" s="223"/>
      <c r="G273" s="223"/>
      <c r="H273" s="223"/>
      <c r="I273" s="223"/>
      <c r="J273" s="49"/>
      <c r="K273" s="49">
        <f t="shared" si="94"/>
        <v>0</v>
      </c>
      <c r="L273" s="49">
        <f t="shared" si="94"/>
        <v>0</v>
      </c>
      <c r="M273" s="49">
        <f t="shared" si="27"/>
        <v>0</v>
      </c>
      <c r="N273" s="48">
        <f t="shared" si="101"/>
        <v>268</v>
      </c>
      <c r="O273" s="49">
        <f t="shared" si="93"/>
        <v>0</v>
      </c>
      <c r="P273" s="49">
        <f t="shared" si="93"/>
        <v>0</v>
      </c>
      <c r="Q273" s="49">
        <f t="shared" si="93"/>
        <v>0</v>
      </c>
      <c r="R273" s="49">
        <f t="shared" si="93"/>
        <v>0</v>
      </c>
      <c r="S273" s="49">
        <f t="shared" si="104"/>
        <v>0</v>
      </c>
      <c r="T273" s="49">
        <f t="shared" si="104"/>
        <v>0</v>
      </c>
      <c r="U273" s="49">
        <f t="shared" si="104"/>
        <v>0</v>
      </c>
      <c r="V273" s="49">
        <f t="shared" si="104"/>
        <v>0</v>
      </c>
      <c r="W273" s="49">
        <f t="shared" si="104"/>
        <v>0</v>
      </c>
      <c r="X273" s="49">
        <f t="shared" si="104"/>
        <v>0</v>
      </c>
      <c r="Y273" s="49">
        <f t="shared" si="104"/>
        <v>0</v>
      </c>
      <c r="Z273" s="49">
        <f t="shared" si="104"/>
        <v>0</v>
      </c>
      <c r="AA273" s="49">
        <f t="shared" si="104"/>
        <v>0</v>
      </c>
      <c r="AB273" s="49">
        <f t="shared" si="104"/>
        <v>0</v>
      </c>
      <c r="AC273" s="49"/>
      <c r="AD273" s="49">
        <f t="shared" si="105"/>
        <v>0</v>
      </c>
      <c r="AE273" s="49">
        <f t="shared" si="105"/>
        <v>0</v>
      </c>
      <c r="AF273" s="49">
        <f t="shared" si="105"/>
        <v>0</v>
      </c>
      <c r="AG273" s="49">
        <f t="shared" si="105"/>
        <v>0</v>
      </c>
      <c r="AH273" s="49">
        <f t="shared" si="105"/>
        <v>0</v>
      </c>
      <c r="AI273" s="49">
        <f t="shared" si="105"/>
        <v>0</v>
      </c>
      <c r="AJ273" s="49">
        <f t="shared" si="105"/>
        <v>0</v>
      </c>
      <c r="AK273" s="49">
        <f t="shared" si="108"/>
        <v>0</v>
      </c>
      <c r="AL273" s="49">
        <f t="shared" si="108"/>
        <v>0</v>
      </c>
      <c r="AM273" s="49">
        <f t="shared" si="108"/>
        <v>0</v>
      </c>
      <c r="AN273" s="49">
        <f t="shared" si="107"/>
        <v>0</v>
      </c>
      <c r="AO273" s="49">
        <f t="shared" si="108"/>
        <v>0</v>
      </c>
      <c r="AP273" s="49">
        <f t="shared" si="108"/>
        <v>0</v>
      </c>
      <c r="AQ273" s="49">
        <f t="shared" si="108"/>
        <v>0</v>
      </c>
      <c r="AR273" s="49">
        <f t="shared" si="108"/>
        <v>0</v>
      </c>
      <c r="AS273" s="49">
        <f t="shared" si="108"/>
        <v>0</v>
      </c>
      <c r="AT273" s="49">
        <f t="shared" si="108"/>
        <v>0</v>
      </c>
      <c r="AU273" s="49">
        <f t="shared" si="108"/>
        <v>0</v>
      </c>
      <c r="AV273" s="49">
        <f t="shared" si="108"/>
        <v>0</v>
      </c>
      <c r="AW273" s="49">
        <f t="shared" si="108"/>
        <v>0</v>
      </c>
      <c r="AX273" s="49">
        <f t="shared" si="108"/>
        <v>0</v>
      </c>
      <c r="AY273" s="49">
        <f t="shared" si="108"/>
        <v>0</v>
      </c>
      <c r="AZ273" s="49">
        <f t="shared" si="98"/>
        <v>0</v>
      </c>
      <c r="BA273" s="49">
        <f t="shared" si="98"/>
        <v>0</v>
      </c>
      <c r="BB273" s="48">
        <f t="shared" si="102"/>
        <v>268</v>
      </c>
      <c r="BC273" s="50">
        <f t="shared" si="106"/>
        <v>0</v>
      </c>
    </row>
    <row r="274" spans="1:55" x14ac:dyDescent="0.25">
      <c r="A274" s="48">
        <f t="shared" si="109"/>
        <v>269</v>
      </c>
      <c r="B274" s="221"/>
      <c r="C274" s="222"/>
      <c r="D274" s="220"/>
      <c r="E274" s="180"/>
      <c r="F274" s="223"/>
      <c r="G274" s="223"/>
      <c r="H274" s="223"/>
      <c r="I274" s="223"/>
      <c r="J274" s="49"/>
      <c r="K274" s="49">
        <f t="shared" si="94"/>
        <v>0</v>
      </c>
      <c r="L274" s="49">
        <f t="shared" si="94"/>
        <v>0</v>
      </c>
      <c r="M274" s="49">
        <f t="shared" si="27"/>
        <v>0</v>
      </c>
      <c r="N274" s="48">
        <f t="shared" si="101"/>
        <v>269</v>
      </c>
      <c r="O274" s="49">
        <f t="shared" si="93"/>
        <v>0</v>
      </c>
      <c r="P274" s="49">
        <f t="shared" si="93"/>
        <v>0</v>
      </c>
      <c r="Q274" s="49">
        <f t="shared" si="93"/>
        <v>0</v>
      </c>
      <c r="R274" s="49">
        <f t="shared" si="93"/>
        <v>0</v>
      </c>
      <c r="S274" s="49">
        <f t="shared" si="104"/>
        <v>0</v>
      </c>
      <c r="T274" s="49">
        <f t="shared" si="104"/>
        <v>0</v>
      </c>
      <c r="U274" s="49">
        <f t="shared" si="104"/>
        <v>0</v>
      </c>
      <c r="V274" s="49">
        <f t="shared" si="104"/>
        <v>0</v>
      </c>
      <c r="W274" s="49">
        <f t="shared" si="104"/>
        <v>0</v>
      </c>
      <c r="X274" s="49">
        <f t="shared" si="104"/>
        <v>0</v>
      </c>
      <c r="Y274" s="49">
        <f t="shared" si="104"/>
        <v>0</v>
      </c>
      <c r="Z274" s="49">
        <f t="shared" si="104"/>
        <v>0</v>
      </c>
      <c r="AA274" s="49">
        <f t="shared" si="104"/>
        <v>0</v>
      </c>
      <c r="AB274" s="49">
        <f t="shared" si="104"/>
        <v>0</v>
      </c>
      <c r="AC274" s="49"/>
      <c r="AD274" s="49">
        <f t="shared" si="105"/>
        <v>0</v>
      </c>
      <c r="AE274" s="49">
        <f t="shared" si="105"/>
        <v>0</v>
      </c>
      <c r="AF274" s="49">
        <f t="shared" si="105"/>
        <v>0</v>
      </c>
      <c r="AG274" s="49">
        <f t="shared" si="105"/>
        <v>0</v>
      </c>
      <c r="AH274" s="49">
        <f t="shared" si="105"/>
        <v>0</v>
      </c>
      <c r="AI274" s="49">
        <f t="shared" si="105"/>
        <v>0</v>
      </c>
      <c r="AJ274" s="49">
        <f t="shared" si="105"/>
        <v>0</v>
      </c>
      <c r="AK274" s="49">
        <f t="shared" si="108"/>
        <v>0</v>
      </c>
      <c r="AL274" s="49">
        <f t="shared" si="108"/>
        <v>0</v>
      </c>
      <c r="AM274" s="49">
        <f t="shared" si="108"/>
        <v>0</v>
      </c>
      <c r="AN274" s="49">
        <f t="shared" si="107"/>
        <v>0</v>
      </c>
      <c r="AO274" s="49">
        <f t="shared" si="108"/>
        <v>0</v>
      </c>
      <c r="AP274" s="49">
        <f t="shared" si="108"/>
        <v>0</v>
      </c>
      <c r="AQ274" s="49">
        <f t="shared" si="108"/>
        <v>0</v>
      </c>
      <c r="AR274" s="49">
        <f t="shared" si="108"/>
        <v>0</v>
      </c>
      <c r="AS274" s="49">
        <f t="shared" si="108"/>
        <v>0</v>
      </c>
      <c r="AT274" s="49">
        <f t="shared" si="108"/>
        <v>0</v>
      </c>
      <c r="AU274" s="49">
        <f t="shared" si="108"/>
        <v>0</v>
      </c>
      <c r="AV274" s="49">
        <f t="shared" si="108"/>
        <v>0</v>
      </c>
      <c r="AW274" s="49">
        <f t="shared" si="108"/>
        <v>0</v>
      </c>
      <c r="AX274" s="49">
        <f t="shared" si="108"/>
        <v>0</v>
      </c>
      <c r="AY274" s="49">
        <f t="shared" si="108"/>
        <v>0</v>
      </c>
      <c r="AZ274" s="49">
        <f t="shared" si="98"/>
        <v>0</v>
      </c>
      <c r="BA274" s="49">
        <f t="shared" si="98"/>
        <v>0</v>
      </c>
      <c r="BB274" s="48">
        <f t="shared" si="102"/>
        <v>269</v>
      </c>
      <c r="BC274" s="50">
        <f t="shared" si="106"/>
        <v>0</v>
      </c>
    </row>
    <row r="275" spans="1:55" x14ac:dyDescent="0.25">
      <c r="A275" s="48">
        <f t="shared" si="109"/>
        <v>270</v>
      </c>
      <c r="B275" s="221"/>
      <c r="C275" s="222"/>
      <c r="D275" s="220"/>
      <c r="E275" s="180"/>
      <c r="F275" s="223"/>
      <c r="G275" s="223"/>
      <c r="H275" s="223"/>
      <c r="I275" s="223"/>
      <c r="J275" s="49"/>
      <c r="K275" s="49">
        <f t="shared" si="94"/>
        <v>0</v>
      </c>
      <c r="L275" s="49">
        <f t="shared" si="94"/>
        <v>0</v>
      </c>
      <c r="M275" s="49">
        <f t="shared" si="27"/>
        <v>0</v>
      </c>
      <c r="N275" s="48">
        <f t="shared" si="101"/>
        <v>270</v>
      </c>
      <c r="O275" s="49">
        <f t="shared" si="93"/>
        <v>0</v>
      </c>
      <c r="P275" s="49">
        <f t="shared" si="93"/>
        <v>0</v>
      </c>
      <c r="Q275" s="49">
        <f t="shared" si="93"/>
        <v>0</v>
      </c>
      <c r="R275" s="49">
        <f t="shared" si="93"/>
        <v>0</v>
      </c>
      <c r="S275" s="49">
        <f t="shared" si="104"/>
        <v>0</v>
      </c>
      <c r="T275" s="49">
        <f t="shared" si="104"/>
        <v>0</v>
      </c>
      <c r="U275" s="49">
        <f t="shared" si="104"/>
        <v>0</v>
      </c>
      <c r="V275" s="49">
        <f t="shared" si="104"/>
        <v>0</v>
      </c>
      <c r="W275" s="49">
        <f t="shared" si="104"/>
        <v>0</v>
      </c>
      <c r="X275" s="49">
        <f t="shared" si="104"/>
        <v>0</v>
      </c>
      <c r="Y275" s="49">
        <f t="shared" si="104"/>
        <v>0</v>
      </c>
      <c r="Z275" s="49">
        <f t="shared" si="104"/>
        <v>0</v>
      </c>
      <c r="AA275" s="49">
        <f t="shared" si="104"/>
        <v>0</v>
      </c>
      <c r="AB275" s="49">
        <f t="shared" si="104"/>
        <v>0</v>
      </c>
      <c r="AC275" s="49"/>
      <c r="AD275" s="49">
        <f t="shared" si="105"/>
        <v>0</v>
      </c>
      <c r="AE275" s="49">
        <f t="shared" si="105"/>
        <v>0</v>
      </c>
      <c r="AF275" s="49">
        <f t="shared" si="105"/>
        <v>0</v>
      </c>
      <c r="AG275" s="49">
        <f t="shared" si="105"/>
        <v>0</v>
      </c>
      <c r="AH275" s="49">
        <f t="shared" si="105"/>
        <v>0</v>
      </c>
      <c r="AI275" s="49">
        <f t="shared" si="105"/>
        <v>0</v>
      </c>
      <c r="AJ275" s="49">
        <f t="shared" si="105"/>
        <v>0</v>
      </c>
      <c r="AK275" s="49">
        <f t="shared" si="108"/>
        <v>0</v>
      </c>
      <c r="AL275" s="49">
        <f t="shared" si="108"/>
        <v>0</v>
      </c>
      <c r="AM275" s="49">
        <f t="shared" si="108"/>
        <v>0</v>
      </c>
      <c r="AN275" s="49">
        <f t="shared" si="107"/>
        <v>0</v>
      </c>
      <c r="AO275" s="49">
        <f t="shared" si="108"/>
        <v>0</v>
      </c>
      <c r="AP275" s="49">
        <f t="shared" si="108"/>
        <v>0</v>
      </c>
      <c r="AQ275" s="49">
        <f t="shared" si="108"/>
        <v>0</v>
      </c>
      <c r="AR275" s="49">
        <f t="shared" si="108"/>
        <v>0</v>
      </c>
      <c r="AS275" s="49">
        <f t="shared" si="108"/>
        <v>0</v>
      </c>
      <c r="AT275" s="49">
        <f t="shared" si="108"/>
        <v>0</v>
      </c>
      <c r="AU275" s="49">
        <f t="shared" si="108"/>
        <v>0</v>
      </c>
      <c r="AV275" s="49">
        <f t="shared" si="108"/>
        <v>0</v>
      </c>
      <c r="AW275" s="49">
        <f t="shared" si="108"/>
        <v>0</v>
      </c>
      <c r="AX275" s="49">
        <f t="shared" si="108"/>
        <v>0</v>
      </c>
      <c r="AY275" s="49">
        <f t="shared" si="108"/>
        <v>0</v>
      </c>
      <c r="AZ275" s="49">
        <f t="shared" si="98"/>
        <v>0</v>
      </c>
      <c r="BA275" s="49">
        <f t="shared" si="98"/>
        <v>0</v>
      </c>
      <c r="BB275" s="48">
        <f t="shared" si="102"/>
        <v>270</v>
      </c>
      <c r="BC275" s="50">
        <f t="shared" si="106"/>
        <v>0</v>
      </c>
    </row>
    <row r="276" spans="1:55" x14ac:dyDescent="0.25">
      <c r="A276" s="48">
        <f t="shared" si="109"/>
        <v>271</v>
      </c>
      <c r="B276" s="221"/>
      <c r="C276" s="222"/>
      <c r="D276" s="220"/>
      <c r="E276" s="180"/>
      <c r="F276" s="223"/>
      <c r="G276" s="223"/>
      <c r="H276" s="223"/>
      <c r="I276" s="223"/>
      <c r="J276" s="49"/>
      <c r="K276" s="49">
        <f t="shared" si="94"/>
        <v>0</v>
      </c>
      <c r="L276" s="49">
        <f t="shared" si="94"/>
        <v>0</v>
      </c>
      <c r="M276" s="49">
        <f t="shared" si="27"/>
        <v>0</v>
      </c>
      <c r="N276" s="48">
        <f t="shared" si="101"/>
        <v>271</v>
      </c>
      <c r="O276" s="49">
        <f t="shared" si="93"/>
        <v>0</v>
      </c>
      <c r="P276" s="49">
        <f t="shared" si="93"/>
        <v>0</v>
      </c>
      <c r="Q276" s="49">
        <f t="shared" si="93"/>
        <v>0</v>
      </c>
      <c r="R276" s="49">
        <f t="shared" ref="O276:R306" si="110">IF($E276=R$4,$F276+$H276,0)</f>
        <v>0</v>
      </c>
      <c r="S276" s="49">
        <f t="shared" si="104"/>
        <v>0</v>
      </c>
      <c r="T276" s="49">
        <f t="shared" si="104"/>
        <v>0</v>
      </c>
      <c r="U276" s="49">
        <f t="shared" si="104"/>
        <v>0</v>
      </c>
      <c r="V276" s="49">
        <f t="shared" si="104"/>
        <v>0</v>
      </c>
      <c r="W276" s="49">
        <f t="shared" si="104"/>
        <v>0</v>
      </c>
      <c r="X276" s="49">
        <f t="shared" si="104"/>
        <v>0</v>
      </c>
      <c r="Y276" s="49">
        <f t="shared" ref="T276:AB301" si="111">IF($E276=Y$4,$G276+$I276,0)</f>
        <v>0</v>
      </c>
      <c r="Z276" s="49">
        <f t="shared" si="111"/>
        <v>0</v>
      </c>
      <c r="AA276" s="49">
        <f t="shared" si="111"/>
        <v>0</v>
      </c>
      <c r="AB276" s="49">
        <f t="shared" si="111"/>
        <v>0</v>
      </c>
      <c r="AC276" s="49"/>
      <c r="AD276" s="49">
        <f t="shared" si="105"/>
        <v>0</v>
      </c>
      <c r="AE276" s="49">
        <f t="shared" si="105"/>
        <v>0</v>
      </c>
      <c r="AF276" s="49">
        <f t="shared" si="105"/>
        <v>0</v>
      </c>
      <c r="AG276" s="49">
        <f t="shared" si="105"/>
        <v>0</v>
      </c>
      <c r="AH276" s="49">
        <f t="shared" si="105"/>
        <v>0</v>
      </c>
      <c r="AI276" s="49">
        <f t="shared" si="105"/>
        <v>0</v>
      </c>
      <c r="AJ276" s="49">
        <f t="shared" si="105"/>
        <v>0</v>
      </c>
      <c r="AK276" s="49">
        <f t="shared" si="108"/>
        <v>0</v>
      </c>
      <c r="AL276" s="49">
        <f t="shared" si="108"/>
        <v>0</v>
      </c>
      <c r="AM276" s="49">
        <f t="shared" si="108"/>
        <v>0</v>
      </c>
      <c r="AN276" s="49">
        <f t="shared" si="107"/>
        <v>0</v>
      </c>
      <c r="AO276" s="49">
        <f t="shared" si="108"/>
        <v>0</v>
      </c>
      <c r="AP276" s="49">
        <f t="shared" si="108"/>
        <v>0</v>
      </c>
      <c r="AQ276" s="49">
        <f t="shared" si="108"/>
        <v>0</v>
      </c>
      <c r="AR276" s="49">
        <f t="shared" si="108"/>
        <v>0</v>
      </c>
      <c r="AS276" s="49">
        <f t="shared" si="108"/>
        <v>0</v>
      </c>
      <c r="AT276" s="49">
        <f t="shared" si="108"/>
        <v>0</v>
      </c>
      <c r="AU276" s="49">
        <f t="shared" si="108"/>
        <v>0</v>
      </c>
      <c r="AV276" s="49">
        <f t="shared" si="108"/>
        <v>0</v>
      </c>
      <c r="AW276" s="49">
        <f t="shared" si="108"/>
        <v>0</v>
      </c>
      <c r="AX276" s="49">
        <f t="shared" si="108"/>
        <v>0</v>
      </c>
      <c r="AY276" s="49">
        <f t="shared" si="108"/>
        <v>0</v>
      </c>
      <c r="AZ276" s="49">
        <f t="shared" si="98"/>
        <v>0</v>
      </c>
      <c r="BA276" s="49">
        <f t="shared" si="98"/>
        <v>0</v>
      </c>
      <c r="BB276" s="48">
        <f t="shared" si="102"/>
        <v>271</v>
      </c>
      <c r="BC276" s="50">
        <f t="shared" si="106"/>
        <v>0</v>
      </c>
    </row>
    <row r="277" spans="1:55" x14ac:dyDescent="0.25">
      <c r="A277" s="48">
        <f t="shared" si="109"/>
        <v>272</v>
      </c>
      <c r="B277" s="221"/>
      <c r="C277" s="222"/>
      <c r="D277" s="220"/>
      <c r="E277" s="180"/>
      <c r="F277" s="223"/>
      <c r="G277" s="223"/>
      <c r="H277" s="223"/>
      <c r="I277" s="223"/>
      <c r="J277" s="49"/>
      <c r="K277" s="49">
        <f t="shared" si="94"/>
        <v>0</v>
      </c>
      <c r="L277" s="49">
        <f t="shared" si="94"/>
        <v>0</v>
      </c>
      <c r="M277" s="49">
        <f t="shared" si="27"/>
        <v>0</v>
      </c>
      <c r="N277" s="48">
        <f t="shared" si="101"/>
        <v>272</v>
      </c>
      <c r="O277" s="49">
        <f t="shared" si="110"/>
        <v>0</v>
      </c>
      <c r="P277" s="49">
        <f t="shared" si="110"/>
        <v>0</v>
      </c>
      <c r="Q277" s="49">
        <f t="shared" si="110"/>
        <v>0</v>
      </c>
      <c r="R277" s="49">
        <f t="shared" si="110"/>
        <v>0</v>
      </c>
      <c r="S277" s="49">
        <f t="shared" ref="S277:S306" si="112">IF($E277=S$4,$G277+$I277,0)</f>
        <v>0</v>
      </c>
      <c r="T277" s="49">
        <f t="shared" si="111"/>
        <v>0</v>
      </c>
      <c r="U277" s="49">
        <f t="shared" si="111"/>
        <v>0</v>
      </c>
      <c r="V277" s="49">
        <f t="shared" si="111"/>
        <v>0</v>
      </c>
      <c r="W277" s="49">
        <f t="shared" si="111"/>
        <v>0</v>
      </c>
      <c r="X277" s="49">
        <f t="shared" si="111"/>
        <v>0</v>
      </c>
      <c r="Y277" s="49">
        <f t="shared" si="111"/>
        <v>0</v>
      </c>
      <c r="Z277" s="49">
        <f t="shared" si="111"/>
        <v>0</v>
      </c>
      <c r="AA277" s="49">
        <f t="shared" si="111"/>
        <v>0</v>
      </c>
      <c r="AB277" s="49">
        <f t="shared" si="111"/>
        <v>0</v>
      </c>
      <c r="AC277" s="49"/>
      <c r="AD277" s="49">
        <f t="shared" si="105"/>
        <v>0</v>
      </c>
      <c r="AE277" s="49">
        <f t="shared" si="105"/>
        <v>0</v>
      </c>
      <c r="AF277" s="49">
        <f t="shared" si="105"/>
        <v>0</v>
      </c>
      <c r="AG277" s="49">
        <f t="shared" si="105"/>
        <v>0</v>
      </c>
      <c r="AH277" s="49">
        <f t="shared" si="105"/>
        <v>0</v>
      </c>
      <c r="AI277" s="49">
        <f t="shared" si="105"/>
        <v>0</v>
      </c>
      <c r="AJ277" s="49">
        <f t="shared" si="105"/>
        <v>0</v>
      </c>
      <c r="AK277" s="49">
        <f t="shared" si="108"/>
        <v>0</v>
      </c>
      <c r="AL277" s="49">
        <f t="shared" si="108"/>
        <v>0</v>
      </c>
      <c r="AM277" s="49">
        <f t="shared" si="108"/>
        <v>0</v>
      </c>
      <c r="AN277" s="49">
        <f t="shared" si="107"/>
        <v>0</v>
      </c>
      <c r="AO277" s="49">
        <f t="shared" si="108"/>
        <v>0</v>
      </c>
      <c r="AP277" s="49">
        <f t="shared" si="108"/>
        <v>0</v>
      </c>
      <c r="AQ277" s="49">
        <f t="shared" si="108"/>
        <v>0</v>
      </c>
      <c r="AR277" s="49">
        <f t="shared" si="108"/>
        <v>0</v>
      </c>
      <c r="AS277" s="49">
        <f t="shared" si="108"/>
        <v>0</v>
      </c>
      <c r="AT277" s="49">
        <f t="shared" si="108"/>
        <v>0</v>
      </c>
      <c r="AU277" s="49">
        <f t="shared" si="108"/>
        <v>0</v>
      </c>
      <c r="AV277" s="49">
        <f t="shared" si="108"/>
        <v>0</v>
      </c>
      <c r="AW277" s="49">
        <f t="shared" si="108"/>
        <v>0</v>
      </c>
      <c r="AX277" s="49">
        <f t="shared" si="108"/>
        <v>0</v>
      </c>
      <c r="AY277" s="49">
        <f t="shared" si="108"/>
        <v>0</v>
      </c>
      <c r="AZ277" s="49">
        <f t="shared" si="98"/>
        <v>0</v>
      </c>
      <c r="BA277" s="49">
        <f t="shared" si="98"/>
        <v>0</v>
      </c>
      <c r="BB277" s="48">
        <f t="shared" si="102"/>
        <v>272</v>
      </c>
      <c r="BC277" s="50">
        <f t="shared" si="106"/>
        <v>0</v>
      </c>
    </row>
    <row r="278" spans="1:55" x14ac:dyDescent="0.25">
      <c r="A278" s="48">
        <f t="shared" si="109"/>
        <v>273</v>
      </c>
      <c r="B278" s="221"/>
      <c r="C278" s="222"/>
      <c r="D278" s="220"/>
      <c r="E278" s="180"/>
      <c r="F278" s="223"/>
      <c r="G278" s="223"/>
      <c r="H278" s="223"/>
      <c r="I278" s="223"/>
      <c r="J278" s="49"/>
      <c r="K278" s="49">
        <f t="shared" si="94"/>
        <v>0</v>
      </c>
      <c r="L278" s="49">
        <f t="shared" si="94"/>
        <v>0</v>
      </c>
      <c r="M278" s="49">
        <f t="shared" si="27"/>
        <v>0</v>
      </c>
      <c r="N278" s="48">
        <f t="shared" si="101"/>
        <v>273</v>
      </c>
      <c r="O278" s="49">
        <f t="shared" si="110"/>
        <v>0</v>
      </c>
      <c r="P278" s="49">
        <f t="shared" si="110"/>
        <v>0</v>
      </c>
      <c r="Q278" s="49">
        <f t="shared" si="110"/>
        <v>0</v>
      </c>
      <c r="R278" s="49">
        <f t="shared" si="110"/>
        <v>0</v>
      </c>
      <c r="S278" s="49">
        <f t="shared" si="112"/>
        <v>0</v>
      </c>
      <c r="T278" s="49">
        <f t="shared" si="111"/>
        <v>0</v>
      </c>
      <c r="U278" s="49">
        <f t="shared" si="111"/>
        <v>0</v>
      </c>
      <c r="V278" s="49">
        <f t="shared" si="111"/>
        <v>0</v>
      </c>
      <c r="W278" s="49">
        <f t="shared" si="111"/>
        <v>0</v>
      </c>
      <c r="X278" s="49">
        <f t="shared" si="111"/>
        <v>0</v>
      </c>
      <c r="Y278" s="49">
        <f t="shared" si="111"/>
        <v>0</v>
      </c>
      <c r="Z278" s="49">
        <f t="shared" si="111"/>
        <v>0</v>
      </c>
      <c r="AA278" s="49">
        <f t="shared" si="111"/>
        <v>0</v>
      </c>
      <c r="AB278" s="49">
        <f t="shared" si="111"/>
        <v>0</v>
      </c>
      <c r="AC278" s="49"/>
      <c r="AD278" s="49">
        <f t="shared" si="105"/>
        <v>0</v>
      </c>
      <c r="AE278" s="49">
        <f t="shared" si="105"/>
        <v>0</v>
      </c>
      <c r="AF278" s="49">
        <f t="shared" si="105"/>
        <v>0</v>
      </c>
      <c r="AG278" s="49">
        <f t="shared" si="105"/>
        <v>0</v>
      </c>
      <c r="AH278" s="49">
        <f t="shared" si="105"/>
        <v>0</v>
      </c>
      <c r="AI278" s="49">
        <f t="shared" si="105"/>
        <v>0</v>
      </c>
      <c r="AJ278" s="49">
        <f t="shared" si="105"/>
        <v>0</v>
      </c>
      <c r="AK278" s="49">
        <f t="shared" si="108"/>
        <v>0</v>
      </c>
      <c r="AL278" s="49">
        <f t="shared" si="108"/>
        <v>0</v>
      </c>
      <c r="AM278" s="49">
        <f t="shared" si="108"/>
        <v>0</v>
      </c>
      <c r="AN278" s="49">
        <f t="shared" si="107"/>
        <v>0</v>
      </c>
      <c r="AO278" s="49">
        <f t="shared" si="108"/>
        <v>0</v>
      </c>
      <c r="AP278" s="49">
        <f t="shared" si="108"/>
        <v>0</v>
      </c>
      <c r="AQ278" s="49">
        <f t="shared" si="108"/>
        <v>0</v>
      </c>
      <c r="AR278" s="49">
        <f t="shared" si="108"/>
        <v>0</v>
      </c>
      <c r="AS278" s="49">
        <f t="shared" si="108"/>
        <v>0</v>
      </c>
      <c r="AT278" s="49">
        <f t="shared" si="108"/>
        <v>0</v>
      </c>
      <c r="AU278" s="49">
        <f t="shared" si="108"/>
        <v>0</v>
      </c>
      <c r="AV278" s="49">
        <f t="shared" si="108"/>
        <v>0</v>
      </c>
      <c r="AW278" s="49">
        <f t="shared" si="108"/>
        <v>0</v>
      </c>
      <c r="AX278" s="49">
        <f t="shared" si="108"/>
        <v>0</v>
      </c>
      <c r="AY278" s="49">
        <f t="shared" si="108"/>
        <v>0</v>
      </c>
      <c r="AZ278" s="49">
        <f t="shared" si="98"/>
        <v>0</v>
      </c>
      <c r="BA278" s="49">
        <f t="shared" si="98"/>
        <v>0</v>
      </c>
      <c r="BB278" s="48">
        <f t="shared" si="102"/>
        <v>273</v>
      </c>
      <c r="BC278" s="50">
        <f t="shared" si="106"/>
        <v>0</v>
      </c>
    </row>
    <row r="279" spans="1:55" x14ac:dyDescent="0.25">
      <c r="A279" s="48">
        <f t="shared" si="109"/>
        <v>274</v>
      </c>
      <c r="B279" s="221"/>
      <c r="C279" s="222"/>
      <c r="D279" s="220"/>
      <c r="E279" s="180"/>
      <c r="F279" s="223"/>
      <c r="G279" s="223"/>
      <c r="H279" s="223"/>
      <c r="I279" s="223"/>
      <c r="J279" s="49"/>
      <c r="K279" s="49">
        <f t="shared" si="94"/>
        <v>0</v>
      </c>
      <c r="L279" s="49">
        <f t="shared" si="94"/>
        <v>0</v>
      </c>
      <c r="M279" s="49">
        <f t="shared" si="27"/>
        <v>0</v>
      </c>
      <c r="N279" s="48">
        <f t="shared" si="101"/>
        <v>274</v>
      </c>
      <c r="O279" s="49">
        <f t="shared" si="110"/>
        <v>0</v>
      </c>
      <c r="P279" s="49">
        <f t="shared" si="110"/>
        <v>0</v>
      </c>
      <c r="Q279" s="49">
        <f t="shared" si="110"/>
        <v>0</v>
      </c>
      <c r="R279" s="49">
        <f t="shared" si="110"/>
        <v>0</v>
      </c>
      <c r="S279" s="49">
        <f t="shared" si="112"/>
        <v>0</v>
      </c>
      <c r="T279" s="49">
        <f t="shared" si="111"/>
        <v>0</v>
      </c>
      <c r="U279" s="49">
        <f t="shared" si="111"/>
        <v>0</v>
      </c>
      <c r="V279" s="49">
        <f t="shared" si="111"/>
        <v>0</v>
      </c>
      <c r="W279" s="49">
        <f t="shared" si="111"/>
        <v>0</v>
      </c>
      <c r="X279" s="49">
        <f t="shared" si="111"/>
        <v>0</v>
      </c>
      <c r="Y279" s="49">
        <f t="shared" si="111"/>
        <v>0</v>
      </c>
      <c r="Z279" s="49">
        <f t="shared" si="111"/>
        <v>0</v>
      </c>
      <c r="AA279" s="49">
        <f t="shared" si="111"/>
        <v>0</v>
      </c>
      <c r="AB279" s="49">
        <f t="shared" si="111"/>
        <v>0</v>
      </c>
      <c r="AC279" s="49"/>
      <c r="AD279" s="49">
        <f t="shared" si="105"/>
        <v>0</v>
      </c>
      <c r="AE279" s="49">
        <f t="shared" si="105"/>
        <v>0</v>
      </c>
      <c r="AF279" s="49">
        <f t="shared" si="105"/>
        <v>0</v>
      </c>
      <c r="AG279" s="49">
        <f t="shared" si="105"/>
        <v>0</v>
      </c>
      <c r="AH279" s="49">
        <f t="shared" si="105"/>
        <v>0</v>
      </c>
      <c r="AI279" s="49">
        <f t="shared" si="105"/>
        <v>0</v>
      </c>
      <c r="AJ279" s="49">
        <f t="shared" si="105"/>
        <v>0</v>
      </c>
      <c r="AK279" s="49">
        <f t="shared" si="108"/>
        <v>0</v>
      </c>
      <c r="AL279" s="49">
        <f t="shared" si="108"/>
        <v>0</v>
      </c>
      <c r="AM279" s="49">
        <f t="shared" si="108"/>
        <v>0</v>
      </c>
      <c r="AN279" s="49">
        <f t="shared" si="107"/>
        <v>0</v>
      </c>
      <c r="AO279" s="49">
        <f t="shared" si="108"/>
        <v>0</v>
      </c>
      <c r="AP279" s="49">
        <f t="shared" si="108"/>
        <v>0</v>
      </c>
      <c r="AQ279" s="49">
        <f t="shared" si="108"/>
        <v>0</v>
      </c>
      <c r="AR279" s="49">
        <f t="shared" si="108"/>
        <v>0</v>
      </c>
      <c r="AS279" s="49">
        <f t="shared" si="108"/>
        <v>0</v>
      </c>
      <c r="AT279" s="49">
        <f t="shared" si="108"/>
        <v>0</v>
      </c>
      <c r="AU279" s="49">
        <f t="shared" si="108"/>
        <v>0</v>
      </c>
      <c r="AV279" s="49">
        <f t="shared" si="108"/>
        <v>0</v>
      </c>
      <c r="AW279" s="49">
        <f t="shared" si="108"/>
        <v>0</v>
      </c>
      <c r="AX279" s="49">
        <f t="shared" si="108"/>
        <v>0</v>
      </c>
      <c r="AY279" s="49">
        <f t="shared" si="108"/>
        <v>0</v>
      </c>
      <c r="AZ279" s="49">
        <f t="shared" si="98"/>
        <v>0</v>
      </c>
      <c r="BA279" s="49">
        <f t="shared" si="98"/>
        <v>0</v>
      </c>
      <c r="BB279" s="48">
        <f t="shared" si="102"/>
        <v>274</v>
      </c>
      <c r="BC279" s="50">
        <f t="shared" si="106"/>
        <v>0</v>
      </c>
    </row>
    <row r="280" spans="1:55" x14ac:dyDescent="0.25">
      <c r="A280" s="48">
        <f t="shared" si="109"/>
        <v>275</v>
      </c>
      <c r="B280" s="221"/>
      <c r="C280" s="222"/>
      <c r="D280" s="220"/>
      <c r="E280" s="180"/>
      <c r="F280" s="223"/>
      <c r="G280" s="223"/>
      <c r="H280" s="223"/>
      <c r="I280" s="223"/>
      <c r="J280" s="49"/>
      <c r="K280" s="49">
        <f t="shared" si="94"/>
        <v>0</v>
      </c>
      <c r="L280" s="49">
        <f t="shared" si="94"/>
        <v>0</v>
      </c>
      <c r="M280" s="49">
        <f t="shared" si="27"/>
        <v>0</v>
      </c>
      <c r="N280" s="48">
        <f t="shared" si="101"/>
        <v>275</v>
      </c>
      <c r="O280" s="49">
        <f t="shared" si="110"/>
        <v>0</v>
      </c>
      <c r="P280" s="49">
        <f t="shared" si="110"/>
        <v>0</v>
      </c>
      <c r="Q280" s="49">
        <f t="shared" si="110"/>
        <v>0</v>
      </c>
      <c r="R280" s="49">
        <f t="shared" si="110"/>
        <v>0</v>
      </c>
      <c r="S280" s="49">
        <f t="shared" si="112"/>
        <v>0</v>
      </c>
      <c r="T280" s="49">
        <f t="shared" si="111"/>
        <v>0</v>
      </c>
      <c r="U280" s="49">
        <f t="shared" si="111"/>
        <v>0</v>
      </c>
      <c r="V280" s="49">
        <f t="shared" si="111"/>
        <v>0</v>
      </c>
      <c r="W280" s="49">
        <f t="shared" si="111"/>
        <v>0</v>
      </c>
      <c r="X280" s="49">
        <f t="shared" si="111"/>
        <v>0</v>
      </c>
      <c r="Y280" s="49">
        <f t="shared" si="111"/>
        <v>0</v>
      </c>
      <c r="Z280" s="49">
        <f t="shared" si="111"/>
        <v>0</v>
      </c>
      <c r="AA280" s="49">
        <f t="shared" si="111"/>
        <v>0</v>
      </c>
      <c r="AB280" s="49">
        <f t="shared" si="111"/>
        <v>0</v>
      </c>
      <c r="AC280" s="49"/>
      <c r="AD280" s="49">
        <f t="shared" si="105"/>
        <v>0</v>
      </c>
      <c r="AE280" s="49">
        <f t="shared" si="105"/>
        <v>0</v>
      </c>
      <c r="AF280" s="49">
        <f t="shared" si="105"/>
        <v>0</v>
      </c>
      <c r="AG280" s="49">
        <f t="shared" si="105"/>
        <v>0</v>
      </c>
      <c r="AH280" s="49">
        <f t="shared" si="105"/>
        <v>0</v>
      </c>
      <c r="AI280" s="49">
        <f t="shared" si="105"/>
        <v>0</v>
      </c>
      <c r="AJ280" s="49">
        <f t="shared" si="105"/>
        <v>0</v>
      </c>
      <c r="AK280" s="49">
        <f t="shared" si="108"/>
        <v>0</v>
      </c>
      <c r="AL280" s="49">
        <f t="shared" si="108"/>
        <v>0</v>
      </c>
      <c r="AM280" s="49">
        <f t="shared" si="108"/>
        <v>0</v>
      </c>
      <c r="AN280" s="49">
        <f t="shared" si="107"/>
        <v>0</v>
      </c>
      <c r="AO280" s="49">
        <f t="shared" si="108"/>
        <v>0</v>
      </c>
      <c r="AP280" s="49">
        <f t="shared" si="108"/>
        <v>0</v>
      </c>
      <c r="AQ280" s="49">
        <f t="shared" si="108"/>
        <v>0</v>
      </c>
      <c r="AR280" s="49">
        <f t="shared" si="108"/>
        <v>0</v>
      </c>
      <c r="AS280" s="49">
        <f t="shared" si="108"/>
        <v>0</v>
      </c>
      <c r="AT280" s="49">
        <f t="shared" si="108"/>
        <v>0</v>
      </c>
      <c r="AU280" s="49">
        <f t="shared" si="108"/>
        <v>0</v>
      </c>
      <c r="AV280" s="49">
        <f t="shared" si="108"/>
        <v>0</v>
      </c>
      <c r="AW280" s="49">
        <f t="shared" si="108"/>
        <v>0</v>
      </c>
      <c r="AX280" s="49">
        <f t="shared" si="108"/>
        <v>0</v>
      </c>
      <c r="AY280" s="49">
        <f t="shared" si="108"/>
        <v>0</v>
      </c>
      <c r="AZ280" s="49">
        <f t="shared" si="98"/>
        <v>0</v>
      </c>
      <c r="BA280" s="49">
        <f t="shared" si="98"/>
        <v>0</v>
      </c>
      <c r="BB280" s="48">
        <f t="shared" si="102"/>
        <v>275</v>
      </c>
      <c r="BC280" s="50">
        <f t="shared" si="106"/>
        <v>0</v>
      </c>
    </row>
    <row r="281" spans="1:55" x14ac:dyDescent="0.25">
      <c r="A281" s="48">
        <f t="shared" si="109"/>
        <v>276</v>
      </c>
      <c r="B281" s="221"/>
      <c r="C281" s="222"/>
      <c r="D281" s="220"/>
      <c r="E281" s="180"/>
      <c r="F281" s="223"/>
      <c r="G281" s="223"/>
      <c r="H281" s="223"/>
      <c r="I281" s="223"/>
      <c r="J281" s="49"/>
      <c r="K281" s="49">
        <f t="shared" si="94"/>
        <v>0</v>
      </c>
      <c r="L281" s="49">
        <f t="shared" si="94"/>
        <v>0</v>
      </c>
      <c r="M281" s="49">
        <f t="shared" si="27"/>
        <v>0</v>
      </c>
      <c r="N281" s="48">
        <f t="shared" si="101"/>
        <v>276</v>
      </c>
      <c r="O281" s="49">
        <f t="shared" si="110"/>
        <v>0</v>
      </c>
      <c r="P281" s="49">
        <f t="shared" si="110"/>
        <v>0</v>
      </c>
      <c r="Q281" s="49">
        <f t="shared" si="110"/>
        <v>0</v>
      </c>
      <c r="R281" s="49">
        <f t="shared" si="110"/>
        <v>0</v>
      </c>
      <c r="S281" s="49">
        <f t="shared" si="112"/>
        <v>0</v>
      </c>
      <c r="T281" s="49">
        <f t="shared" si="111"/>
        <v>0</v>
      </c>
      <c r="U281" s="49">
        <f t="shared" si="111"/>
        <v>0</v>
      </c>
      <c r="V281" s="49">
        <f t="shared" si="111"/>
        <v>0</v>
      </c>
      <c r="W281" s="49">
        <f t="shared" si="111"/>
        <v>0</v>
      </c>
      <c r="X281" s="49">
        <f t="shared" si="111"/>
        <v>0</v>
      </c>
      <c r="Y281" s="49">
        <f t="shared" si="111"/>
        <v>0</v>
      </c>
      <c r="Z281" s="49">
        <f t="shared" si="111"/>
        <v>0</v>
      </c>
      <c r="AA281" s="49">
        <f t="shared" si="111"/>
        <v>0</v>
      </c>
      <c r="AB281" s="49">
        <f t="shared" si="111"/>
        <v>0</v>
      </c>
      <c r="AC281" s="49"/>
      <c r="AD281" s="49">
        <f t="shared" si="105"/>
        <v>0</v>
      </c>
      <c r="AE281" s="49">
        <f t="shared" si="105"/>
        <v>0</v>
      </c>
      <c r="AF281" s="49">
        <f t="shared" si="105"/>
        <v>0</v>
      </c>
      <c r="AG281" s="49">
        <f t="shared" si="105"/>
        <v>0</v>
      </c>
      <c r="AH281" s="49">
        <f t="shared" si="105"/>
        <v>0</v>
      </c>
      <c r="AI281" s="49">
        <f t="shared" si="105"/>
        <v>0</v>
      </c>
      <c r="AJ281" s="49">
        <f t="shared" si="105"/>
        <v>0</v>
      </c>
      <c r="AK281" s="49">
        <f t="shared" si="108"/>
        <v>0</v>
      </c>
      <c r="AL281" s="49">
        <f t="shared" si="108"/>
        <v>0</v>
      </c>
      <c r="AM281" s="49">
        <f t="shared" si="108"/>
        <v>0</v>
      </c>
      <c r="AN281" s="49">
        <f t="shared" si="107"/>
        <v>0</v>
      </c>
      <c r="AO281" s="49">
        <f t="shared" si="108"/>
        <v>0</v>
      </c>
      <c r="AP281" s="49">
        <f t="shared" si="108"/>
        <v>0</v>
      </c>
      <c r="AQ281" s="49">
        <f t="shared" si="108"/>
        <v>0</v>
      </c>
      <c r="AR281" s="49">
        <f t="shared" si="108"/>
        <v>0</v>
      </c>
      <c r="AS281" s="49">
        <f t="shared" si="108"/>
        <v>0</v>
      </c>
      <c r="AT281" s="49">
        <f t="shared" si="108"/>
        <v>0</v>
      </c>
      <c r="AU281" s="49">
        <f t="shared" si="108"/>
        <v>0</v>
      </c>
      <c r="AV281" s="49">
        <f t="shared" si="108"/>
        <v>0</v>
      </c>
      <c r="AW281" s="49">
        <f t="shared" si="108"/>
        <v>0</v>
      </c>
      <c r="AX281" s="49">
        <f t="shared" si="108"/>
        <v>0</v>
      </c>
      <c r="AY281" s="49">
        <f t="shared" si="108"/>
        <v>0</v>
      </c>
      <c r="AZ281" s="49">
        <f t="shared" si="98"/>
        <v>0</v>
      </c>
      <c r="BA281" s="49">
        <f t="shared" si="98"/>
        <v>0</v>
      </c>
      <c r="BB281" s="48">
        <f t="shared" si="102"/>
        <v>276</v>
      </c>
      <c r="BC281" s="50">
        <f t="shared" si="106"/>
        <v>0</v>
      </c>
    </row>
    <row r="282" spans="1:55" x14ac:dyDescent="0.25">
      <c r="A282" s="48">
        <f t="shared" si="109"/>
        <v>277</v>
      </c>
      <c r="B282" s="221"/>
      <c r="C282" s="222"/>
      <c r="D282" s="220"/>
      <c r="E282" s="180"/>
      <c r="F282" s="223"/>
      <c r="G282" s="223"/>
      <c r="H282" s="223"/>
      <c r="I282" s="223"/>
      <c r="J282" s="49"/>
      <c r="K282" s="49">
        <f t="shared" si="94"/>
        <v>0</v>
      </c>
      <c r="L282" s="49">
        <f t="shared" si="94"/>
        <v>0</v>
      </c>
      <c r="M282" s="49">
        <f t="shared" si="27"/>
        <v>0</v>
      </c>
      <c r="N282" s="48">
        <f t="shared" si="101"/>
        <v>277</v>
      </c>
      <c r="O282" s="49">
        <f t="shared" si="110"/>
        <v>0</v>
      </c>
      <c r="P282" s="49">
        <f t="shared" si="110"/>
        <v>0</v>
      </c>
      <c r="Q282" s="49">
        <f t="shared" si="110"/>
        <v>0</v>
      </c>
      <c r="R282" s="49">
        <f t="shared" si="110"/>
        <v>0</v>
      </c>
      <c r="S282" s="49">
        <f t="shared" si="112"/>
        <v>0</v>
      </c>
      <c r="T282" s="49">
        <f t="shared" si="111"/>
        <v>0</v>
      </c>
      <c r="U282" s="49">
        <f t="shared" si="111"/>
        <v>0</v>
      </c>
      <c r="V282" s="49">
        <f t="shared" si="111"/>
        <v>0</v>
      </c>
      <c r="W282" s="49">
        <f t="shared" si="111"/>
        <v>0</v>
      </c>
      <c r="X282" s="49">
        <f t="shared" si="111"/>
        <v>0</v>
      </c>
      <c r="Y282" s="49">
        <f t="shared" si="111"/>
        <v>0</v>
      </c>
      <c r="Z282" s="49">
        <f t="shared" si="111"/>
        <v>0</v>
      </c>
      <c r="AA282" s="49">
        <f t="shared" si="111"/>
        <v>0</v>
      </c>
      <c r="AB282" s="49">
        <f t="shared" si="111"/>
        <v>0</v>
      </c>
      <c r="AC282" s="49"/>
      <c r="AD282" s="49">
        <f t="shared" si="105"/>
        <v>0</v>
      </c>
      <c r="AE282" s="49">
        <f t="shared" si="105"/>
        <v>0</v>
      </c>
      <c r="AF282" s="49">
        <f t="shared" si="105"/>
        <v>0</v>
      </c>
      <c r="AG282" s="49">
        <f t="shared" si="105"/>
        <v>0</v>
      </c>
      <c r="AH282" s="49">
        <f t="shared" si="105"/>
        <v>0</v>
      </c>
      <c r="AI282" s="49">
        <f t="shared" si="105"/>
        <v>0</v>
      </c>
      <c r="AJ282" s="49">
        <f t="shared" si="105"/>
        <v>0</v>
      </c>
      <c r="AK282" s="49">
        <f t="shared" si="108"/>
        <v>0</v>
      </c>
      <c r="AL282" s="49">
        <f t="shared" si="108"/>
        <v>0</v>
      </c>
      <c r="AM282" s="49">
        <f t="shared" si="108"/>
        <v>0</v>
      </c>
      <c r="AN282" s="49">
        <f t="shared" si="107"/>
        <v>0</v>
      </c>
      <c r="AO282" s="49">
        <f t="shared" si="108"/>
        <v>0</v>
      </c>
      <c r="AP282" s="49">
        <f t="shared" si="108"/>
        <v>0</v>
      </c>
      <c r="AQ282" s="49">
        <f t="shared" si="108"/>
        <v>0</v>
      </c>
      <c r="AR282" s="49">
        <f t="shared" si="108"/>
        <v>0</v>
      </c>
      <c r="AS282" s="49">
        <f t="shared" si="108"/>
        <v>0</v>
      </c>
      <c r="AT282" s="49">
        <f t="shared" si="108"/>
        <v>0</v>
      </c>
      <c r="AU282" s="49">
        <f t="shared" si="108"/>
        <v>0</v>
      </c>
      <c r="AV282" s="49">
        <f t="shared" si="108"/>
        <v>0</v>
      </c>
      <c r="AW282" s="49">
        <f t="shared" si="108"/>
        <v>0</v>
      </c>
      <c r="AX282" s="49">
        <f t="shared" si="108"/>
        <v>0</v>
      </c>
      <c r="AY282" s="49">
        <f t="shared" si="108"/>
        <v>0</v>
      </c>
      <c r="AZ282" s="49">
        <f t="shared" si="98"/>
        <v>0</v>
      </c>
      <c r="BA282" s="49">
        <f t="shared" si="98"/>
        <v>0</v>
      </c>
      <c r="BB282" s="48">
        <f t="shared" si="102"/>
        <v>277</v>
      </c>
      <c r="BC282" s="50">
        <f t="shared" si="106"/>
        <v>0</v>
      </c>
    </row>
    <row r="283" spans="1:55" x14ac:dyDescent="0.25">
      <c r="A283" s="48">
        <f t="shared" si="109"/>
        <v>278</v>
      </c>
      <c r="B283" s="221"/>
      <c r="C283" s="222"/>
      <c r="D283" s="220"/>
      <c r="E283" s="180"/>
      <c r="F283" s="223"/>
      <c r="G283" s="223"/>
      <c r="H283" s="223"/>
      <c r="I283" s="223"/>
      <c r="J283" s="49"/>
      <c r="K283" s="49">
        <f t="shared" si="94"/>
        <v>0</v>
      </c>
      <c r="L283" s="49">
        <f t="shared" si="94"/>
        <v>0</v>
      </c>
      <c r="M283" s="49">
        <f t="shared" si="27"/>
        <v>0</v>
      </c>
      <c r="N283" s="48">
        <f t="shared" si="101"/>
        <v>278</v>
      </c>
      <c r="O283" s="49">
        <f t="shared" si="110"/>
        <v>0</v>
      </c>
      <c r="P283" s="49">
        <f t="shared" si="110"/>
        <v>0</v>
      </c>
      <c r="Q283" s="49">
        <f t="shared" si="110"/>
        <v>0</v>
      </c>
      <c r="R283" s="49">
        <f t="shared" si="110"/>
        <v>0</v>
      </c>
      <c r="S283" s="49">
        <f t="shared" si="112"/>
        <v>0</v>
      </c>
      <c r="T283" s="49">
        <f t="shared" si="111"/>
        <v>0</v>
      </c>
      <c r="U283" s="49">
        <f t="shared" si="111"/>
        <v>0</v>
      </c>
      <c r="V283" s="49">
        <f t="shared" si="111"/>
        <v>0</v>
      </c>
      <c r="W283" s="49">
        <f t="shared" si="111"/>
        <v>0</v>
      </c>
      <c r="X283" s="49">
        <f t="shared" si="111"/>
        <v>0</v>
      </c>
      <c r="Y283" s="49">
        <f t="shared" si="111"/>
        <v>0</v>
      </c>
      <c r="Z283" s="49">
        <f t="shared" si="111"/>
        <v>0</v>
      </c>
      <c r="AA283" s="49">
        <f t="shared" si="111"/>
        <v>0</v>
      </c>
      <c r="AB283" s="49">
        <f t="shared" si="111"/>
        <v>0</v>
      </c>
      <c r="AC283" s="49"/>
      <c r="AD283" s="49">
        <f t="shared" si="105"/>
        <v>0</v>
      </c>
      <c r="AE283" s="49">
        <f t="shared" si="105"/>
        <v>0</v>
      </c>
      <c r="AF283" s="49">
        <f t="shared" si="105"/>
        <v>0</v>
      </c>
      <c r="AG283" s="49">
        <f t="shared" si="105"/>
        <v>0</v>
      </c>
      <c r="AH283" s="49">
        <f t="shared" si="105"/>
        <v>0</v>
      </c>
      <c r="AI283" s="49">
        <f t="shared" si="105"/>
        <v>0</v>
      </c>
      <c r="AJ283" s="49">
        <f t="shared" si="105"/>
        <v>0</v>
      </c>
      <c r="AK283" s="49">
        <f t="shared" ref="AK283:AY298" si="113">IF($E283=AK$4,$G283+$I283,0)</f>
        <v>0</v>
      </c>
      <c r="AL283" s="49">
        <f t="shared" si="113"/>
        <v>0</v>
      </c>
      <c r="AM283" s="49">
        <f t="shared" si="113"/>
        <v>0</v>
      </c>
      <c r="AN283" s="49">
        <f t="shared" si="107"/>
        <v>0</v>
      </c>
      <c r="AO283" s="49">
        <f t="shared" si="113"/>
        <v>0</v>
      </c>
      <c r="AP283" s="49">
        <f t="shared" si="113"/>
        <v>0</v>
      </c>
      <c r="AQ283" s="49">
        <f t="shared" si="113"/>
        <v>0</v>
      </c>
      <c r="AR283" s="49">
        <f t="shared" si="113"/>
        <v>0</v>
      </c>
      <c r="AS283" s="49">
        <f t="shared" si="113"/>
        <v>0</v>
      </c>
      <c r="AT283" s="49">
        <f t="shared" si="113"/>
        <v>0</v>
      </c>
      <c r="AU283" s="49">
        <f t="shared" si="113"/>
        <v>0</v>
      </c>
      <c r="AV283" s="49">
        <f t="shared" si="113"/>
        <v>0</v>
      </c>
      <c r="AW283" s="49">
        <f t="shared" si="113"/>
        <v>0</v>
      </c>
      <c r="AX283" s="49">
        <f t="shared" si="113"/>
        <v>0</v>
      </c>
      <c r="AY283" s="49">
        <f t="shared" si="113"/>
        <v>0</v>
      </c>
      <c r="AZ283" s="49">
        <f t="shared" si="98"/>
        <v>0</v>
      </c>
      <c r="BA283" s="49">
        <f t="shared" si="98"/>
        <v>0</v>
      </c>
      <c r="BB283" s="48">
        <f t="shared" si="102"/>
        <v>278</v>
      </c>
      <c r="BC283" s="50">
        <f t="shared" si="106"/>
        <v>0</v>
      </c>
    </row>
    <row r="284" spans="1:55" x14ac:dyDescent="0.25">
      <c r="A284" s="48">
        <f t="shared" si="109"/>
        <v>279</v>
      </c>
      <c r="B284" s="221"/>
      <c r="C284" s="222"/>
      <c r="D284" s="220"/>
      <c r="E284" s="180"/>
      <c r="F284" s="223"/>
      <c r="G284" s="223"/>
      <c r="H284" s="223"/>
      <c r="I284" s="223"/>
      <c r="J284" s="49"/>
      <c r="K284" s="49">
        <f t="shared" si="94"/>
        <v>0</v>
      </c>
      <c r="L284" s="49">
        <f t="shared" si="94"/>
        <v>0</v>
      </c>
      <c r="M284" s="49">
        <f t="shared" si="27"/>
        <v>0</v>
      </c>
      <c r="N284" s="48">
        <f t="shared" si="101"/>
        <v>279</v>
      </c>
      <c r="O284" s="49">
        <f t="shared" si="110"/>
        <v>0</v>
      </c>
      <c r="P284" s="49">
        <f t="shared" si="110"/>
        <v>0</v>
      </c>
      <c r="Q284" s="49">
        <f t="shared" si="110"/>
        <v>0</v>
      </c>
      <c r="R284" s="49">
        <f t="shared" si="110"/>
        <v>0</v>
      </c>
      <c r="S284" s="49">
        <f t="shared" si="112"/>
        <v>0</v>
      </c>
      <c r="T284" s="49">
        <f t="shared" si="111"/>
        <v>0</v>
      </c>
      <c r="U284" s="49">
        <f t="shared" si="111"/>
        <v>0</v>
      </c>
      <c r="V284" s="49">
        <f t="shared" si="111"/>
        <v>0</v>
      </c>
      <c r="W284" s="49">
        <f t="shared" si="111"/>
        <v>0</v>
      </c>
      <c r="X284" s="49">
        <f t="shared" si="111"/>
        <v>0</v>
      </c>
      <c r="Y284" s="49">
        <f t="shared" si="111"/>
        <v>0</v>
      </c>
      <c r="Z284" s="49">
        <f t="shared" si="111"/>
        <v>0</v>
      </c>
      <c r="AA284" s="49">
        <f t="shared" si="111"/>
        <v>0</v>
      </c>
      <c r="AB284" s="49">
        <f t="shared" si="111"/>
        <v>0</v>
      </c>
      <c r="AC284" s="49"/>
      <c r="AD284" s="49">
        <f t="shared" si="105"/>
        <v>0</v>
      </c>
      <c r="AE284" s="49">
        <f t="shared" si="105"/>
        <v>0</v>
      </c>
      <c r="AF284" s="49">
        <f t="shared" si="105"/>
        <v>0</v>
      </c>
      <c r="AG284" s="49">
        <f t="shared" si="105"/>
        <v>0</v>
      </c>
      <c r="AH284" s="49">
        <f t="shared" si="105"/>
        <v>0</v>
      </c>
      <c r="AI284" s="49">
        <f t="shared" si="105"/>
        <v>0</v>
      </c>
      <c r="AJ284" s="49">
        <f t="shared" si="105"/>
        <v>0</v>
      </c>
      <c r="AK284" s="49">
        <f t="shared" si="113"/>
        <v>0</v>
      </c>
      <c r="AL284" s="49">
        <f t="shared" si="113"/>
        <v>0</v>
      </c>
      <c r="AM284" s="49">
        <f t="shared" si="113"/>
        <v>0</v>
      </c>
      <c r="AN284" s="49">
        <f t="shared" si="107"/>
        <v>0</v>
      </c>
      <c r="AO284" s="49">
        <f t="shared" si="113"/>
        <v>0</v>
      </c>
      <c r="AP284" s="49">
        <f t="shared" si="113"/>
        <v>0</v>
      </c>
      <c r="AQ284" s="49">
        <f t="shared" si="113"/>
        <v>0</v>
      </c>
      <c r="AR284" s="49">
        <f t="shared" si="113"/>
        <v>0</v>
      </c>
      <c r="AS284" s="49">
        <f t="shared" si="113"/>
        <v>0</v>
      </c>
      <c r="AT284" s="49">
        <f t="shared" si="113"/>
        <v>0</v>
      </c>
      <c r="AU284" s="49">
        <f t="shared" si="113"/>
        <v>0</v>
      </c>
      <c r="AV284" s="49">
        <f t="shared" si="113"/>
        <v>0</v>
      </c>
      <c r="AW284" s="49">
        <f t="shared" si="113"/>
        <v>0</v>
      </c>
      <c r="AX284" s="49">
        <f t="shared" si="113"/>
        <v>0</v>
      </c>
      <c r="AY284" s="49">
        <f t="shared" si="113"/>
        <v>0</v>
      </c>
      <c r="AZ284" s="49">
        <f t="shared" si="98"/>
        <v>0</v>
      </c>
      <c r="BA284" s="49">
        <f t="shared" si="98"/>
        <v>0</v>
      </c>
      <c r="BB284" s="48">
        <f t="shared" si="102"/>
        <v>279</v>
      </c>
      <c r="BC284" s="50">
        <f t="shared" si="106"/>
        <v>0</v>
      </c>
    </row>
    <row r="285" spans="1:55" x14ac:dyDescent="0.25">
      <c r="A285" s="48">
        <f t="shared" si="109"/>
        <v>280</v>
      </c>
      <c r="B285" s="221"/>
      <c r="C285" s="222"/>
      <c r="D285" s="220"/>
      <c r="E285" s="180"/>
      <c r="F285" s="223"/>
      <c r="G285" s="223"/>
      <c r="H285" s="223"/>
      <c r="I285" s="223"/>
      <c r="J285" s="49"/>
      <c r="K285" s="49">
        <f t="shared" si="94"/>
        <v>0</v>
      </c>
      <c r="L285" s="49">
        <f t="shared" si="94"/>
        <v>0</v>
      </c>
      <c r="M285" s="49">
        <f t="shared" si="27"/>
        <v>0</v>
      </c>
      <c r="N285" s="48">
        <f t="shared" si="101"/>
        <v>280</v>
      </c>
      <c r="O285" s="49">
        <f t="shared" si="110"/>
        <v>0</v>
      </c>
      <c r="P285" s="49">
        <f t="shared" si="110"/>
        <v>0</v>
      </c>
      <c r="Q285" s="49">
        <f t="shared" si="110"/>
        <v>0</v>
      </c>
      <c r="R285" s="49">
        <f t="shared" si="110"/>
        <v>0</v>
      </c>
      <c r="S285" s="49">
        <f t="shared" si="112"/>
        <v>0</v>
      </c>
      <c r="T285" s="49">
        <f t="shared" si="111"/>
        <v>0</v>
      </c>
      <c r="U285" s="49">
        <f t="shared" si="111"/>
        <v>0</v>
      </c>
      <c r="V285" s="49">
        <f t="shared" si="111"/>
        <v>0</v>
      </c>
      <c r="W285" s="49">
        <f t="shared" si="111"/>
        <v>0</v>
      </c>
      <c r="X285" s="49">
        <f t="shared" si="111"/>
        <v>0</v>
      </c>
      <c r="Y285" s="49">
        <f t="shared" si="111"/>
        <v>0</v>
      </c>
      <c r="Z285" s="49">
        <f t="shared" si="111"/>
        <v>0</v>
      </c>
      <c r="AA285" s="49">
        <f t="shared" si="111"/>
        <v>0</v>
      </c>
      <c r="AB285" s="49">
        <f t="shared" si="111"/>
        <v>0</v>
      </c>
      <c r="AC285" s="49"/>
      <c r="AD285" s="49">
        <f t="shared" si="105"/>
        <v>0</v>
      </c>
      <c r="AE285" s="49">
        <f t="shared" si="105"/>
        <v>0</v>
      </c>
      <c r="AF285" s="49">
        <f t="shared" si="105"/>
        <v>0</v>
      </c>
      <c r="AG285" s="49">
        <f t="shared" si="105"/>
        <v>0</v>
      </c>
      <c r="AH285" s="49">
        <f t="shared" si="105"/>
        <v>0</v>
      </c>
      <c r="AI285" s="49">
        <f t="shared" si="105"/>
        <v>0</v>
      </c>
      <c r="AJ285" s="49">
        <f t="shared" si="105"/>
        <v>0</v>
      </c>
      <c r="AK285" s="49">
        <f t="shared" si="113"/>
        <v>0</v>
      </c>
      <c r="AL285" s="49">
        <f t="shared" si="113"/>
        <v>0</v>
      </c>
      <c r="AM285" s="49">
        <f t="shared" si="113"/>
        <v>0</v>
      </c>
      <c r="AN285" s="49">
        <f t="shared" si="107"/>
        <v>0</v>
      </c>
      <c r="AO285" s="49">
        <f t="shared" si="113"/>
        <v>0</v>
      </c>
      <c r="AP285" s="49">
        <f t="shared" si="113"/>
        <v>0</v>
      </c>
      <c r="AQ285" s="49">
        <f t="shared" si="113"/>
        <v>0</v>
      </c>
      <c r="AR285" s="49">
        <f t="shared" si="113"/>
        <v>0</v>
      </c>
      <c r="AS285" s="49">
        <f t="shared" si="113"/>
        <v>0</v>
      </c>
      <c r="AT285" s="49">
        <f t="shared" si="113"/>
        <v>0</v>
      </c>
      <c r="AU285" s="49">
        <f t="shared" si="113"/>
        <v>0</v>
      </c>
      <c r="AV285" s="49">
        <f t="shared" si="113"/>
        <v>0</v>
      </c>
      <c r="AW285" s="49">
        <f t="shared" si="113"/>
        <v>0</v>
      </c>
      <c r="AX285" s="49">
        <f t="shared" si="113"/>
        <v>0</v>
      </c>
      <c r="AY285" s="49">
        <f t="shared" si="113"/>
        <v>0</v>
      </c>
      <c r="AZ285" s="49">
        <f t="shared" si="98"/>
        <v>0</v>
      </c>
      <c r="BA285" s="49">
        <f t="shared" si="98"/>
        <v>0</v>
      </c>
      <c r="BB285" s="48">
        <f t="shared" si="102"/>
        <v>280</v>
      </c>
      <c r="BC285" s="50">
        <f t="shared" si="106"/>
        <v>0</v>
      </c>
    </row>
    <row r="286" spans="1:55" x14ac:dyDescent="0.25">
      <c r="A286" s="48">
        <f t="shared" si="109"/>
        <v>281</v>
      </c>
      <c r="B286" s="221"/>
      <c r="C286" s="222"/>
      <c r="D286" s="220"/>
      <c r="E286" s="180"/>
      <c r="F286" s="223"/>
      <c r="G286" s="223"/>
      <c r="H286" s="223"/>
      <c r="I286" s="223"/>
      <c r="J286" s="49"/>
      <c r="K286" s="49">
        <f t="shared" si="94"/>
        <v>0</v>
      </c>
      <c r="L286" s="49">
        <f t="shared" si="94"/>
        <v>0</v>
      </c>
      <c r="M286" s="49">
        <f t="shared" si="27"/>
        <v>0</v>
      </c>
      <c r="N286" s="48">
        <f t="shared" si="101"/>
        <v>281</v>
      </c>
      <c r="O286" s="49">
        <f t="shared" si="110"/>
        <v>0</v>
      </c>
      <c r="P286" s="49">
        <f t="shared" si="110"/>
        <v>0</v>
      </c>
      <c r="Q286" s="49">
        <f t="shared" si="110"/>
        <v>0</v>
      </c>
      <c r="R286" s="49">
        <f t="shared" si="110"/>
        <v>0</v>
      </c>
      <c r="S286" s="49">
        <f t="shared" si="112"/>
        <v>0</v>
      </c>
      <c r="T286" s="49">
        <f t="shared" si="111"/>
        <v>0</v>
      </c>
      <c r="U286" s="49">
        <f t="shared" si="111"/>
        <v>0</v>
      </c>
      <c r="V286" s="49">
        <f t="shared" si="111"/>
        <v>0</v>
      </c>
      <c r="W286" s="49">
        <f t="shared" si="111"/>
        <v>0</v>
      </c>
      <c r="X286" s="49">
        <f t="shared" si="111"/>
        <v>0</v>
      </c>
      <c r="Y286" s="49">
        <f t="shared" si="111"/>
        <v>0</v>
      </c>
      <c r="Z286" s="49">
        <f t="shared" si="111"/>
        <v>0</v>
      </c>
      <c r="AA286" s="49">
        <f t="shared" si="111"/>
        <v>0</v>
      </c>
      <c r="AB286" s="49">
        <f t="shared" si="111"/>
        <v>0</v>
      </c>
      <c r="AC286" s="49"/>
      <c r="AD286" s="49">
        <f t="shared" si="105"/>
        <v>0</v>
      </c>
      <c r="AE286" s="49">
        <f t="shared" si="105"/>
        <v>0</v>
      </c>
      <c r="AF286" s="49">
        <f t="shared" si="105"/>
        <v>0</v>
      </c>
      <c r="AG286" s="49">
        <f t="shared" si="105"/>
        <v>0</v>
      </c>
      <c r="AH286" s="49">
        <f t="shared" si="105"/>
        <v>0</v>
      </c>
      <c r="AI286" s="49">
        <f t="shared" si="105"/>
        <v>0</v>
      </c>
      <c r="AJ286" s="49">
        <f t="shared" si="105"/>
        <v>0</v>
      </c>
      <c r="AK286" s="49">
        <f t="shared" si="113"/>
        <v>0</v>
      </c>
      <c r="AL286" s="49">
        <f t="shared" si="113"/>
        <v>0</v>
      </c>
      <c r="AM286" s="49">
        <f t="shared" si="113"/>
        <v>0</v>
      </c>
      <c r="AN286" s="49">
        <f t="shared" si="107"/>
        <v>0</v>
      </c>
      <c r="AO286" s="49">
        <f t="shared" si="113"/>
        <v>0</v>
      </c>
      <c r="AP286" s="49">
        <f t="shared" si="113"/>
        <v>0</v>
      </c>
      <c r="AQ286" s="49">
        <f t="shared" si="113"/>
        <v>0</v>
      </c>
      <c r="AR286" s="49">
        <f t="shared" si="113"/>
        <v>0</v>
      </c>
      <c r="AS286" s="49">
        <f t="shared" si="113"/>
        <v>0</v>
      </c>
      <c r="AT286" s="49">
        <f t="shared" si="113"/>
        <v>0</v>
      </c>
      <c r="AU286" s="49">
        <f t="shared" si="113"/>
        <v>0</v>
      </c>
      <c r="AV286" s="49">
        <f t="shared" si="113"/>
        <v>0</v>
      </c>
      <c r="AW286" s="49">
        <f t="shared" si="113"/>
        <v>0</v>
      </c>
      <c r="AX286" s="49">
        <f t="shared" si="113"/>
        <v>0</v>
      </c>
      <c r="AY286" s="49">
        <f t="shared" si="113"/>
        <v>0</v>
      </c>
      <c r="AZ286" s="49">
        <f t="shared" si="98"/>
        <v>0</v>
      </c>
      <c r="BA286" s="49">
        <f t="shared" si="98"/>
        <v>0</v>
      </c>
      <c r="BB286" s="48">
        <f t="shared" si="102"/>
        <v>281</v>
      </c>
      <c r="BC286" s="50">
        <f t="shared" si="106"/>
        <v>0</v>
      </c>
    </row>
    <row r="287" spans="1:55" x14ac:dyDescent="0.25">
      <c r="A287" s="48">
        <f t="shared" si="109"/>
        <v>282</v>
      </c>
      <c r="B287" s="221"/>
      <c r="C287" s="222"/>
      <c r="D287" s="220"/>
      <c r="E287" s="180"/>
      <c r="F287" s="223"/>
      <c r="G287" s="223"/>
      <c r="H287" s="223"/>
      <c r="I287" s="223"/>
      <c r="J287" s="49"/>
      <c r="K287" s="49">
        <f t="shared" si="94"/>
        <v>0</v>
      </c>
      <c r="L287" s="49">
        <f t="shared" si="94"/>
        <v>0</v>
      </c>
      <c r="M287" s="49">
        <f t="shared" si="27"/>
        <v>0</v>
      </c>
      <c r="N287" s="48">
        <f t="shared" si="101"/>
        <v>282</v>
      </c>
      <c r="O287" s="49">
        <f t="shared" si="110"/>
        <v>0</v>
      </c>
      <c r="P287" s="49">
        <f t="shared" si="110"/>
        <v>0</v>
      </c>
      <c r="Q287" s="49">
        <f t="shared" si="110"/>
        <v>0</v>
      </c>
      <c r="R287" s="49">
        <f t="shared" si="110"/>
        <v>0</v>
      </c>
      <c r="S287" s="49">
        <f t="shared" si="112"/>
        <v>0</v>
      </c>
      <c r="T287" s="49">
        <f t="shared" si="111"/>
        <v>0</v>
      </c>
      <c r="U287" s="49">
        <f t="shared" si="111"/>
        <v>0</v>
      </c>
      <c r="V287" s="49">
        <f t="shared" si="111"/>
        <v>0</v>
      </c>
      <c r="W287" s="49">
        <f t="shared" si="111"/>
        <v>0</v>
      </c>
      <c r="X287" s="49">
        <f t="shared" si="111"/>
        <v>0</v>
      </c>
      <c r="Y287" s="49">
        <f t="shared" si="111"/>
        <v>0</v>
      </c>
      <c r="Z287" s="49">
        <f t="shared" si="111"/>
        <v>0</v>
      </c>
      <c r="AA287" s="49">
        <f t="shared" si="111"/>
        <v>0</v>
      </c>
      <c r="AB287" s="49">
        <f t="shared" si="111"/>
        <v>0</v>
      </c>
      <c r="AC287" s="49"/>
      <c r="AD287" s="49">
        <f t="shared" si="105"/>
        <v>0</v>
      </c>
      <c r="AE287" s="49">
        <f t="shared" si="105"/>
        <v>0</v>
      </c>
      <c r="AF287" s="49">
        <f t="shared" si="105"/>
        <v>0</v>
      </c>
      <c r="AG287" s="49">
        <f t="shared" si="105"/>
        <v>0</v>
      </c>
      <c r="AH287" s="49">
        <f t="shared" si="105"/>
        <v>0</v>
      </c>
      <c r="AI287" s="49">
        <f t="shared" si="105"/>
        <v>0</v>
      </c>
      <c r="AJ287" s="49">
        <f t="shared" si="105"/>
        <v>0</v>
      </c>
      <c r="AK287" s="49">
        <f t="shared" si="113"/>
        <v>0</v>
      </c>
      <c r="AL287" s="49">
        <f t="shared" si="113"/>
        <v>0</v>
      </c>
      <c r="AM287" s="49">
        <f t="shared" si="113"/>
        <v>0</v>
      </c>
      <c r="AN287" s="49">
        <f t="shared" si="107"/>
        <v>0</v>
      </c>
      <c r="AO287" s="49">
        <f t="shared" si="113"/>
        <v>0</v>
      </c>
      <c r="AP287" s="49">
        <f t="shared" si="113"/>
        <v>0</v>
      </c>
      <c r="AQ287" s="49">
        <f t="shared" si="113"/>
        <v>0</v>
      </c>
      <c r="AR287" s="49">
        <f t="shared" si="113"/>
        <v>0</v>
      </c>
      <c r="AS287" s="49">
        <f t="shared" si="113"/>
        <v>0</v>
      </c>
      <c r="AT287" s="49">
        <f t="shared" si="113"/>
        <v>0</v>
      </c>
      <c r="AU287" s="49">
        <f t="shared" si="113"/>
        <v>0</v>
      </c>
      <c r="AV287" s="49">
        <f t="shared" si="113"/>
        <v>0</v>
      </c>
      <c r="AW287" s="49">
        <f t="shared" si="113"/>
        <v>0</v>
      </c>
      <c r="AX287" s="49">
        <f t="shared" si="113"/>
        <v>0</v>
      </c>
      <c r="AY287" s="49">
        <f t="shared" si="113"/>
        <v>0</v>
      </c>
      <c r="AZ287" s="49">
        <f t="shared" si="98"/>
        <v>0</v>
      </c>
      <c r="BA287" s="49">
        <f t="shared" si="98"/>
        <v>0</v>
      </c>
      <c r="BB287" s="48">
        <f t="shared" si="102"/>
        <v>282</v>
      </c>
      <c r="BC287" s="50">
        <f t="shared" si="106"/>
        <v>0</v>
      </c>
    </row>
    <row r="288" spans="1:55" x14ac:dyDescent="0.25">
      <c r="A288" s="48">
        <f t="shared" si="109"/>
        <v>283</v>
      </c>
      <c r="B288" s="221"/>
      <c r="C288" s="222"/>
      <c r="D288" s="220"/>
      <c r="E288" s="180"/>
      <c r="F288" s="223"/>
      <c r="G288" s="223"/>
      <c r="H288" s="223"/>
      <c r="I288" s="223"/>
      <c r="J288" s="49"/>
      <c r="K288" s="49">
        <f t="shared" si="94"/>
        <v>0</v>
      </c>
      <c r="L288" s="49">
        <f t="shared" si="94"/>
        <v>0</v>
      </c>
      <c r="M288" s="49">
        <f t="shared" si="27"/>
        <v>0</v>
      </c>
      <c r="N288" s="48">
        <f t="shared" si="101"/>
        <v>283</v>
      </c>
      <c r="O288" s="49">
        <f t="shared" si="110"/>
        <v>0</v>
      </c>
      <c r="P288" s="49">
        <f t="shared" si="110"/>
        <v>0</v>
      </c>
      <c r="Q288" s="49">
        <f t="shared" si="110"/>
        <v>0</v>
      </c>
      <c r="R288" s="49">
        <f t="shared" si="110"/>
        <v>0</v>
      </c>
      <c r="S288" s="49">
        <f t="shared" si="112"/>
        <v>0</v>
      </c>
      <c r="T288" s="49">
        <f t="shared" si="111"/>
        <v>0</v>
      </c>
      <c r="U288" s="49">
        <f t="shared" si="111"/>
        <v>0</v>
      </c>
      <c r="V288" s="49">
        <f t="shared" si="111"/>
        <v>0</v>
      </c>
      <c r="W288" s="49">
        <f t="shared" si="111"/>
        <v>0</v>
      </c>
      <c r="X288" s="49">
        <f t="shared" si="111"/>
        <v>0</v>
      </c>
      <c r="Y288" s="49">
        <f t="shared" si="111"/>
        <v>0</v>
      </c>
      <c r="Z288" s="49">
        <f t="shared" si="111"/>
        <v>0</v>
      </c>
      <c r="AA288" s="49">
        <f t="shared" si="111"/>
        <v>0</v>
      </c>
      <c r="AB288" s="49">
        <f t="shared" si="111"/>
        <v>0</v>
      </c>
      <c r="AC288" s="49"/>
      <c r="AD288" s="49">
        <f t="shared" si="105"/>
        <v>0</v>
      </c>
      <c r="AE288" s="49">
        <f t="shared" si="105"/>
        <v>0</v>
      </c>
      <c r="AF288" s="49">
        <f t="shared" si="105"/>
        <v>0</v>
      </c>
      <c r="AG288" s="49">
        <f t="shared" si="105"/>
        <v>0</v>
      </c>
      <c r="AH288" s="49">
        <f t="shared" si="105"/>
        <v>0</v>
      </c>
      <c r="AI288" s="49">
        <f t="shared" si="105"/>
        <v>0</v>
      </c>
      <c r="AJ288" s="49">
        <f t="shared" si="105"/>
        <v>0</v>
      </c>
      <c r="AK288" s="49">
        <f t="shared" si="113"/>
        <v>0</v>
      </c>
      <c r="AL288" s="49">
        <f t="shared" si="113"/>
        <v>0</v>
      </c>
      <c r="AM288" s="49">
        <f t="shared" si="113"/>
        <v>0</v>
      </c>
      <c r="AN288" s="49">
        <f t="shared" si="107"/>
        <v>0</v>
      </c>
      <c r="AO288" s="49">
        <f t="shared" si="113"/>
        <v>0</v>
      </c>
      <c r="AP288" s="49">
        <f t="shared" si="113"/>
        <v>0</v>
      </c>
      <c r="AQ288" s="49">
        <f t="shared" si="113"/>
        <v>0</v>
      </c>
      <c r="AR288" s="49">
        <f t="shared" si="113"/>
        <v>0</v>
      </c>
      <c r="AS288" s="49">
        <f t="shared" si="113"/>
        <v>0</v>
      </c>
      <c r="AT288" s="49">
        <f t="shared" si="113"/>
        <v>0</v>
      </c>
      <c r="AU288" s="49">
        <f t="shared" si="113"/>
        <v>0</v>
      </c>
      <c r="AV288" s="49">
        <f t="shared" si="113"/>
        <v>0</v>
      </c>
      <c r="AW288" s="49">
        <f t="shared" si="113"/>
        <v>0</v>
      </c>
      <c r="AX288" s="49">
        <f t="shared" si="113"/>
        <v>0</v>
      </c>
      <c r="AY288" s="49">
        <f t="shared" si="113"/>
        <v>0</v>
      </c>
      <c r="AZ288" s="49">
        <f t="shared" si="98"/>
        <v>0</v>
      </c>
      <c r="BA288" s="49">
        <f t="shared" si="98"/>
        <v>0</v>
      </c>
      <c r="BB288" s="48">
        <f t="shared" si="102"/>
        <v>283</v>
      </c>
      <c r="BC288" s="50">
        <f t="shared" si="106"/>
        <v>0</v>
      </c>
    </row>
    <row r="289" spans="1:55" x14ac:dyDescent="0.25">
      <c r="A289" s="48">
        <f t="shared" si="109"/>
        <v>284</v>
      </c>
      <c r="B289" s="221"/>
      <c r="C289" s="222"/>
      <c r="D289" s="220"/>
      <c r="E289" s="180"/>
      <c r="F289" s="223"/>
      <c r="G289" s="223"/>
      <c r="H289" s="223"/>
      <c r="I289" s="223"/>
      <c r="J289" s="49"/>
      <c r="K289" s="49">
        <f t="shared" si="94"/>
        <v>0</v>
      </c>
      <c r="L289" s="49">
        <f t="shared" si="94"/>
        <v>0</v>
      </c>
      <c r="M289" s="49">
        <f t="shared" si="27"/>
        <v>0</v>
      </c>
      <c r="N289" s="48">
        <f t="shared" si="101"/>
        <v>284</v>
      </c>
      <c r="O289" s="49">
        <f t="shared" si="110"/>
        <v>0</v>
      </c>
      <c r="P289" s="49">
        <f t="shared" si="110"/>
        <v>0</v>
      </c>
      <c r="Q289" s="49">
        <f t="shared" si="110"/>
        <v>0</v>
      </c>
      <c r="R289" s="49">
        <f t="shared" si="110"/>
        <v>0</v>
      </c>
      <c r="S289" s="49">
        <f t="shared" si="112"/>
        <v>0</v>
      </c>
      <c r="T289" s="49">
        <f t="shared" si="111"/>
        <v>0</v>
      </c>
      <c r="U289" s="49">
        <f t="shared" si="111"/>
        <v>0</v>
      </c>
      <c r="V289" s="49">
        <f t="shared" si="111"/>
        <v>0</v>
      </c>
      <c r="W289" s="49">
        <f t="shared" si="111"/>
        <v>0</v>
      </c>
      <c r="X289" s="49">
        <f t="shared" si="111"/>
        <v>0</v>
      </c>
      <c r="Y289" s="49">
        <f t="shared" si="111"/>
        <v>0</v>
      </c>
      <c r="Z289" s="49">
        <f t="shared" si="111"/>
        <v>0</v>
      </c>
      <c r="AA289" s="49">
        <f t="shared" si="111"/>
        <v>0</v>
      </c>
      <c r="AB289" s="49">
        <f t="shared" si="111"/>
        <v>0</v>
      </c>
      <c r="AC289" s="49"/>
      <c r="AD289" s="49">
        <f t="shared" si="105"/>
        <v>0</v>
      </c>
      <c r="AE289" s="49">
        <f t="shared" si="105"/>
        <v>0</v>
      </c>
      <c r="AF289" s="49">
        <f t="shared" si="105"/>
        <v>0</v>
      </c>
      <c r="AG289" s="49">
        <f t="shared" si="105"/>
        <v>0</v>
      </c>
      <c r="AH289" s="49">
        <f t="shared" si="105"/>
        <v>0</v>
      </c>
      <c r="AI289" s="49">
        <f t="shared" si="105"/>
        <v>0</v>
      </c>
      <c r="AJ289" s="49">
        <f t="shared" si="105"/>
        <v>0</v>
      </c>
      <c r="AK289" s="49">
        <f t="shared" si="113"/>
        <v>0</v>
      </c>
      <c r="AL289" s="49">
        <f t="shared" si="113"/>
        <v>0</v>
      </c>
      <c r="AM289" s="49">
        <f t="shared" si="113"/>
        <v>0</v>
      </c>
      <c r="AN289" s="49">
        <f t="shared" si="107"/>
        <v>0</v>
      </c>
      <c r="AO289" s="49">
        <f t="shared" si="113"/>
        <v>0</v>
      </c>
      <c r="AP289" s="49">
        <f t="shared" si="113"/>
        <v>0</v>
      </c>
      <c r="AQ289" s="49">
        <f t="shared" si="113"/>
        <v>0</v>
      </c>
      <c r="AR289" s="49">
        <f t="shared" si="113"/>
        <v>0</v>
      </c>
      <c r="AS289" s="49">
        <f t="shared" si="113"/>
        <v>0</v>
      </c>
      <c r="AT289" s="49">
        <f t="shared" si="113"/>
        <v>0</v>
      </c>
      <c r="AU289" s="49">
        <f t="shared" si="113"/>
        <v>0</v>
      </c>
      <c r="AV289" s="49">
        <f t="shared" si="113"/>
        <v>0</v>
      </c>
      <c r="AW289" s="49">
        <f t="shared" si="113"/>
        <v>0</v>
      </c>
      <c r="AX289" s="49">
        <f t="shared" si="113"/>
        <v>0</v>
      </c>
      <c r="AY289" s="49">
        <f t="shared" si="113"/>
        <v>0</v>
      </c>
      <c r="AZ289" s="49">
        <f t="shared" si="98"/>
        <v>0</v>
      </c>
      <c r="BA289" s="49">
        <f t="shared" si="98"/>
        <v>0</v>
      </c>
      <c r="BB289" s="48">
        <f t="shared" si="102"/>
        <v>284</v>
      </c>
      <c r="BC289" s="50">
        <f t="shared" si="106"/>
        <v>0</v>
      </c>
    </row>
    <row r="290" spans="1:55" x14ac:dyDescent="0.25">
      <c r="A290" s="48">
        <f t="shared" si="109"/>
        <v>285</v>
      </c>
      <c r="B290" s="221"/>
      <c r="C290" s="222"/>
      <c r="D290" s="220"/>
      <c r="E290" s="180"/>
      <c r="F290" s="223"/>
      <c r="G290" s="223"/>
      <c r="H290" s="223"/>
      <c r="I290" s="223"/>
      <c r="J290" s="49"/>
      <c r="K290" s="49">
        <f t="shared" si="94"/>
        <v>0</v>
      </c>
      <c r="L290" s="49">
        <f t="shared" si="94"/>
        <v>0</v>
      </c>
      <c r="M290" s="49">
        <f t="shared" si="27"/>
        <v>0</v>
      </c>
      <c r="N290" s="48">
        <f t="shared" si="101"/>
        <v>285</v>
      </c>
      <c r="O290" s="49">
        <f t="shared" si="110"/>
        <v>0</v>
      </c>
      <c r="P290" s="49">
        <f t="shared" si="110"/>
        <v>0</v>
      </c>
      <c r="Q290" s="49">
        <f t="shared" si="110"/>
        <v>0</v>
      </c>
      <c r="R290" s="49">
        <f t="shared" si="110"/>
        <v>0</v>
      </c>
      <c r="S290" s="49">
        <f t="shared" si="112"/>
        <v>0</v>
      </c>
      <c r="T290" s="49">
        <f t="shared" si="111"/>
        <v>0</v>
      </c>
      <c r="U290" s="49">
        <f t="shared" si="111"/>
        <v>0</v>
      </c>
      <c r="V290" s="49">
        <f t="shared" si="111"/>
        <v>0</v>
      </c>
      <c r="W290" s="49">
        <f t="shared" si="111"/>
        <v>0</v>
      </c>
      <c r="X290" s="49">
        <f t="shared" si="111"/>
        <v>0</v>
      </c>
      <c r="Y290" s="49">
        <f t="shared" si="111"/>
        <v>0</v>
      </c>
      <c r="Z290" s="49">
        <f t="shared" si="111"/>
        <v>0</v>
      </c>
      <c r="AA290" s="49">
        <f t="shared" si="111"/>
        <v>0</v>
      </c>
      <c r="AB290" s="49">
        <f t="shared" si="111"/>
        <v>0</v>
      </c>
      <c r="AC290" s="49"/>
      <c r="AD290" s="49">
        <f t="shared" si="105"/>
        <v>0</v>
      </c>
      <c r="AE290" s="49">
        <f t="shared" si="105"/>
        <v>0</v>
      </c>
      <c r="AF290" s="49">
        <f t="shared" si="105"/>
        <v>0</v>
      </c>
      <c r="AG290" s="49">
        <f t="shared" si="105"/>
        <v>0</v>
      </c>
      <c r="AH290" s="49">
        <f t="shared" si="105"/>
        <v>0</v>
      </c>
      <c r="AI290" s="49">
        <f t="shared" si="105"/>
        <v>0</v>
      </c>
      <c r="AJ290" s="49">
        <f t="shared" si="105"/>
        <v>0</v>
      </c>
      <c r="AK290" s="49">
        <f t="shared" si="113"/>
        <v>0</v>
      </c>
      <c r="AL290" s="49">
        <f t="shared" si="113"/>
        <v>0</v>
      </c>
      <c r="AM290" s="49">
        <f t="shared" si="113"/>
        <v>0</v>
      </c>
      <c r="AN290" s="49">
        <f t="shared" si="107"/>
        <v>0</v>
      </c>
      <c r="AO290" s="49">
        <f t="shared" si="113"/>
        <v>0</v>
      </c>
      <c r="AP290" s="49">
        <f t="shared" si="113"/>
        <v>0</v>
      </c>
      <c r="AQ290" s="49">
        <f t="shared" si="113"/>
        <v>0</v>
      </c>
      <c r="AR290" s="49">
        <f t="shared" si="113"/>
        <v>0</v>
      </c>
      <c r="AS290" s="49">
        <f t="shared" si="113"/>
        <v>0</v>
      </c>
      <c r="AT290" s="49">
        <f t="shared" si="113"/>
        <v>0</v>
      </c>
      <c r="AU290" s="49">
        <f t="shared" si="113"/>
        <v>0</v>
      </c>
      <c r="AV290" s="49">
        <f t="shared" si="113"/>
        <v>0</v>
      </c>
      <c r="AW290" s="49">
        <f t="shared" si="113"/>
        <v>0</v>
      </c>
      <c r="AX290" s="49">
        <f t="shared" si="113"/>
        <v>0</v>
      </c>
      <c r="AY290" s="49">
        <f t="shared" si="113"/>
        <v>0</v>
      </c>
      <c r="AZ290" s="49">
        <f t="shared" si="98"/>
        <v>0</v>
      </c>
      <c r="BA290" s="49">
        <f t="shared" si="98"/>
        <v>0</v>
      </c>
      <c r="BB290" s="48">
        <f t="shared" si="102"/>
        <v>285</v>
      </c>
      <c r="BC290" s="50">
        <f t="shared" si="106"/>
        <v>0</v>
      </c>
    </row>
    <row r="291" spans="1:55" x14ac:dyDescent="0.25">
      <c r="A291" s="48">
        <f t="shared" si="109"/>
        <v>286</v>
      </c>
      <c r="B291" s="221"/>
      <c r="C291" s="222"/>
      <c r="D291" s="220"/>
      <c r="E291" s="180"/>
      <c r="F291" s="223"/>
      <c r="G291" s="223"/>
      <c r="H291" s="223"/>
      <c r="I291" s="223"/>
      <c r="J291" s="49"/>
      <c r="K291" s="49">
        <f t="shared" si="94"/>
        <v>0</v>
      </c>
      <c r="L291" s="49">
        <f t="shared" si="94"/>
        <v>0</v>
      </c>
      <c r="M291" s="49">
        <f t="shared" si="27"/>
        <v>0</v>
      </c>
      <c r="N291" s="48">
        <f t="shared" si="101"/>
        <v>286</v>
      </c>
      <c r="O291" s="49">
        <f t="shared" si="110"/>
        <v>0</v>
      </c>
      <c r="P291" s="49">
        <f t="shared" si="110"/>
        <v>0</v>
      </c>
      <c r="Q291" s="49">
        <f t="shared" si="110"/>
        <v>0</v>
      </c>
      <c r="R291" s="49">
        <f t="shared" si="110"/>
        <v>0</v>
      </c>
      <c r="S291" s="49">
        <f t="shared" si="112"/>
        <v>0</v>
      </c>
      <c r="T291" s="49">
        <f t="shared" si="111"/>
        <v>0</v>
      </c>
      <c r="U291" s="49">
        <f t="shared" si="111"/>
        <v>0</v>
      </c>
      <c r="V291" s="49">
        <f t="shared" si="111"/>
        <v>0</v>
      </c>
      <c r="W291" s="49">
        <f t="shared" si="111"/>
        <v>0</v>
      </c>
      <c r="X291" s="49">
        <f t="shared" si="111"/>
        <v>0</v>
      </c>
      <c r="Y291" s="49">
        <f t="shared" si="111"/>
        <v>0</v>
      </c>
      <c r="Z291" s="49">
        <f t="shared" si="111"/>
        <v>0</v>
      </c>
      <c r="AA291" s="49">
        <f t="shared" si="111"/>
        <v>0</v>
      </c>
      <c r="AB291" s="49">
        <f t="shared" si="111"/>
        <v>0</v>
      </c>
      <c r="AC291" s="49"/>
      <c r="AD291" s="49">
        <f t="shared" si="105"/>
        <v>0</v>
      </c>
      <c r="AE291" s="49">
        <f t="shared" si="105"/>
        <v>0</v>
      </c>
      <c r="AF291" s="49">
        <f t="shared" si="105"/>
        <v>0</v>
      </c>
      <c r="AG291" s="49">
        <f t="shared" si="105"/>
        <v>0</v>
      </c>
      <c r="AH291" s="49">
        <f t="shared" si="105"/>
        <v>0</v>
      </c>
      <c r="AI291" s="49">
        <f t="shared" si="105"/>
        <v>0</v>
      </c>
      <c r="AJ291" s="49">
        <f t="shared" si="105"/>
        <v>0</v>
      </c>
      <c r="AK291" s="49">
        <f t="shared" si="113"/>
        <v>0</v>
      </c>
      <c r="AL291" s="49">
        <f t="shared" si="113"/>
        <v>0</v>
      </c>
      <c r="AM291" s="49">
        <f t="shared" si="113"/>
        <v>0</v>
      </c>
      <c r="AN291" s="49">
        <f t="shared" si="107"/>
        <v>0</v>
      </c>
      <c r="AO291" s="49">
        <f t="shared" si="113"/>
        <v>0</v>
      </c>
      <c r="AP291" s="49">
        <f t="shared" si="113"/>
        <v>0</v>
      </c>
      <c r="AQ291" s="49">
        <f t="shared" si="113"/>
        <v>0</v>
      </c>
      <c r="AR291" s="49">
        <f t="shared" si="113"/>
        <v>0</v>
      </c>
      <c r="AS291" s="49">
        <f t="shared" si="113"/>
        <v>0</v>
      </c>
      <c r="AT291" s="49">
        <f t="shared" si="113"/>
        <v>0</v>
      </c>
      <c r="AU291" s="49">
        <f t="shared" si="113"/>
        <v>0</v>
      </c>
      <c r="AV291" s="49">
        <f t="shared" si="113"/>
        <v>0</v>
      </c>
      <c r="AW291" s="49">
        <f t="shared" si="113"/>
        <v>0</v>
      </c>
      <c r="AX291" s="49">
        <f t="shared" si="113"/>
        <v>0</v>
      </c>
      <c r="AY291" s="49">
        <f t="shared" si="113"/>
        <v>0</v>
      </c>
      <c r="AZ291" s="49">
        <f t="shared" si="98"/>
        <v>0</v>
      </c>
      <c r="BA291" s="49">
        <f t="shared" si="98"/>
        <v>0</v>
      </c>
      <c r="BB291" s="48">
        <f t="shared" si="102"/>
        <v>286</v>
      </c>
      <c r="BC291" s="50">
        <f t="shared" si="106"/>
        <v>0</v>
      </c>
    </row>
    <row r="292" spans="1:55" x14ac:dyDescent="0.25">
      <c r="A292" s="48">
        <f t="shared" si="109"/>
        <v>287</v>
      </c>
      <c r="B292" s="221"/>
      <c r="C292" s="222"/>
      <c r="D292" s="220"/>
      <c r="E292" s="180"/>
      <c r="F292" s="223"/>
      <c r="G292" s="223"/>
      <c r="H292" s="223"/>
      <c r="I292" s="223"/>
      <c r="J292" s="49"/>
      <c r="K292" s="49">
        <f t="shared" si="94"/>
        <v>0</v>
      </c>
      <c r="L292" s="49">
        <f t="shared" si="94"/>
        <v>0</v>
      </c>
      <c r="M292" s="49">
        <f t="shared" si="27"/>
        <v>0</v>
      </c>
      <c r="N292" s="48">
        <f t="shared" si="101"/>
        <v>287</v>
      </c>
      <c r="O292" s="49">
        <f t="shared" si="110"/>
        <v>0</v>
      </c>
      <c r="P292" s="49">
        <f t="shared" si="110"/>
        <v>0</v>
      </c>
      <c r="Q292" s="49">
        <f t="shared" si="110"/>
        <v>0</v>
      </c>
      <c r="R292" s="49">
        <f t="shared" si="110"/>
        <v>0</v>
      </c>
      <c r="S292" s="49">
        <f t="shared" si="112"/>
        <v>0</v>
      </c>
      <c r="T292" s="49">
        <f t="shared" si="111"/>
        <v>0</v>
      </c>
      <c r="U292" s="49">
        <f t="shared" si="111"/>
        <v>0</v>
      </c>
      <c r="V292" s="49">
        <f t="shared" si="111"/>
        <v>0</v>
      </c>
      <c r="W292" s="49">
        <f t="shared" si="111"/>
        <v>0</v>
      </c>
      <c r="X292" s="49">
        <f t="shared" si="111"/>
        <v>0</v>
      </c>
      <c r="Y292" s="49">
        <f t="shared" si="111"/>
        <v>0</v>
      </c>
      <c r="Z292" s="49">
        <f t="shared" si="111"/>
        <v>0</v>
      </c>
      <c r="AA292" s="49">
        <f t="shared" si="111"/>
        <v>0</v>
      </c>
      <c r="AB292" s="49">
        <f t="shared" si="111"/>
        <v>0</v>
      </c>
      <c r="AC292" s="49"/>
      <c r="AD292" s="49">
        <f t="shared" si="105"/>
        <v>0</v>
      </c>
      <c r="AE292" s="49">
        <f t="shared" si="105"/>
        <v>0</v>
      </c>
      <c r="AF292" s="49">
        <f t="shared" si="105"/>
        <v>0</v>
      </c>
      <c r="AG292" s="49">
        <f t="shared" si="105"/>
        <v>0</v>
      </c>
      <c r="AH292" s="49">
        <f t="shared" si="105"/>
        <v>0</v>
      </c>
      <c r="AI292" s="49">
        <f t="shared" si="105"/>
        <v>0</v>
      </c>
      <c r="AJ292" s="49">
        <f>IF($E292=AJ$4,$F292+$H292,0)</f>
        <v>0</v>
      </c>
      <c r="AK292" s="49">
        <f t="shared" si="113"/>
        <v>0</v>
      </c>
      <c r="AL292" s="49">
        <f t="shared" si="113"/>
        <v>0</v>
      </c>
      <c r="AM292" s="49">
        <f t="shared" si="113"/>
        <v>0</v>
      </c>
      <c r="AN292" s="49">
        <f t="shared" si="107"/>
        <v>0</v>
      </c>
      <c r="AO292" s="49">
        <f t="shared" si="113"/>
        <v>0</v>
      </c>
      <c r="AP292" s="49">
        <f t="shared" si="113"/>
        <v>0</v>
      </c>
      <c r="AQ292" s="49">
        <f t="shared" si="113"/>
        <v>0</v>
      </c>
      <c r="AR292" s="49">
        <f t="shared" si="113"/>
        <v>0</v>
      </c>
      <c r="AS292" s="49">
        <f t="shared" si="113"/>
        <v>0</v>
      </c>
      <c r="AT292" s="49">
        <f t="shared" si="113"/>
        <v>0</v>
      </c>
      <c r="AU292" s="49">
        <f t="shared" si="113"/>
        <v>0</v>
      </c>
      <c r="AV292" s="49">
        <f t="shared" si="113"/>
        <v>0</v>
      </c>
      <c r="AW292" s="49">
        <f t="shared" si="113"/>
        <v>0</v>
      </c>
      <c r="AX292" s="49">
        <f t="shared" si="113"/>
        <v>0</v>
      </c>
      <c r="AY292" s="49">
        <f t="shared" si="113"/>
        <v>0</v>
      </c>
      <c r="AZ292" s="49">
        <f t="shared" si="98"/>
        <v>0</v>
      </c>
      <c r="BA292" s="49">
        <f t="shared" si="98"/>
        <v>0</v>
      </c>
      <c r="BB292" s="48">
        <f t="shared" si="102"/>
        <v>287</v>
      </c>
      <c r="BC292" s="50">
        <f t="shared" si="106"/>
        <v>0</v>
      </c>
    </row>
    <row r="293" spans="1:55" x14ac:dyDescent="0.25">
      <c r="A293" s="48">
        <f t="shared" si="109"/>
        <v>288</v>
      </c>
      <c r="B293" s="221"/>
      <c r="C293" s="222"/>
      <c r="D293" s="220"/>
      <c r="E293" s="180"/>
      <c r="F293" s="223"/>
      <c r="G293" s="223"/>
      <c r="H293" s="223"/>
      <c r="I293" s="223"/>
      <c r="J293" s="49"/>
      <c r="K293" s="49">
        <f t="shared" si="94"/>
        <v>0</v>
      </c>
      <c r="L293" s="49">
        <f t="shared" si="94"/>
        <v>0</v>
      </c>
      <c r="M293" s="49">
        <f t="shared" si="27"/>
        <v>0</v>
      </c>
      <c r="N293" s="48">
        <f t="shared" si="101"/>
        <v>288</v>
      </c>
      <c r="O293" s="49">
        <f t="shared" si="110"/>
        <v>0</v>
      </c>
      <c r="P293" s="49">
        <f t="shared" si="110"/>
        <v>0</v>
      </c>
      <c r="Q293" s="49">
        <f t="shared" si="110"/>
        <v>0</v>
      </c>
      <c r="R293" s="49">
        <f t="shared" si="110"/>
        <v>0</v>
      </c>
      <c r="S293" s="49">
        <f t="shared" si="112"/>
        <v>0</v>
      </c>
      <c r="T293" s="49">
        <f t="shared" si="111"/>
        <v>0</v>
      </c>
      <c r="U293" s="49">
        <f t="shared" si="111"/>
        <v>0</v>
      </c>
      <c r="V293" s="49">
        <f t="shared" si="111"/>
        <v>0</v>
      </c>
      <c r="W293" s="49">
        <f t="shared" si="111"/>
        <v>0</v>
      </c>
      <c r="X293" s="49">
        <f t="shared" si="111"/>
        <v>0</v>
      </c>
      <c r="Y293" s="49">
        <f t="shared" si="111"/>
        <v>0</v>
      </c>
      <c r="Z293" s="49">
        <f t="shared" si="111"/>
        <v>0</v>
      </c>
      <c r="AA293" s="49">
        <f t="shared" si="111"/>
        <v>0</v>
      </c>
      <c r="AB293" s="49">
        <f t="shared" si="111"/>
        <v>0</v>
      </c>
      <c r="AC293" s="49"/>
      <c r="AD293" s="49">
        <f t="shared" ref="AD293:AJ308" si="114">IF($E293=AD$4,$F293+$H293,0)</f>
        <v>0</v>
      </c>
      <c r="AE293" s="49">
        <f t="shared" si="114"/>
        <v>0</v>
      </c>
      <c r="AF293" s="49">
        <f t="shared" si="114"/>
        <v>0</v>
      </c>
      <c r="AG293" s="49">
        <f t="shared" si="114"/>
        <v>0</v>
      </c>
      <c r="AH293" s="49">
        <f t="shared" si="114"/>
        <v>0</v>
      </c>
      <c r="AI293" s="49">
        <f t="shared" si="114"/>
        <v>0</v>
      </c>
      <c r="AJ293" s="49">
        <f t="shared" si="114"/>
        <v>0</v>
      </c>
      <c r="AK293" s="49">
        <f t="shared" si="113"/>
        <v>0</v>
      </c>
      <c r="AL293" s="49">
        <f t="shared" si="113"/>
        <v>0</v>
      </c>
      <c r="AM293" s="49">
        <f t="shared" si="113"/>
        <v>0</v>
      </c>
      <c r="AN293" s="49">
        <f t="shared" si="107"/>
        <v>0</v>
      </c>
      <c r="AO293" s="49">
        <f t="shared" si="113"/>
        <v>0</v>
      </c>
      <c r="AP293" s="49">
        <f t="shared" si="113"/>
        <v>0</v>
      </c>
      <c r="AQ293" s="49">
        <f t="shared" si="113"/>
        <v>0</v>
      </c>
      <c r="AR293" s="49">
        <f t="shared" si="113"/>
        <v>0</v>
      </c>
      <c r="AS293" s="49">
        <f t="shared" si="113"/>
        <v>0</v>
      </c>
      <c r="AT293" s="49">
        <f t="shared" si="113"/>
        <v>0</v>
      </c>
      <c r="AU293" s="49">
        <f t="shared" si="113"/>
        <v>0</v>
      </c>
      <c r="AV293" s="49">
        <f t="shared" si="113"/>
        <v>0</v>
      </c>
      <c r="AW293" s="49">
        <f t="shared" si="113"/>
        <v>0</v>
      </c>
      <c r="AX293" s="49">
        <f t="shared" si="113"/>
        <v>0</v>
      </c>
      <c r="AY293" s="49">
        <f t="shared" si="113"/>
        <v>0</v>
      </c>
      <c r="AZ293" s="49">
        <f t="shared" si="98"/>
        <v>0</v>
      </c>
      <c r="BA293" s="49">
        <f t="shared" si="98"/>
        <v>0</v>
      </c>
      <c r="BB293" s="48">
        <f t="shared" si="102"/>
        <v>288</v>
      </c>
      <c r="BC293" s="50">
        <f t="shared" si="106"/>
        <v>0</v>
      </c>
    </row>
    <row r="294" spans="1:55" x14ac:dyDescent="0.25">
      <c r="A294" s="48">
        <f t="shared" si="109"/>
        <v>289</v>
      </c>
      <c r="B294" s="221"/>
      <c r="C294" s="222"/>
      <c r="D294" s="220"/>
      <c r="E294" s="180"/>
      <c r="F294" s="223"/>
      <c r="G294" s="223"/>
      <c r="H294" s="223"/>
      <c r="I294" s="223"/>
      <c r="J294" s="49"/>
      <c r="K294" s="49">
        <f t="shared" si="94"/>
        <v>0</v>
      </c>
      <c r="L294" s="49">
        <f t="shared" si="94"/>
        <v>0</v>
      </c>
      <c r="M294" s="49">
        <f t="shared" si="27"/>
        <v>0</v>
      </c>
      <c r="N294" s="48">
        <f t="shared" si="101"/>
        <v>289</v>
      </c>
      <c r="O294" s="49">
        <f t="shared" si="110"/>
        <v>0</v>
      </c>
      <c r="P294" s="49">
        <f t="shared" si="110"/>
        <v>0</v>
      </c>
      <c r="Q294" s="49">
        <f t="shared" si="110"/>
        <v>0</v>
      </c>
      <c r="R294" s="49">
        <f t="shared" si="110"/>
        <v>0</v>
      </c>
      <c r="S294" s="49">
        <f t="shared" si="112"/>
        <v>0</v>
      </c>
      <c r="T294" s="49">
        <f t="shared" si="111"/>
        <v>0</v>
      </c>
      <c r="U294" s="49">
        <f t="shared" si="111"/>
        <v>0</v>
      </c>
      <c r="V294" s="49">
        <f t="shared" si="111"/>
        <v>0</v>
      </c>
      <c r="W294" s="49">
        <f t="shared" si="111"/>
        <v>0</v>
      </c>
      <c r="X294" s="49">
        <f t="shared" si="111"/>
        <v>0</v>
      </c>
      <c r="Y294" s="49">
        <f t="shared" si="111"/>
        <v>0</v>
      </c>
      <c r="Z294" s="49">
        <f t="shared" si="111"/>
        <v>0</v>
      </c>
      <c r="AA294" s="49">
        <f t="shared" si="111"/>
        <v>0</v>
      </c>
      <c r="AB294" s="49">
        <f t="shared" si="111"/>
        <v>0</v>
      </c>
      <c r="AC294" s="49"/>
      <c r="AD294" s="49">
        <f t="shared" si="114"/>
        <v>0</v>
      </c>
      <c r="AE294" s="49">
        <f t="shared" si="114"/>
        <v>0</v>
      </c>
      <c r="AF294" s="49">
        <f t="shared" si="114"/>
        <v>0</v>
      </c>
      <c r="AG294" s="49">
        <f t="shared" si="114"/>
        <v>0</v>
      </c>
      <c r="AH294" s="49">
        <f t="shared" si="114"/>
        <v>0</v>
      </c>
      <c r="AI294" s="49">
        <f t="shared" si="114"/>
        <v>0</v>
      </c>
      <c r="AJ294" s="49">
        <f t="shared" si="114"/>
        <v>0</v>
      </c>
      <c r="AK294" s="49">
        <f t="shared" si="113"/>
        <v>0</v>
      </c>
      <c r="AL294" s="49">
        <f t="shared" si="113"/>
        <v>0</v>
      </c>
      <c r="AM294" s="49">
        <f t="shared" si="113"/>
        <v>0</v>
      </c>
      <c r="AN294" s="49">
        <f t="shared" si="107"/>
        <v>0</v>
      </c>
      <c r="AO294" s="49">
        <f t="shared" si="113"/>
        <v>0</v>
      </c>
      <c r="AP294" s="49">
        <f t="shared" si="113"/>
        <v>0</v>
      </c>
      <c r="AQ294" s="49">
        <f t="shared" si="113"/>
        <v>0</v>
      </c>
      <c r="AR294" s="49">
        <f t="shared" si="113"/>
        <v>0</v>
      </c>
      <c r="AS294" s="49">
        <f t="shared" si="113"/>
        <v>0</v>
      </c>
      <c r="AT294" s="49">
        <f t="shared" si="113"/>
        <v>0</v>
      </c>
      <c r="AU294" s="49">
        <f t="shared" si="113"/>
        <v>0</v>
      </c>
      <c r="AV294" s="49">
        <f t="shared" si="113"/>
        <v>0</v>
      </c>
      <c r="AW294" s="49">
        <f t="shared" si="113"/>
        <v>0</v>
      </c>
      <c r="AX294" s="49">
        <f t="shared" si="113"/>
        <v>0</v>
      </c>
      <c r="AY294" s="49">
        <f t="shared" si="113"/>
        <v>0</v>
      </c>
      <c r="AZ294" s="49">
        <f t="shared" si="98"/>
        <v>0</v>
      </c>
      <c r="BA294" s="49">
        <f t="shared" si="98"/>
        <v>0</v>
      </c>
      <c r="BB294" s="48">
        <f t="shared" si="102"/>
        <v>289</v>
      </c>
      <c r="BC294" s="50">
        <f t="shared" si="106"/>
        <v>0</v>
      </c>
    </row>
    <row r="295" spans="1:55" x14ac:dyDescent="0.25">
      <c r="A295" s="48">
        <f t="shared" si="109"/>
        <v>290</v>
      </c>
      <c r="B295" s="221"/>
      <c r="C295" s="222"/>
      <c r="D295" s="220"/>
      <c r="E295" s="180"/>
      <c r="F295" s="223"/>
      <c r="G295" s="223"/>
      <c r="H295" s="223"/>
      <c r="I295" s="223"/>
      <c r="J295" s="49"/>
      <c r="K295" s="49">
        <f t="shared" si="94"/>
        <v>0</v>
      </c>
      <c r="L295" s="49">
        <f t="shared" si="94"/>
        <v>0</v>
      </c>
      <c r="M295" s="49">
        <f t="shared" si="27"/>
        <v>0</v>
      </c>
      <c r="N295" s="48">
        <f t="shared" si="101"/>
        <v>290</v>
      </c>
      <c r="O295" s="49">
        <f t="shared" si="110"/>
        <v>0</v>
      </c>
      <c r="P295" s="49">
        <f t="shared" si="110"/>
        <v>0</v>
      </c>
      <c r="Q295" s="49">
        <f t="shared" si="110"/>
        <v>0</v>
      </c>
      <c r="R295" s="49">
        <f t="shared" si="110"/>
        <v>0</v>
      </c>
      <c r="S295" s="49">
        <f t="shared" si="112"/>
        <v>0</v>
      </c>
      <c r="T295" s="49">
        <f t="shared" si="111"/>
        <v>0</v>
      </c>
      <c r="U295" s="49">
        <f t="shared" si="111"/>
        <v>0</v>
      </c>
      <c r="V295" s="49">
        <f t="shared" si="111"/>
        <v>0</v>
      </c>
      <c r="W295" s="49">
        <f t="shared" si="111"/>
        <v>0</v>
      </c>
      <c r="X295" s="49">
        <f t="shared" si="111"/>
        <v>0</v>
      </c>
      <c r="Y295" s="49">
        <f t="shared" si="111"/>
        <v>0</v>
      </c>
      <c r="Z295" s="49">
        <f t="shared" si="111"/>
        <v>0</v>
      </c>
      <c r="AA295" s="49">
        <f t="shared" si="111"/>
        <v>0</v>
      </c>
      <c r="AB295" s="49">
        <f t="shared" si="111"/>
        <v>0</v>
      </c>
      <c r="AC295" s="49"/>
      <c r="AD295" s="49">
        <f t="shared" si="114"/>
        <v>0</v>
      </c>
      <c r="AE295" s="49">
        <f t="shared" si="114"/>
        <v>0</v>
      </c>
      <c r="AF295" s="49">
        <f t="shared" si="114"/>
        <v>0</v>
      </c>
      <c r="AG295" s="49">
        <f t="shared" si="114"/>
        <v>0</v>
      </c>
      <c r="AH295" s="49">
        <f t="shared" si="114"/>
        <v>0</v>
      </c>
      <c r="AI295" s="49">
        <f t="shared" si="114"/>
        <v>0</v>
      </c>
      <c r="AJ295" s="49">
        <f t="shared" si="114"/>
        <v>0</v>
      </c>
      <c r="AK295" s="49">
        <f t="shared" si="113"/>
        <v>0</v>
      </c>
      <c r="AL295" s="49">
        <f t="shared" si="113"/>
        <v>0</v>
      </c>
      <c r="AM295" s="49">
        <f t="shared" si="113"/>
        <v>0</v>
      </c>
      <c r="AN295" s="49">
        <f t="shared" si="107"/>
        <v>0</v>
      </c>
      <c r="AO295" s="49">
        <f t="shared" si="113"/>
        <v>0</v>
      </c>
      <c r="AP295" s="49">
        <f t="shared" si="113"/>
        <v>0</v>
      </c>
      <c r="AQ295" s="49">
        <f t="shared" si="113"/>
        <v>0</v>
      </c>
      <c r="AR295" s="49">
        <f t="shared" si="113"/>
        <v>0</v>
      </c>
      <c r="AS295" s="49">
        <f t="shared" si="113"/>
        <v>0</v>
      </c>
      <c r="AT295" s="49">
        <f t="shared" si="113"/>
        <v>0</v>
      </c>
      <c r="AU295" s="49">
        <f t="shared" si="113"/>
        <v>0</v>
      </c>
      <c r="AV295" s="49">
        <f t="shared" si="113"/>
        <v>0</v>
      </c>
      <c r="AW295" s="49">
        <f t="shared" si="113"/>
        <v>0</v>
      </c>
      <c r="AX295" s="49">
        <f t="shared" si="113"/>
        <v>0</v>
      </c>
      <c r="AY295" s="49">
        <f t="shared" si="113"/>
        <v>0</v>
      </c>
      <c r="AZ295" s="49">
        <f t="shared" si="98"/>
        <v>0</v>
      </c>
      <c r="BA295" s="49">
        <f t="shared" si="98"/>
        <v>0</v>
      </c>
      <c r="BB295" s="48">
        <f t="shared" si="102"/>
        <v>290</v>
      </c>
      <c r="BC295" s="50">
        <f t="shared" si="106"/>
        <v>0</v>
      </c>
    </row>
    <row r="296" spans="1:55" x14ac:dyDescent="0.25">
      <c r="A296" s="48">
        <f t="shared" si="109"/>
        <v>291</v>
      </c>
      <c r="B296" s="221"/>
      <c r="C296" s="222"/>
      <c r="D296" s="220"/>
      <c r="E296" s="180"/>
      <c r="F296" s="223"/>
      <c r="G296" s="223"/>
      <c r="H296" s="223"/>
      <c r="I296" s="223"/>
      <c r="J296" s="49"/>
      <c r="K296" s="49">
        <f t="shared" si="94"/>
        <v>0</v>
      </c>
      <c r="L296" s="49">
        <f t="shared" si="94"/>
        <v>0</v>
      </c>
      <c r="M296" s="49">
        <f t="shared" si="27"/>
        <v>0</v>
      </c>
      <c r="N296" s="48">
        <f t="shared" si="101"/>
        <v>291</v>
      </c>
      <c r="O296" s="49">
        <f t="shared" si="110"/>
        <v>0</v>
      </c>
      <c r="P296" s="49">
        <f t="shared" si="110"/>
        <v>0</v>
      </c>
      <c r="Q296" s="49">
        <f t="shared" si="110"/>
        <v>0</v>
      </c>
      <c r="R296" s="49">
        <f t="shared" si="110"/>
        <v>0</v>
      </c>
      <c r="S296" s="49">
        <f t="shared" si="112"/>
        <v>0</v>
      </c>
      <c r="T296" s="49">
        <f t="shared" si="111"/>
        <v>0</v>
      </c>
      <c r="U296" s="49">
        <f t="shared" si="111"/>
        <v>0</v>
      </c>
      <c r="V296" s="49">
        <f t="shared" si="111"/>
        <v>0</v>
      </c>
      <c r="W296" s="49">
        <f t="shared" si="111"/>
        <v>0</v>
      </c>
      <c r="X296" s="49">
        <f t="shared" si="111"/>
        <v>0</v>
      </c>
      <c r="Y296" s="49">
        <f t="shared" si="111"/>
        <v>0</v>
      </c>
      <c r="Z296" s="49">
        <f t="shared" si="111"/>
        <v>0</v>
      </c>
      <c r="AA296" s="49">
        <f t="shared" si="111"/>
        <v>0</v>
      </c>
      <c r="AB296" s="49">
        <f t="shared" si="111"/>
        <v>0</v>
      </c>
      <c r="AC296" s="49"/>
      <c r="AD296" s="49">
        <f t="shared" si="114"/>
        <v>0</v>
      </c>
      <c r="AE296" s="49">
        <f t="shared" si="114"/>
        <v>0</v>
      </c>
      <c r="AF296" s="49">
        <f t="shared" si="114"/>
        <v>0</v>
      </c>
      <c r="AG296" s="49">
        <f t="shared" si="114"/>
        <v>0</v>
      </c>
      <c r="AH296" s="49">
        <f t="shared" si="114"/>
        <v>0</v>
      </c>
      <c r="AI296" s="49">
        <f t="shared" si="114"/>
        <v>0</v>
      </c>
      <c r="AJ296" s="49">
        <f t="shared" si="114"/>
        <v>0</v>
      </c>
      <c r="AK296" s="49">
        <f t="shared" si="113"/>
        <v>0</v>
      </c>
      <c r="AL296" s="49">
        <f t="shared" si="113"/>
        <v>0</v>
      </c>
      <c r="AM296" s="49">
        <f t="shared" si="113"/>
        <v>0</v>
      </c>
      <c r="AN296" s="49">
        <f t="shared" si="107"/>
        <v>0</v>
      </c>
      <c r="AO296" s="49">
        <f t="shared" si="113"/>
        <v>0</v>
      </c>
      <c r="AP296" s="49">
        <f t="shared" si="113"/>
        <v>0</v>
      </c>
      <c r="AQ296" s="49">
        <f t="shared" si="113"/>
        <v>0</v>
      </c>
      <c r="AR296" s="49">
        <f t="shared" si="113"/>
        <v>0</v>
      </c>
      <c r="AS296" s="49">
        <f t="shared" si="113"/>
        <v>0</v>
      </c>
      <c r="AT296" s="49">
        <f t="shared" si="113"/>
        <v>0</v>
      </c>
      <c r="AU296" s="49">
        <f t="shared" si="113"/>
        <v>0</v>
      </c>
      <c r="AV296" s="49">
        <f t="shared" si="113"/>
        <v>0</v>
      </c>
      <c r="AW296" s="49">
        <f t="shared" si="113"/>
        <v>0</v>
      </c>
      <c r="AX296" s="49">
        <f t="shared" si="113"/>
        <v>0</v>
      </c>
      <c r="AY296" s="49">
        <f t="shared" si="113"/>
        <v>0</v>
      </c>
      <c r="AZ296" s="49">
        <f t="shared" si="98"/>
        <v>0</v>
      </c>
      <c r="BA296" s="49">
        <f t="shared" si="98"/>
        <v>0</v>
      </c>
      <c r="BB296" s="48">
        <f t="shared" si="102"/>
        <v>291</v>
      </c>
      <c r="BC296" s="50">
        <f t="shared" si="106"/>
        <v>0</v>
      </c>
    </row>
    <row r="297" spans="1:55" x14ac:dyDescent="0.25">
      <c r="A297" s="48">
        <f t="shared" si="109"/>
        <v>292</v>
      </c>
      <c r="B297" s="221"/>
      <c r="C297" s="222"/>
      <c r="D297" s="220"/>
      <c r="E297" s="180"/>
      <c r="F297" s="223"/>
      <c r="G297" s="223"/>
      <c r="H297" s="223"/>
      <c r="I297" s="223"/>
      <c r="J297" s="49"/>
      <c r="K297" s="49">
        <f t="shared" si="94"/>
        <v>0</v>
      </c>
      <c r="L297" s="49">
        <f t="shared" si="94"/>
        <v>0</v>
      </c>
      <c r="M297" s="49">
        <f t="shared" si="27"/>
        <v>0</v>
      </c>
      <c r="N297" s="48">
        <f t="shared" si="101"/>
        <v>292</v>
      </c>
      <c r="O297" s="49">
        <f t="shared" si="110"/>
        <v>0</v>
      </c>
      <c r="P297" s="49">
        <f t="shared" si="110"/>
        <v>0</v>
      </c>
      <c r="Q297" s="49">
        <f t="shared" si="110"/>
        <v>0</v>
      </c>
      <c r="R297" s="49">
        <f t="shared" si="110"/>
        <v>0</v>
      </c>
      <c r="S297" s="49">
        <f t="shared" si="112"/>
        <v>0</v>
      </c>
      <c r="T297" s="49">
        <f t="shared" si="111"/>
        <v>0</v>
      </c>
      <c r="U297" s="49">
        <f t="shared" si="111"/>
        <v>0</v>
      </c>
      <c r="V297" s="49">
        <f t="shared" si="111"/>
        <v>0</v>
      </c>
      <c r="W297" s="49">
        <f t="shared" si="111"/>
        <v>0</v>
      </c>
      <c r="X297" s="49">
        <f t="shared" si="111"/>
        <v>0</v>
      </c>
      <c r="Y297" s="49">
        <f t="shared" si="111"/>
        <v>0</v>
      </c>
      <c r="Z297" s="49">
        <f t="shared" si="111"/>
        <v>0</v>
      </c>
      <c r="AA297" s="49">
        <f t="shared" si="111"/>
        <v>0</v>
      </c>
      <c r="AB297" s="49">
        <f t="shared" si="111"/>
        <v>0</v>
      </c>
      <c r="AC297" s="49"/>
      <c r="AD297" s="49">
        <f t="shared" si="114"/>
        <v>0</v>
      </c>
      <c r="AE297" s="49">
        <f t="shared" si="114"/>
        <v>0</v>
      </c>
      <c r="AF297" s="49">
        <f t="shared" si="114"/>
        <v>0</v>
      </c>
      <c r="AG297" s="49">
        <f t="shared" si="114"/>
        <v>0</v>
      </c>
      <c r="AH297" s="49">
        <f t="shared" si="114"/>
        <v>0</v>
      </c>
      <c r="AI297" s="49">
        <f t="shared" si="114"/>
        <v>0</v>
      </c>
      <c r="AJ297" s="49">
        <f t="shared" si="114"/>
        <v>0</v>
      </c>
      <c r="AK297" s="49">
        <f t="shared" si="113"/>
        <v>0</v>
      </c>
      <c r="AL297" s="49">
        <f t="shared" si="113"/>
        <v>0</v>
      </c>
      <c r="AM297" s="49">
        <f t="shared" si="113"/>
        <v>0</v>
      </c>
      <c r="AN297" s="49">
        <f t="shared" si="107"/>
        <v>0</v>
      </c>
      <c r="AO297" s="49">
        <f t="shared" si="113"/>
        <v>0</v>
      </c>
      <c r="AP297" s="49">
        <f t="shared" si="113"/>
        <v>0</v>
      </c>
      <c r="AQ297" s="49">
        <f t="shared" si="113"/>
        <v>0</v>
      </c>
      <c r="AR297" s="49">
        <f t="shared" si="113"/>
        <v>0</v>
      </c>
      <c r="AS297" s="49">
        <f t="shared" si="113"/>
        <v>0</v>
      </c>
      <c r="AT297" s="49">
        <f t="shared" si="113"/>
        <v>0</v>
      </c>
      <c r="AU297" s="49">
        <f t="shared" si="113"/>
        <v>0</v>
      </c>
      <c r="AV297" s="49">
        <f t="shared" si="113"/>
        <v>0</v>
      </c>
      <c r="AW297" s="49">
        <f t="shared" si="113"/>
        <v>0</v>
      </c>
      <c r="AX297" s="49">
        <f t="shared" si="113"/>
        <v>0</v>
      </c>
      <c r="AY297" s="49">
        <f t="shared" si="113"/>
        <v>0</v>
      </c>
      <c r="AZ297" s="49">
        <f t="shared" si="98"/>
        <v>0</v>
      </c>
      <c r="BA297" s="49">
        <f t="shared" si="98"/>
        <v>0</v>
      </c>
      <c r="BB297" s="48">
        <f t="shared" si="102"/>
        <v>292</v>
      </c>
      <c r="BC297" s="50">
        <f t="shared" si="106"/>
        <v>0</v>
      </c>
    </row>
    <row r="298" spans="1:55" x14ac:dyDescent="0.25">
      <c r="A298" s="48">
        <f t="shared" si="109"/>
        <v>293</v>
      </c>
      <c r="B298" s="221"/>
      <c r="C298" s="222"/>
      <c r="D298" s="220"/>
      <c r="E298" s="180"/>
      <c r="F298" s="223"/>
      <c r="G298" s="223"/>
      <c r="H298" s="223"/>
      <c r="I298" s="223"/>
      <c r="J298" s="49"/>
      <c r="K298" s="49">
        <f t="shared" si="94"/>
        <v>0</v>
      </c>
      <c r="L298" s="49">
        <f t="shared" si="94"/>
        <v>0</v>
      </c>
      <c r="M298" s="49">
        <f t="shared" si="27"/>
        <v>0</v>
      </c>
      <c r="N298" s="48">
        <f t="shared" ref="N298:N361" si="115">A298</f>
        <v>293</v>
      </c>
      <c r="O298" s="49">
        <f t="shared" si="110"/>
        <v>0</v>
      </c>
      <c r="P298" s="49">
        <f t="shared" si="110"/>
        <v>0</v>
      </c>
      <c r="Q298" s="49">
        <f t="shared" si="110"/>
        <v>0</v>
      </c>
      <c r="R298" s="49">
        <f t="shared" si="110"/>
        <v>0</v>
      </c>
      <c r="S298" s="49">
        <f t="shared" si="112"/>
        <v>0</v>
      </c>
      <c r="T298" s="49">
        <f t="shared" si="111"/>
        <v>0</v>
      </c>
      <c r="U298" s="49">
        <f t="shared" si="111"/>
        <v>0</v>
      </c>
      <c r="V298" s="49">
        <f t="shared" si="111"/>
        <v>0</v>
      </c>
      <c r="W298" s="49">
        <f t="shared" si="111"/>
        <v>0</v>
      </c>
      <c r="X298" s="49">
        <f t="shared" si="111"/>
        <v>0</v>
      </c>
      <c r="Y298" s="49">
        <f t="shared" si="111"/>
        <v>0</v>
      </c>
      <c r="Z298" s="49">
        <f t="shared" si="111"/>
        <v>0</v>
      </c>
      <c r="AA298" s="49">
        <f t="shared" si="111"/>
        <v>0</v>
      </c>
      <c r="AB298" s="49">
        <f t="shared" si="111"/>
        <v>0</v>
      </c>
      <c r="AC298" s="49"/>
      <c r="AD298" s="49">
        <f t="shared" si="114"/>
        <v>0</v>
      </c>
      <c r="AE298" s="49">
        <f t="shared" si="114"/>
        <v>0</v>
      </c>
      <c r="AF298" s="49">
        <f t="shared" si="114"/>
        <v>0</v>
      </c>
      <c r="AG298" s="49">
        <f t="shared" si="114"/>
        <v>0</v>
      </c>
      <c r="AH298" s="49">
        <f t="shared" si="114"/>
        <v>0</v>
      </c>
      <c r="AI298" s="49">
        <f t="shared" si="114"/>
        <v>0</v>
      </c>
      <c r="AJ298" s="49">
        <f t="shared" si="114"/>
        <v>0</v>
      </c>
      <c r="AK298" s="49">
        <f t="shared" si="113"/>
        <v>0</v>
      </c>
      <c r="AL298" s="49">
        <f t="shared" si="113"/>
        <v>0</v>
      </c>
      <c r="AM298" s="49">
        <f t="shared" si="113"/>
        <v>0</v>
      </c>
      <c r="AN298" s="49">
        <f t="shared" si="107"/>
        <v>0</v>
      </c>
      <c r="AO298" s="49">
        <f t="shared" si="113"/>
        <v>0</v>
      </c>
      <c r="AP298" s="49">
        <f t="shared" si="113"/>
        <v>0</v>
      </c>
      <c r="AQ298" s="49">
        <f t="shared" si="113"/>
        <v>0</v>
      </c>
      <c r="AR298" s="49">
        <f t="shared" si="113"/>
        <v>0</v>
      </c>
      <c r="AS298" s="49">
        <f t="shared" si="113"/>
        <v>0</v>
      </c>
      <c r="AT298" s="49">
        <f t="shared" si="113"/>
        <v>0</v>
      </c>
      <c r="AU298" s="49">
        <f t="shared" si="113"/>
        <v>0</v>
      </c>
      <c r="AV298" s="49">
        <f t="shared" si="113"/>
        <v>0</v>
      </c>
      <c r="AW298" s="49">
        <f t="shared" si="113"/>
        <v>0</v>
      </c>
      <c r="AX298" s="49">
        <f t="shared" si="113"/>
        <v>0</v>
      </c>
      <c r="AY298" s="49">
        <f t="shared" si="98"/>
        <v>0</v>
      </c>
      <c r="AZ298" s="49">
        <f t="shared" si="98"/>
        <v>0</v>
      </c>
      <c r="BA298" s="49">
        <f t="shared" si="98"/>
        <v>0</v>
      </c>
      <c r="BB298" s="48">
        <f t="shared" ref="BB298:BB361" si="116">A298</f>
        <v>293</v>
      </c>
      <c r="BC298" s="50">
        <f t="shared" si="106"/>
        <v>0</v>
      </c>
    </row>
    <row r="299" spans="1:55" x14ac:dyDescent="0.25">
      <c r="A299" s="48">
        <f t="shared" si="109"/>
        <v>294</v>
      </c>
      <c r="B299" s="221"/>
      <c r="C299" s="222"/>
      <c r="D299" s="220"/>
      <c r="E299" s="180"/>
      <c r="F299" s="223"/>
      <c r="G299" s="223"/>
      <c r="H299" s="223"/>
      <c r="I299" s="223"/>
      <c r="J299" s="49"/>
      <c r="K299" s="49">
        <f t="shared" si="94"/>
        <v>0</v>
      </c>
      <c r="L299" s="49">
        <f t="shared" si="94"/>
        <v>0</v>
      </c>
      <c r="M299" s="49">
        <f t="shared" si="27"/>
        <v>0</v>
      </c>
      <c r="N299" s="48">
        <f t="shared" si="115"/>
        <v>294</v>
      </c>
      <c r="O299" s="49">
        <f t="shared" si="110"/>
        <v>0</v>
      </c>
      <c r="P299" s="49">
        <f t="shared" si="110"/>
        <v>0</v>
      </c>
      <c r="Q299" s="49">
        <f t="shared" si="110"/>
        <v>0</v>
      </c>
      <c r="R299" s="49">
        <f t="shared" si="110"/>
        <v>0</v>
      </c>
      <c r="S299" s="49">
        <f t="shared" si="112"/>
        <v>0</v>
      </c>
      <c r="T299" s="49">
        <f t="shared" si="111"/>
        <v>0</v>
      </c>
      <c r="U299" s="49">
        <f t="shared" si="111"/>
        <v>0</v>
      </c>
      <c r="V299" s="49">
        <f t="shared" si="111"/>
        <v>0</v>
      </c>
      <c r="W299" s="49">
        <f t="shared" si="111"/>
        <v>0</v>
      </c>
      <c r="X299" s="49">
        <f t="shared" si="111"/>
        <v>0</v>
      </c>
      <c r="Y299" s="49">
        <f t="shared" si="111"/>
        <v>0</v>
      </c>
      <c r="Z299" s="49">
        <f t="shared" si="111"/>
        <v>0</v>
      </c>
      <c r="AA299" s="49">
        <f t="shared" si="111"/>
        <v>0</v>
      </c>
      <c r="AB299" s="49">
        <f t="shared" si="111"/>
        <v>0</v>
      </c>
      <c r="AC299" s="49"/>
      <c r="AD299" s="49">
        <f t="shared" si="114"/>
        <v>0</v>
      </c>
      <c r="AE299" s="49">
        <f t="shared" si="114"/>
        <v>0</v>
      </c>
      <c r="AF299" s="49">
        <f t="shared" si="114"/>
        <v>0</v>
      </c>
      <c r="AG299" s="49">
        <f t="shared" si="114"/>
        <v>0</v>
      </c>
      <c r="AH299" s="49">
        <f t="shared" si="114"/>
        <v>0</v>
      </c>
      <c r="AI299" s="49">
        <f t="shared" si="114"/>
        <v>0</v>
      </c>
      <c r="AJ299" s="49">
        <f t="shared" si="114"/>
        <v>0</v>
      </c>
      <c r="AK299" s="49">
        <f t="shared" ref="AK299:AY314" si="117">IF($E299=AK$4,$G299+$I299,0)</f>
        <v>0</v>
      </c>
      <c r="AL299" s="49">
        <f t="shared" si="117"/>
        <v>0</v>
      </c>
      <c r="AM299" s="49">
        <f t="shared" si="117"/>
        <v>0</v>
      </c>
      <c r="AN299" s="49">
        <f t="shared" si="107"/>
        <v>0</v>
      </c>
      <c r="AO299" s="49">
        <f t="shared" si="117"/>
        <v>0</v>
      </c>
      <c r="AP299" s="49">
        <f t="shared" si="117"/>
        <v>0</v>
      </c>
      <c r="AQ299" s="49">
        <f t="shared" si="117"/>
        <v>0</v>
      </c>
      <c r="AR299" s="49">
        <f t="shared" si="117"/>
        <v>0</v>
      </c>
      <c r="AS299" s="49">
        <f t="shared" si="117"/>
        <v>0</v>
      </c>
      <c r="AT299" s="49">
        <f t="shared" si="117"/>
        <v>0</v>
      </c>
      <c r="AU299" s="49">
        <f t="shared" si="117"/>
        <v>0</v>
      </c>
      <c r="AV299" s="49">
        <f t="shared" si="117"/>
        <v>0</v>
      </c>
      <c r="AW299" s="49">
        <f t="shared" si="117"/>
        <v>0</v>
      </c>
      <c r="AX299" s="49">
        <f t="shared" si="117"/>
        <v>0</v>
      </c>
      <c r="AY299" s="49">
        <f t="shared" si="117"/>
        <v>0</v>
      </c>
      <c r="AZ299" s="49">
        <f t="shared" si="98"/>
        <v>0</v>
      </c>
      <c r="BA299" s="49">
        <f t="shared" si="98"/>
        <v>0</v>
      </c>
      <c r="BB299" s="48">
        <f t="shared" si="116"/>
        <v>294</v>
      </c>
      <c r="BC299" s="50">
        <f t="shared" si="106"/>
        <v>0</v>
      </c>
    </row>
    <row r="300" spans="1:55" x14ac:dyDescent="0.25">
      <c r="A300" s="48">
        <f t="shared" si="109"/>
        <v>295</v>
      </c>
      <c r="B300" s="221"/>
      <c r="C300" s="222"/>
      <c r="D300" s="220"/>
      <c r="E300" s="180"/>
      <c r="F300" s="223"/>
      <c r="G300" s="223"/>
      <c r="H300" s="223"/>
      <c r="I300" s="223"/>
      <c r="J300" s="49"/>
      <c r="K300" s="49">
        <f t="shared" si="94"/>
        <v>0</v>
      </c>
      <c r="L300" s="49">
        <f t="shared" si="94"/>
        <v>0</v>
      </c>
      <c r="M300" s="49">
        <f t="shared" si="27"/>
        <v>0</v>
      </c>
      <c r="N300" s="48">
        <f t="shared" si="115"/>
        <v>295</v>
      </c>
      <c r="O300" s="49">
        <f t="shared" si="110"/>
        <v>0</v>
      </c>
      <c r="P300" s="49">
        <f t="shared" si="110"/>
        <v>0</v>
      </c>
      <c r="Q300" s="49">
        <f t="shared" si="110"/>
        <v>0</v>
      </c>
      <c r="R300" s="49">
        <f t="shared" si="110"/>
        <v>0</v>
      </c>
      <c r="S300" s="49">
        <f t="shared" si="112"/>
        <v>0</v>
      </c>
      <c r="T300" s="49">
        <f t="shared" si="111"/>
        <v>0</v>
      </c>
      <c r="U300" s="49">
        <f t="shared" si="111"/>
        <v>0</v>
      </c>
      <c r="V300" s="49">
        <f t="shared" si="111"/>
        <v>0</v>
      </c>
      <c r="W300" s="49">
        <f t="shared" si="111"/>
        <v>0</v>
      </c>
      <c r="X300" s="49">
        <f t="shared" si="111"/>
        <v>0</v>
      </c>
      <c r="Y300" s="49">
        <f t="shared" si="111"/>
        <v>0</v>
      </c>
      <c r="Z300" s="49">
        <f t="shared" si="111"/>
        <v>0</v>
      </c>
      <c r="AA300" s="49">
        <f t="shared" si="111"/>
        <v>0</v>
      </c>
      <c r="AB300" s="49">
        <f t="shared" si="111"/>
        <v>0</v>
      </c>
      <c r="AC300" s="49"/>
      <c r="AD300" s="49">
        <f t="shared" si="114"/>
        <v>0</v>
      </c>
      <c r="AE300" s="49">
        <f t="shared" si="114"/>
        <v>0</v>
      </c>
      <c r="AF300" s="49">
        <f t="shared" si="114"/>
        <v>0</v>
      </c>
      <c r="AG300" s="49">
        <f t="shared" si="114"/>
        <v>0</v>
      </c>
      <c r="AH300" s="49">
        <f t="shared" si="114"/>
        <v>0</v>
      </c>
      <c r="AI300" s="49">
        <f t="shared" si="114"/>
        <v>0</v>
      </c>
      <c r="AJ300" s="49">
        <f t="shared" si="114"/>
        <v>0</v>
      </c>
      <c r="AK300" s="49">
        <f t="shared" si="117"/>
        <v>0</v>
      </c>
      <c r="AL300" s="49">
        <f t="shared" si="117"/>
        <v>0</v>
      </c>
      <c r="AM300" s="49">
        <f t="shared" si="117"/>
        <v>0</v>
      </c>
      <c r="AN300" s="49">
        <f t="shared" si="107"/>
        <v>0</v>
      </c>
      <c r="AO300" s="49">
        <f t="shared" si="117"/>
        <v>0</v>
      </c>
      <c r="AP300" s="49">
        <f t="shared" si="117"/>
        <v>0</v>
      </c>
      <c r="AQ300" s="49">
        <f t="shared" si="117"/>
        <v>0</v>
      </c>
      <c r="AR300" s="49">
        <f t="shared" si="117"/>
        <v>0</v>
      </c>
      <c r="AS300" s="49">
        <f t="shared" si="117"/>
        <v>0</v>
      </c>
      <c r="AT300" s="49">
        <f t="shared" si="117"/>
        <v>0</v>
      </c>
      <c r="AU300" s="49">
        <f t="shared" si="117"/>
        <v>0</v>
      </c>
      <c r="AV300" s="49">
        <f t="shared" si="117"/>
        <v>0</v>
      </c>
      <c r="AW300" s="49">
        <f t="shared" si="117"/>
        <v>0</v>
      </c>
      <c r="AX300" s="49">
        <f t="shared" si="117"/>
        <v>0</v>
      </c>
      <c r="AY300" s="49">
        <f t="shared" si="117"/>
        <v>0</v>
      </c>
      <c r="AZ300" s="49">
        <f t="shared" si="98"/>
        <v>0</v>
      </c>
      <c r="BA300" s="49">
        <f t="shared" si="98"/>
        <v>0</v>
      </c>
      <c r="BB300" s="48">
        <f t="shared" si="116"/>
        <v>295</v>
      </c>
      <c r="BC300" s="50">
        <f t="shared" si="106"/>
        <v>0</v>
      </c>
    </row>
    <row r="301" spans="1:55" x14ac:dyDescent="0.25">
      <c r="A301" s="48">
        <f t="shared" si="109"/>
        <v>296</v>
      </c>
      <c r="B301" s="221"/>
      <c r="C301" s="222"/>
      <c r="D301" s="220"/>
      <c r="E301" s="180"/>
      <c r="F301" s="223"/>
      <c r="G301" s="223"/>
      <c r="H301" s="223"/>
      <c r="I301" s="223"/>
      <c r="J301" s="49"/>
      <c r="K301" s="49">
        <f t="shared" si="94"/>
        <v>0</v>
      </c>
      <c r="L301" s="49">
        <f t="shared" si="94"/>
        <v>0</v>
      </c>
      <c r="M301" s="49">
        <f t="shared" si="27"/>
        <v>0</v>
      </c>
      <c r="N301" s="48">
        <f t="shared" si="115"/>
        <v>296</v>
      </c>
      <c r="O301" s="49">
        <f t="shared" si="110"/>
        <v>0</v>
      </c>
      <c r="P301" s="49">
        <f t="shared" si="110"/>
        <v>0</v>
      </c>
      <c r="Q301" s="49">
        <f t="shared" si="110"/>
        <v>0</v>
      </c>
      <c r="R301" s="49">
        <f t="shared" si="110"/>
        <v>0</v>
      </c>
      <c r="S301" s="49">
        <f t="shared" si="112"/>
        <v>0</v>
      </c>
      <c r="T301" s="49">
        <f t="shared" si="111"/>
        <v>0</v>
      </c>
      <c r="U301" s="49">
        <f t="shared" si="111"/>
        <v>0</v>
      </c>
      <c r="V301" s="49">
        <f t="shared" si="111"/>
        <v>0</v>
      </c>
      <c r="W301" s="49">
        <f t="shared" si="111"/>
        <v>0</v>
      </c>
      <c r="X301" s="49">
        <f t="shared" si="111"/>
        <v>0</v>
      </c>
      <c r="Y301" s="49">
        <f t="shared" si="111"/>
        <v>0</v>
      </c>
      <c r="Z301" s="49">
        <f t="shared" si="111"/>
        <v>0</v>
      </c>
      <c r="AA301" s="49">
        <f t="shared" si="111"/>
        <v>0</v>
      </c>
      <c r="AB301" s="49">
        <f t="shared" si="111"/>
        <v>0</v>
      </c>
      <c r="AC301" s="49"/>
      <c r="AD301" s="49">
        <f t="shared" si="114"/>
        <v>0</v>
      </c>
      <c r="AE301" s="49">
        <f t="shared" si="114"/>
        <v>0</v>
      </c>
      <c r="AF301" s="49">
        <f t="shared" si="114"/>
        <v>0</v>
      </c>
      <c r="AG301" s="49">
        <f t="shared" si="114"/>
        <v>0</v>
      </c>
      <c r="AH301" s="49">
        <f t="shared" si="114"/>
        <v>0</v>
      </c>
      <c r="AI301" s="49">
        <f t="shared" si="114"/>
        <v>0</v>
      </c>
      <c r="AJ301" s="49">
        <f t="shared" si="114"/>
        <v>0</v>
      </c>
      <c r="AK301" s="49">
        <f t="shared" si="117"/>
        <v>0</v>
      </c>
      <c r="AL301" s="49">
        <f t="shared" si="117"/>
        <v>0</v>
      </c>
      <c r="AM301" s="49">
        <f t="shared" si="117"/>
        <v>0</v>
      </c>
      <c r="AN301" s="49">
        <f t="shared" si="107"/>
        <v>0</v>
      </c>
      <c r="AO301" s="49">
        <f t="shared" si="117"/>
        <v>0</v>
      </c>
      <c r="AP301" s="49">
        <f t="shared" si="117"/>
        <v>0</v>
      </c>
      <c r="AQ301" s="49">
        <f t="shared" si="117"/>
        <v>0</v>
      </c>
      <c r="AR301" s="49">
        <f t="shared" si="117"/>
        <v>0</v>
      </c>
      <c r="AS301" s="49">
        <f t="shared" si="117"/>
        <v>0</v>
      </c>
      <c r="AT301" s="49">
        <f t="shared" si="117"/>
        <v>0</v>
      </c>
      <c r="AU301" s="49">
        <f t="shared" si="117"/>
        <v>0</v>
      </c>
      <c r="AV301" s="49">
        <f t="shared" si="117"/>
        <v>0</v>
      </c>
      <c r="AW301" s="49">
        <f t="shared" si="117"/>
        <v>0</v>
      </c>
      <c r="AX301" s="49">
        <f t="shared" si="117"/>
        <v>0</v>
      </c>
      <c r="AY301" s="49">
        <f t="shared" si="117"/>
        <v>0</v>
      </c>
      <c r="AZ301" s="49">
        <f t="shared" si="98"/>
        <v>0</v>
      </c>
      <c r="BA301" s="49">
        <f t="shared" si="98"/>
        <v>0</v>
      </c>
      <c r="BB301" s="48">
        <f t="shared" si="116"/>
        <v>296</v>
      </c>
      <c r="BC301" s="50">
        <f t="shared" si="106"/>
        <v>0</v>
      </c>
    </row>
    <row r="302" spans="1:55" x14ac:dyDescent="0.25">
      <c r="A302" s="48">
        <f t="shared" si="109"/>
        <v>297</v>
      </c>
      <c r="B302" s="221"/>
      <c r="C302" s="222"/>
      <c r="D302" s="220"/>
      <c r="E302" s="180"/>
      <c r="F302" s="223"/>
      <c r="G302" s="223"/>
      <c r="H302" s="223"/>
      <c r="I302" s="223"/>
      <c r="J302" s="49"/>
      <c r="K302" s="49">
        <f t="shared" si="94"/>
        <v>0</v>
      </c>
      <c r="L302" s="49">
        <f t="shared" si="94"/>
        <v>0</v>
      </c>
      <c r="M302" s="49">
        <f t="shared" si="27"/>
        <v>0</v>
      </c>
      <c r="N302" s="48">
        <f t="shared" si="115"/>
        <v>297</v>
      </c>
      <c r="O302" s="49">
        <f t="shared" si="110"/>
        <v>0</v>
      </c>
      <c r="P302" s="49">
        <f t="shared" si="110"/>
        <v>0</v>
      </c>
      <c r="Q302" s="49">
        <f t="shared" si="110"/>
        <v>0</v>
      </c>
      <c r="R302" s="49">
        <f t="shared" si="110"/>
        <v>0</v>
      </c>
      <c r="S302" s="49">
        <f t="shared" si="112"/>
        <v>0</v>
      </c>
      <c r="T302" s="49">
        <f t="shared" ref="T302:AB306" si="118">IF($E302=T$4,$G302+$I302,0)</f>
        <v>0</v>
      </c>
      <c r="U302" s="49">
        <f t="shared" si="118"/>
        <v>0</v>
      </c>
      <c r="V302" s="49">
        <f t="shared" si="118"/>
        <v>0</v>
      </c>
      <c r="W302" s="49">
        <f t="shared" si="118"/>
        <v>0</v>
      </c>
      <c r="X302" s="49">
        <f t="shared" si="118"/>
        <v>0</v>
      </c>
      <c r="Y302" s="49">
        <f t="shared" si="118"/>
        <v>0</v>
      </c>
      <c r="Z302" s="49">
        <f t="shared" si="118"/>
        <v>0</v>
      </c>
      <c r="AA302" s="49">
        <f t="shared" si="118"/>
        <v>0</v>
      </c>
      <c r="AB302" s="49">
        <f t="shared" si="118"/>
        <v>0</v>
      </c>
      <c r="AC302" s="49"/>
      <c r="AD302" s="49">
        <f t="shared" si="114"/>
        <v>0</v>
      </c>
      <c r="AE302" s="49">
        <f t="shared" si="114"/>
        <v>0</v>
      </c>
      <c r="AF302" s="49">
        <f t="shared" si="114"/>
        <v>0</v>
      </c>
      <c r="AG302" s="49">
        <f t="shared" si="114"/>
        <v>0</v>
      </c>
      <c r="AH302" s="49">
        <f t="shared" si="114"/>
        <v>0</v>
      </c>
      <c r="AI302" s="49">
        <f t="shared" si="114"/>
        <v>0</v>
      </c>
      <c r="AJ302" s="49">
        <f t="shared" si="114"/>
        <v>0</v>
      </c>
      <c r="AK302" s="49">
        <f t="shared" si="117"/>
        <v>0</v>
      </c>
      <c r="AL302" s="49">
        <f t="shared" si="117"/>
        <v>0</v>
      </c>
      <c r="AM302" s="49">
        <f t="shared" si="117"/>
        <v>0</v>
      </c>
      <c r="AN302" s="49">
        <f t="shared" si="107"/>
        <v>0</v>
      </c>
      <c r="AO302" s="49">
        <f t="shared" si="117"/>
        <v>0</v>
      </c>
      <c r="AP302" s="49">
        <f t="shared" si="117"/>
        <v>0</v>
      </c>
      <c r="AQ302" s="49">
        <f t="shared" si="117"/>
        <v>0</v>
      </c>
      <c r="AR302" s="49">
        <f t="shared" si="117"/>
        <v>0</v>
      </c>
      <c r="AS302" s="49">
        <f t="shared" si="117"/>
        <v>0</v>
      </c>
      <c r="AT302" s="49">
        <f t="shared" si="117"/>
        <v>0</v>
      </c>
      <c r="AU302" s="49">
        <f t="shared" si="117"/>
        <v>0</v>
      </c>
      <c r="AV302" s="49">
        <f t="shared" si="117"/>
        <v>0</v>
      </c>
      <c r="AW302" s="49">
        <f t="shared" si="117"/>
        <v>0</v>
      </c>
      <c r="AX302" s="49">
        <f t="shared" si="117"/>
        <v>0</v>
      </c>
      <c r="AY302" s="49">
        <f t="shared" si="117"/>
        <v>0</v>
      </c>
      <c r="AZ302" s="49">
        <f t="shared" si="98"/>
        <v>0</v>
      </c>
      <c r="BA302" s="49">
        <f t="shared" si="98"/>
        <v>0</v>
      </c>
      <c r="BB302" s="48">
        <f t="shared" si="116"/>
        <v>297</v>
      </c>
      <c r="BC302" s="50">
        <f t="shared" si="106"/>
        <v>0</v>
      </c>
    </row>
    <row r="303" spans="1:55" x14ac:dyDescent="0.25">
      <c r="A303" s="48">
        <f t="shared" si="109"/>
        <v>298</v>
      </c>
      <c r="B303" s="221"/>
      <c r="C303" s="222"/>
      <c r="D303" s="220"/>
      <c r="E303" s="180"/>
      <c r="F303" s="223"/>
      <c r="G303" s="223"/>
      <c r="H303" s="223"/>
      <c r="I303" s="223"/>
      <c r="J303" s="49"/>
      <c r="K303" s="49">
        <f t="shared" si="94"/>
        <v>0</v>
      </c>
      <c r="L303" s="49">
        <f t="shared" si="94"/>
        <v>0</v>
      </c>
      <c r="M303" s="49">
        <f t="shared" si="27"/>
        <v>0</v>
      </c>
      <c r="N303" s="48">
        <f t="shared" si="115"/>
        <v>298</v>
      </c>
      <c r="O303" s="49">
        <f t="shared" si="110"/>
        <v>0</v>
      </c>
      <c r="P303" s="49">
        <f t="shared" si="110"/>
        <v>0</v>
      </c>
      <c r="Q303" s="49">
        <f t="shared" si="110"/>
        <v>0</v>
      </c>
      <c r="R303" s="49">
        <f t="shared" si="110"/>
        <v>0</v>
      </c>
      <c r="S303" s="49">
        <f t="shared" si="112"/>
        <v>0</v>
      </c>
      <c r="T303" s="49">
        <f t="shared" si="118"/>
        <v>0</v>
      </c>
      <c r="U303" s="49">
        <f t="shared" si="118"/>
        <v>0</v>
      </c>
      <c r="V303" s="49">
        <f t="shared" si="118"/>
        <v>0</v>
      </c>
      <c r="W303" s="49">
        <f t="shared" si="118"/>
        <v>0</v>
      </c>
      <c r="X303" s="49">
        <f t="shared" si="118"/>
        <v>0</v>
      </c>
      <c r="Y303" s="49">
        <f t="shared" si="118"/>
        <v>0</v>
      </c>
      <c r="Z303" s="49">
        <f t="shared" si="118"/>
        <v>0</v>
      </c>
      <c r="AA303" s="49">
        <f t="shared" si="118"/>
        <v>0</v>
      </c>
      <c r="AB303" s="49">
        <f t="shared" si="118"/>
        <v>0</v>
      </c>
      <c r="AC303" s="49"/>
      <c r="AD303" s="49">
        <f t="shared" si="114"/>
        <v>0</v>
      </c>
      <c r="AE303" s="49">
        <f t="shared" si="114"/>
        <v>0</v>
      </c>
      <c r="AF303" s="49">
        <f t="shared" si="114"/>
        <v>0</v>
      </c>
      <c r="AG303" s="49">
        <f t="shared" si="114"/>
        <v>0</v>
      </c>
      <c r="AH303" s="49">
        <f t="shared" si="114"/>
        <v>0</v>
      </c>
      <c r="AI303" s="49">
        <f t="shared" si="114"/>
        <v>0</v>
      </c>
      <c r="AJ303" s="49">
        <f t="shared" si="114"/>
        <v>0</v>
      </c>
      <c r="AK303" s="49">
        <f t="shared" si="117"/>
        <v>0</v>
      </c>
      <c r="AL303" s="49">
        <f t="shared" si="117"/>
        <v>0</v>
      </c>
      <c r="AM303" s="49">
        <f t="shared" si="117"/>
        <v>0</v>
      </c>
      <c r="AN303" s="49">
        <f t="shared" si="107"/>
        <v>0</v>
      </c>
      <c r="AO303" s="49">
        <f t="shared" si="117"/>
        <v>0</v>
      </c>
      <c r="AP303" s="49">
        <f t="shared" si="117"/>
        <v>0</v>
      </c>
      <c r="AQ303" s="49">
        <f t="shared" si="117"/>
        <v>0</v>
      </c>
      <c r="AR303" s="49">
        <f t="shared" si="117"/>
        <v>0</v>
      </c>
      <c r="AS303" s="49">
        <f t="shared" si="117"/>
        <v>0</v>
      </c>
      <c r="AT303" s="49">
        <f t="shared" si="117"/>
        <v>0</v>
      </c>
      <c r="AU303" s="49">
        <f t="shared" si="117"/>
        <v>0</v>
      </c>
      <c r="AV303" s="49">
        <f t="shared" si="117"/>
        <v>0</v>
      </c>
      <c r="AW303" s="49">
        <f t="shared" si="117"/>
        <v>0</v>
      </c>
      <c r="AX303" s="49">
        <f t="shared" si="117"/>
        <v>0</v>
      </c>
      <c r="AY303" s="49">
        <f t="shared" si="117"/>
        <v>0</v>
      </c>
      <c r="AZ303" s="49">
        <f t="shared" si="98"/>
        <v>0</v>
      </c>
      <c r="BA303" s="49">
        <f t="shared" si="98"/>
        <v>0</v>
      </c>
      <c r="BB303" s="48">
        <f t="shared" si="116"/>
        <v>298</v>
      </c>
      <c r="BC303" s="50">
        <f t="shared" si="106"/>
        <v>0</v>
      </c>
    </row>
    <row r="304" spans="1:55" x14ac:dyDescent="0.25">
      <c r="A304" s="48">
        <f t="shared" si="109"/>
        <v>299</v>
      </c>
      <c r="B304" s="221"/>
      <c r="C304" s="222"/>
      <c r="D304" s="220"/>
      <c r="E304" s="180"/>
      <c r="F304" s="223"/>
      <c r="G304" s="223"/>
      <c r="H304" s="223"/>
      <c r="I304" s="223"/>
      <c r="J304" s="49"/>
      <c r="K304" s="49">
        <f t="shared" si="94"/>
        <v>0</v>
      </c>
      <c r="L304" s="49">
        <f t="shared" si="94"/>
        <v>0</v>
      </c>
      <c r="M304" s="49">
        <f t="shared" si="27"/>
        <v>0</v>
      </c>
      <c r="N304" s="48">
        <f t="shared" si="115"/>
        <v>299</v>
      </c>
      <c r="O304" s="49">
        <f t="shared" si="110"/>
        <v>0</v>
      </c>
      <c r="P304" s="49">
        <f t="shared" si="110"/>
        <v>0</v>
      </c>
      <c r="Q304" s="49">
        <f t="shared" si="110"/>
        <v>0</v>
      </c>
      <c r="R304" s="49">
        <f t="shared" si="110"/>
        <v>0</v>
      </c>
      <c r="S304" s="49">
        <f t="shared" si="112"/>
        <v>0</v>
      </c>
      <c r="T304" s="49">
        <f t="shared" si="118"/>
        <v>0</v>
      </c>
      <c r="U304" s="49">
        <f t="shared" si="118"/>
        <v>0</v>
      </c>
      <c r="V304" s="49">
        <f t="shared" si="118"/>
        <v>0</v>
      </c>
      <c r="W304" s="49">
        <f t="shared" si="118"/>
        <v>0</v>
      </c>
      <c r="X304" s="49">
        <f t="shared" si="118"/>
        <v>0</v>
      </c>
      <c r="Y304" s="49">
        <f t="shared" si="118"/>
        <v>0</v>
      </c>
      <c r="Z304" s="49">
        <f t="shared" si="118"/>
        <v>0</v>
      </c>
      <c r="AA304" s="49">
        <f t="shared" si="118"/>
        <v>0</v>
      </c>
      <c r="AB304" s="49">
        <f t="shared" si="118"/>
        <v>0</v>
      </c>
      <c r="AC304" s="49"/>
      <c r="AD304" s="49">
        <f t="shared" si="114"/>
        <v>0</v>
      </c>
      <c r="AE304" s="49">
        <f t="shared" si="114"/>
        <v>0</v>
      </c>
      <c r="AF304" s="49">
        <f t="shared" si="114"/>
        <v>0</v>
      </c>
      <c r="AG304" s="49">
        <f t="shared" si="114"/>
        <v>0</v>
      </c>
      <c r="AH304" s="49">
        <f t="shared" si="114"/>
        <v>0</v>
      </c>
      <c r="AI304" s="49">
        <f t="shared" si="114"/>
        <v>0</v>
      </c>
      <c r="AJ304" s="49">
        <f t="shared" si="114"/>
        <v>0</v>
      </c>
      <c r="AK304" s="49">
        <f t="shared" si="117"/>
        <v>0</v>
      </c>
      <c r="AL304" s="49">
        <f t="shared" si="117"/>
        <v>0</v>
      </c>
      <c r="AM304" s="49">
        <f t="shared" si="117"/>
        <v>0</v>
      </c>
      <c r="AN304" s="49">
        <f t="shared" si="107"/>
        <v>0</v>
      </c>
      <c r="AO304" s="49">
        <f t="shared" si="117"/>
        <v>0</v>
      </c>
      <c r="AP304" s="49">
        <f t="shared" si="117"/>
        <v>0</v>
      </c>
      <c r="AQ304" s="49">
        <f t="shared" si="117"/>
        <v>0</v>
      </c>
      <c r="AR304" s="49">
        <f t="shared" si="117"/>
        <v>0</v>
      </c>
      <c r="AS304" s="49">
        <f t="shared" si="117"/>
        <v>0</v>
      </c>
      <c r="AT304" s="49">
        <f t="shared" si="117"/>
        <v>0</v>
      </c>
      <c r="AU304" s="49">
        <f t="shared" si="117"/>
        <v>0</v>
      </c>
      <c r="AV304" s="49">
        <f t="shared" si="117"/>
        <v>0</v>
      </c>
      <c r="AW304" s="49">
        <f t="shared" si="117"/>
        <v>0</v>
      </c>
      <c r="AX304" s="49">
        <f t="shared" si="117"/>
        <v>0</v>
      </c>
      <c r="AY304" s="49">
        <f t="shared" si="117"/>
        <v>0</v>
      </c>
      <c r="AZ304" s="49">
        <f t="shared" si="98"/>
        <v>0</v>
      </c>
      <c r="BA304" s="49">
        <f t="shared" si="98"/>
        <v>0</v>
      </c>
      <c r="BB304" s="48">
        <f t="shared" si="116"/>
        <v>299</v>
      </c>
      <c r="BC304" s="50">
        <f t="shared" si="106"/>
        <v>0</v>
      </c>
    </row>
    <row r="305" spans="1:55" x14ac:dyDescent="0.25">
      <c r="A305" s="48">
        <f t="shared" si="109"/>
        <v>300</v>
      </c>
      <c r="B305" s="221"/>
      <c r="C305" s="222"/>
      <c r="D305" s="220"/>
      <c r="E305" s="180"/>
      <c r="F305" s="223"/>
      <c r="G305" s="223"/>
      <c r="H305" s="223"/>
      <c r="I305" s="223"/>
      <c r="J305" s="49"/>
      <c r="K305" s="49">
        <f t="shared" si="94"/>
        <v>0</v>
      </c>
      <c r="L305" s="49">
        <f t="shared" si="94"/>
        <v>0</v>
      </c>
      <c r="M305" s="49">
        <f t="shared" si="27"/>
        <v>0</v>
      </c>
      <c r="N305" s="48">
        <f t="shared" si="115"/>
        <v>300</v>
      </c>
      <c r="O305" s="49">
        <f t="shared" si="110"/>
        <v>0</v>
      </c>
      <c r="P305" s="49">
        <f t="shared" si="110"/>
        <v>0</v>
      </c>
      <c r="Q305" s="49">
        <f t="shared" si="110"/>
        <v>0</v>
      </c>
      <c r="R305" s="49">
        <f t="shared" si="110"/>
        <v>0</v>
      </c>
      <c r="S305" s="49">
        <f t="shared" si="112"/>
        <v>0</v>
      </c>
      <c r="T305" s="49">
        <f t="shared" si="118"/>
        <v>0</v>
      </c>
      <c r="U305" s="49">
        <f t="shared" si="118"/>
        <v>0</v>
      </c>
      <c r="V305" s="49">
        <f t="shared" si="118"/>
        <v>0</v>
      </c>
      <c r="W305" s="49">
        <f t="shared" si="118"/>
        <v>0</v>
      </c>
      <c r="X305" s="49">
        <f t="shared" si="118"/>
        <v>0</v>
      </c>
      <c r="Y305" s="49">
        <f t="shared" si="118"/>
        <v>0</v>
      </c>
      <c r="Z305" s="49">
        <f t="shared" si="118"/>
        <v>0</v>
      </c>
      <c r="AA305" s="49">
        <f t="shared" si="118"/>
        <v>0</v>
      </c>
      <c r="AB305" s="49">
        <f t="shared" si="118"/>
        <v>0</v>
      </c>
      <c r="AC305" s="49"/>
      <c r="AD305" s="49">
        <f t="shared" si="114"/>
        <v>0</v>
      </c>
      <c r="AE305" s="49">
        <f t="shared" si="114"/>
        <v>0</v>
      </c>
      <c r="AF305" s="49">
        <f t="shared" si="114"/>
        <v>0</v>
      </c>
      <c r="AG305" s="49">
        <f t="shared" si="114"/>
        <v>0</v>
      </c>
      <c r="AH305" s="49">
        <f t="shared" si="114"/>
        <v>0</v>
      </c>
      <c r="AI305" s="49">
        <f t="shared" si="114"/>
        <v>0</v>
      </c>
      <c r="AJ305" s="49">
        <f t="shared" si="114"/>
        <v>0</v>
      </c>
      <c r="AK305" s="49">
        <f t="shared" si="117"/>
        <v>0</v>
      </c>
      <c r="AL305" s="49">
        <f t="shared" si="117"/>
        <v>0</v>
      </c>
      <c r="AM305" s="49">
        <f t="shared" si="117"/>
        <v>0</v>
      </c>
      <c r="AN305" s="49">
        <f t="shared" si="107"/>
        <v>0</v>
      </c>
      <c r="AO305" s="49">
        <f t="shared" si="117"/>
        <v>0</v>
      </c>
      <c r="AP305" s="49">
        <f t="shared" si="117"/>
        <v>0</v>
      </c>
      <c r="AQ305" s="49">
        <f t="shared" si="117"/>
        <v>0</v>
      </c>
      <c r="AR305" s="49">
        <f t="shared" si="117"/>
        <v>0</v>
      </c>
      <c r="AS305" s="49">
        <f t="shared" si="117"/>
        <v>0</v>
      </c>
      <c r="AT305" s="49">
        <f t="shared" si="117"/>
        <v>0</v>
      </c>
      <c r="AU305" s="49">
        <f t="shared" si="117"/>
        <v>0</v>
      </c>
      <c r="AV305" s="49">
        <f t="shared" si="117"/>
        <v>0</v>
      </c>
      <c r="AW305" s="49">
        <f t="shared" si="117"/>
        <v>0</v>
      </c>
      <c r="AX305" s="49">
        <f t="shared" si="117"/>
        <v>0</v>
      </c>
      <c r="AY305" s="49">
        <f t="shared" si="117"/>
        <v>0</v>
      </c>
      <c r="AZ305" s="49">
        <f t="shared" si="98"/>
        <v>0</v>
      </c>
      <c r="BA305" s="49">
        <f t="shared" si="98"/>
        <v>0</v>
      </c>
      <c r="BB305" s="48">
        <f t="shared" si="116"/>
        <v>300</v>
      </c>
      <c r="BC305" s="50">
        <f t="shared" si="106"/>
        <v>0</v>
      </c>
    </row>
    <row r="306" spans="1:55" x14ac:dyDescent="0.25">
      <c r="A306" s="48">
        <f t="shared" si="109"/>
        <v>301</v>
      </c>
      <c r="B306" s="221"/>
      <c r="C306" s="222"/>
      <c r="D306" s="220"/>
      <c r="E306" s="180"/>
      <c r="F306" s="223"/>
      <c r="G306" s="223"/>
      <c r="H306" s="223"/>
      <c r="I306" s="223"/>
      <c r="J306" s="49"/>
      <c r="K306" s="49">
        <f t="shared" si="94"/>
        <v>0</v>
      </c>
      <c r="L306" s="49">
        <f t="shared" si="94"/>
        <v>0</v>
      </c>
      <c r="M306" s="49">
        <f t="shared" si="27"/>
        <v>0</v>
      </c>
      <c r="N306" s="48">
        <f t="shared" si="115"/>
        <v>301</v>
      </c>
      <c r="O306" s="49">
        <f t="shared" si="110"/>
        <v>0</v>
      </c>
      <c r="P306" s="49">
        <f t="shared" si="110"/>
        <v>0</v>
      </c>
      <c r="Q306" s="49">
        <f t="shared" si="110"/>
        <v>0</v>
      </c>
      <c r="R306" s="49">
        <f t="shared" si="110"/>
        <v>0</v>
      </c>
      <c r="S306" s="49">
        <f t="shared" si="112"/>
        <v>0</v>
      </c>
      <c r="T306" s="49">
        <f t="shared" si="118"/>
        <v>0</v>
      </c>
      <c r="U306" s="49">
        <f t="shared" si="118"/>
        <v>0</v>
      </c>
      <c r="V306" s="49">
        <f t="shared" si="118"/>
        <v>0</v>
      </c>
      <c r="W306" s="49">
        <f t="shared" si="118"/>
        <v>0</v>
      </c>
      <c r="X306" s="49">
        <f t="shared" si="118"/>
        <v>0</v>
      </c>
      <c r="Y306" s="49">
        <f t="shared" si="118"/>
        <v>0</v>
      </c>
      <c r="Z306" s="49">
        <f t="shared" si="118"/>
        <v>0</v>
      </c>
      <c r="AA306" s="49">
        <f t="shared" si="118"/>
        <v>0</v>
      </c>
      <c r="AB306" s="49">
        <f t="shared" si="118"/>
        <v>0</v>
      </c>
      <c r="AC306" s="49"/>
      <c r="AD306" s="49">
        <f t="shared" si="114"/>
        <v>0</v>
      </c>
      <c r="AE306" s="49">
        <f t="shared" si="114"/>
        <v>0</v>
      </c>
      <c r="AF306" s="49">
        <f t="shared" si="114"/>
        <v>0</v>
      </c>
      <c r="AG306" s="49">
        <f t="shared" si="114"/>
        <v>0</v>
      </c>
      <c r="AH306" s="49">
        <f t="shared" si="114"/>
        <v>0</v>
      </c>
      <c r="AI306" s="49">
        <f t="shared" si="114"/>
        <v>0</v>
      </c>
      <c r="AJ306" s="49">
        <f t="shared" si="114"/>
        <v>0</v>
      </c>
      <c r="AK306" s="49">
        <f t="shared" si="117"/>
        <v>0</v>
      </c>
      <c r="AL306" s="49">
        <f t="shared" si="117"/>
        <v>0</v>
      </c>
      <c r="AM306" s="49">
        <f t="shared" si="117"/>
        <v>0</v>
      </c>
      <c r="AN306" s="49">
        <f t="shared" si="107"/>
        <v>0</v>
      </c>
      <c r="AO306" s="49">
        <f t="shared" si="117"/>
        <v>0</v>
      </c>
      <c r="AP306" s="49">
        <f t="shared" si="117"/>
        <v>0</v>
      </c>
      <c r="AQ306" s="49">
        <f t="shared" si="117"/>
        <v>0</v>
      </c>
      <c r="AR306" s="49">
        <f t="shared" si="117"/>
        <v>0</v>
      </c>
      <c r="AS306" s="49">
        <f t="shared" si="117"/>
        <v>0</v>
      </c>
      <c r="AT306" s="49">
        <f t="shared" si="117"/>
        <v>0</v>
      </c>
      <c r="AU306" s="49">
        <f t="shared" si="117"/>
        <v>0</v>
      </c>
      <c r="AV306" s="49">
        <f t="shared" si="117"/>
        <v>0</v>
      </c>
      <c r="AW306" s="49">
        <f t="shared" si="117"/>
        <v>0</v>
      </c>
      <c r="AX306" s="49">
        <f t="shared" si="117"/>
        <v>0</v>
      </c>
      <c r="AY306" s="49">
        <f t="shared" si="117"/>
        <v>0</v>
      </c>
      <c r="AZ306" s="49">
        <f t="shared" si="98"/>
        <v>0</v>
      </c>
      <c r="BA306" s="49">
        <f t="shared" si="98"/>
        <v>0</v>
      </c>
      <c r="BB306" s="48">
        <f t="shared" si="116"/>
        <v>301</v>
      </c>
      <c r="BC306" s="50">
        <f t="shared" si="106"/>
        <v>0</v>
      </c>
    </row>
    <row r="307" spans="1:55" x14ac:dyDescent="0.25">
      <c r="A307" s="48">
        <f>A306+1</f>
        <v>302</v>
      </c>
      <c r="B307" s="221"/>
      <c r="C307" s="222"/>
      <c r="D307" s="220"/>
      <c r="E307" s="180"/>
      <c r="F307" s="223"/>
      <c r="G307" s="223"/>
      <c r="H307" s="223"/>
      <c r="I307" s="223"/>
      <c r="J307" s="49"/>
      <c r="K307" s="49">
        <f>IF($E307=K$4,$F307-$G307+$H307-$I307,0)</f>
        <v>0</v>
      </c>
      <c r="L307" s="49">
        <f t="shared" ref="K307:L407" si="119">IF($E307=L$4,$F307-$G307+$H307-$I307,0)</f>
        <v>0</v>
      </c>
      <c r="M307" s="49">
        <f t="shared" si="27"/>
        <v>0</v>
      </c>
      <c r="N307" s="48">
        <f t="shared" si="115"/>
        <v>302</v>
      </c>
      <c r="O307" s="49">
        <f t="shared" ref="O307:R322" si="120">IF($E307=O$4,$F307+$H307,0)</f>
        <v>0</v>
      </c>
      <c r="P307" s="49">
        <f t="shared" si="120"/>
        <v>0</v>
      </c>
      <c r="Q307" s="49">
        <f t="shared" si="120"/>
        <v>0</v>
      </c>
      <c r="R307" s="49">
        <f t="shared" si="120"/>
        <v>0</v>
      </c>
      <c r="S307" s="49">
        <f t="shared" ref="S307:AB330" si="121">IF($E307=S$4,$G307+$I307,0)</f>
        <v>0</v>
      </c>
      <c r="T307" s="49">
        <f t="shared" si="121"/>
        <v>0</v>
      </c>
      <c r="U307" s="49">
        <f t="shared" si="121"/>
        <v>0</v>
      </c>
      <c r="V307" s="49">
        <f t="shared" si="121"/>
        <v>0</v>
      </c>
      <c r="W307" s="49">
        <f t="shared" si="121"/>
        <v>0</v>
      </c>
      <c r="X307" s="49">
        <f t="shared" si="121"/>
        <v>0</v>
      </c>
      <c r="Y307" s="49">
        <f t="shared" si="121"/>
        <v>0</v>
      </c>
      <c r="Z307" s="49">
        <f t="shared" si="121"/>
        <v>0</v>
      </c>
      <c r="AA307" s="49">
        <f t="shared" si="121"/>
        <v>0</v>
      </c>
      <c r="AB307" s="49">
        <f t="shared" si="121"/>
        <v>0</v>
      </c>
      <c r="AC307" s="49"/>
      <c r="AD307" s="49">
        <f t="shared" si="114"/>
        <v>0</v>
      </c>
      <c r="AE307" s="49">
        <f t="shared" si="114"/>
        <v>0</v>
      </c>
      <c r="AF307" s="49">
        <f t="shared" si="114"/>
        <v>0</v>
      </c>
      <c r="AG307" s="49">
        <f t="shared" si="114"/>
        <v>0</v>
      </c>
      <c r="AH307" s="49">
        <f t="shared" si="114"/>
        <v>0</v>
      </c>
      <c r="AI307" s="49">
        <f t="shared" si="114"/>
        <v>0</v>
      </c>
      <c r="AJ307" s="49">
        <f t="shared" si="114"/>
        <v>0</v>
      </c>
      <c r="AK307" s="49">
        <f t="shared" si="117"/>
        <v>0</v>
      </c>
      <c r="AL307" s="49">
        <f t="shared" si="117"/>
        <v>0</v>
      </c>
      <c r="AM307" s="49">
        <f t="shared" si="117"/>
        <v>0</v>
      </c>
      <c r="AN307" s="49">
        <f t="shared" si="107"/>
        <v>0</v>
      </c>
      <c r="AO307" s="49">
        <f t="shared" si="117"/>
        <v>0</v>
      </c>
      <c r="AP307" s="49">
        <f t="shared" si="117"/>
        <v>0</v>
      </c>
      <c r="AQ307" s="49">
        <f t="shared" si="117"/>
        <v>0</v>
      </c>
      <c r="AR307" s="49">
        <f t="shared" si="117"/>
        <v>0</v>
      </c>
      <c r="AS307" s="49">
        <f t="shared" si="117"/>
        <v>0</v>
      </c>
      <c r="AT307" s="49">
        <f t="shared" si="117"/>
        <v>0</v>
      </c>
      <c r="AU307" s="49">
        <f t="shared" si="117"/>
        <v>0</v>
      </c>
      <c r="AV307" s="49">
        <f t="shared" si="117"/>
        <v>0</v>
      </c>
      <c r="AW307" s="49">
        <f t="shared" si="117"/>
        <v>0</v>
      </c>
      <c r="AX307" s="49">
        <f t="shared" si="117"/>
        <v>0</v>
      </c>
      <c r="AY307" s="49">
        <f t="shared" si="117"/>
        <v>0</v>
      </c>
      <c r="AZ307" s="49">
        <f t="shared" ref="AY307:BA407" si="122">IF($E307=AZ$4,$G307+$I307,0)</f>
        <v>0</v>
      </c>
      <c r="BA307" s="49">
        <f t="shared" si="122"/>
        <v>0</v>
      </c>
      <c r="BB307" s="48">
        <f t="shared" si="116"/>
        <v>302</v>
      </c>
      <c r="BC307" s="50">
        <f t="shared" si="106"/>
        <v>0</v>
      </c>
    </row>
    <row r="308" spans="1:55" x14ac:dyDescent="0.25">
      <c r="A308" s="48">
        <f t="shared" ref="A308:A371" si="123">A307+1</f>
        <v>303</v>
      </c>
      <c r="B308" s="221"/>
      <c r="C308" s="222"/>
      <c r="D308" s="220"/>
      <c r="E308" s="180"/>
      <c r="F308" s="223"/>
      <c r="G308" s="223"/>
      <c r="H308" s="223"/>
      <c r="I308" s="223"/>
      <c r="J308" s="49"/>
      <c r="K308" s="49">
        <f t="shared" si="119"/>
        <v>0</v>
      </c>
      <c r="L308" s="49">
        <f t="shared" si="119"/>
        <v>0</v>
      </c>
      <c r="M308" s="49">
        <f t="shared" si="27"/>
        <v>0</v>
      </c>
      <c r="N308" s="48">
        <f t="shared" si="115"/>
        <v>303</v>
      </c>
      <c r="O308" s="49">
        <f t="shared" si="120"/>
        <v>0</v>
      </c>
      <c r="P308" s="49">
        <f t="shared" si="120"/>
        <v>0</v>
      </c>
      <c r="Q308" s="49">
        <f t="shared" si="120"/>
        <v>0</v>
      </c>
      <c r="R308" s="49">
        <f t="shared" si="120"/>
        <v>0</v>
      </c>
      <c r="S308" s="49">
        <f t="shared" si="121"/>
        <v>0</v>
      </c>
      <c r="T308" s="49">
        <f t="shared" si="121"/>
        <v>0</v>
      </c>
      <c r="U308" s="49">
        <f t="shared" si="121"/>
        <v>0</v>
      </c>
      <c r="V308" s="49">
        <f t="shared" si="121"/>
        <v>0</v>
      </c>
      <c r="W308" s="49">
        <f t="shared" si="121"/>
        <v>0</v>
      </c>
      <c r="X308" s="49">
        <f t="shared" si="121"/>
        <v>0</v>
      </c>
      <c r="Y308" s="49">
        <f t="shared" si="121"/>
        <v>0</v>
      </c>
      <c r="Z308" s="49">
        <f t="shared" si="121"/>
        <v>0</v>
      </c>
      <c r="AA308" s="49">
        <f t="shared" si="121"/>
        <v>0</v>
      </c>
      <c r="AB308" s="49">
        <f t="shared" si="121"/>
        <v>0</v>
      </c>
      <c r="AC308" s="49"/>
      <c r="AD308" s="49">
        <f t="shared" si="114"/>
        <v>0</v>
      </c>
      <c r="AE308" s="49">
        <f t="shared" si="114"/>
        <v>0</v>
      </c>
      <c r="AF308" s="49">
        <f t="shared" si="114"/>
        <v>0</v>
      </c>
      <c r="AG308" s="49">
        <f t="shared" si="114"/>
        <v>0</v>
      </c>
      <c r="AH308" s="49">
        <f t="shared" si="114"/>
        <v>0</v>
      </c>
      <c r="AI308" s="49">
        <f t="shared" si="114"/>
        <v>0</v>
      </c>
      <c r="AJ308" s="49">
        <f t="shared" si="114"/>
        <v>0</v>
      </c>
      <c r="AK308" s="49">
        <f t="shared" si="117"/>
        <v>0</v>
      </c>
      <c r="AL308" s="49">
        <f t="shared" si="117"/>
        <v>0</v>
      </c>
      <c r="AM308" s="49">
        <f t="shared" si="117"/>
        <v>0</v>
      </c>
      <c r="AN308" s="49">
        <f t="shared" si="107"/>
        <v>0</v>
      </c>
      <c r="AO308" s="49">
        <f t="shared" si="117"/>
        <v>0</v>
      </c>
      <c r="AP308" s="49">
        <f t="shared" si="117"/>
        <v>0</v>
      </c>
      <c r="AQ308" s="49">
        <f t="shared" si="117"/>
        <v>0</v>
      </c>
      <c r="AR308" s="49">
        <f t="shared" si="117"/>
        <v>0</v>
      </c>
      <c r="AS308" s="49">
        <f t="shared" si="117"/>
        <v>0</v>
      </c>
      <c r="AT308" s="49">
        <f t="shared" si="117"/>
        <v>0</v>
      </c>
      <c r="AU308" s="49">
        <f t="shared" si="117"/>
        <v>0</v>
      </c>
      <c r="AV308" s="49">
        <f t="shared" si="117"/>
        <v>0</v>
      </c>
      <c r="AW308" s="49">
        <f t="shared" si="117"/>
        <v>0</v>
      </c>
      <c r="AX308" s="49">
        <f t="shared" si="117"/>
        <v>0</v>
      </c>
      <c r="AY308" s="49">
        <f t="shared" si="117"/>
        <v>0</v>
      </c>
      <c r="AZ308" s="49">
        <f t="shared" si="122"/>
        <v>0</v>
      </c>
      <c r="BA308" s="49">
        <f t="shared" si="122"/>
        <v>0</v>
      </c>
      <c r="BB308" s="48">
        <f t="shared" si="116"/>
        <v>303</v>
      </c>
      <c r="BC308" s="50">
        <f t="shared" si="106"/>
        <v>0</v>
      </c>
    </row>
    <row r="309" spans="1:55" x14ac:dyDescent="0.25">
      <c r="A309" s="48">
        <f t="shared" si="123"/>
        <v>304</v>
      </c>
      <c r="B309" s="221"/>
      <c r="C309" s="222"/>
      <c r="D309" s="220"/>
      <c r="E309" s="180"/>
      <c r="F309" s="223"/>
      <c r="G309" s="223"/>
      <c r="H309" s="223"/>
      <c r="I309" s="223"/>
      <c r="J309" s="49"/>
      <c r="K309" s="49">
        <f t="shared" si="119"/>
        <v>0</v>
      </c>
      <c r="L309" s="49">
        <f t="shared" si="119"/>
        <v>0</v>
      </c>
      <c r="M309" s="49">
        <f t="shared" si="27"/>
        <v>0</v>
      </c>
      <c r="N309" s="48">
        <f t="shared" si="115"/>
        <v>304</v>
      </c>
      <c r="O309" s="49">
        <f t="shared" si="120"/>
        <v>0</v>
      </c>
      <c r="P309" s="49">
        <f t="shared" si="120"/>
        <v>0</v>
      </c>
      <c r="Q309" s="49">
        <f t="shared" si="120"/>
        <v>0</v>
      </c>
      <c r="R309" s="49">
        <f t="shared" si="120"/>
        <v>0</v>
      </c>
      <c r="S309" s="49">
        <f t="shared" si="121"/>
        <v>0</v>
      </c>
      <c r="T309" s="49">
        <f t="shared" si="121"/>
        <v>0</v>
      </c>
      <c r="U309" s="49">
        <f t="shared" si="121"/>
        <v>0</v>
      </c>
      <c r="V309" s="49">
        <f t="shared" si="121"/>
        <v>0</v>
      </c>
      <c r="W309" s="49">
        <f t="shared" si="121"/>
        <v>0</v>
      </c>
      <c r="X309" s="49">
        <f t="shared" si="121"/>
        <v>0</v>
      </c>
      <c r="Y309" s="49">
        <f t="shared" si="121"/>
        <v>0</v>
      </c>
      <c r="Z309" s="49">
        <f t="shared" si="121"/>
        <v>0</v>
      </c>
      <c r="AA309" s="49">
        <f t="shared" si="121"/>
        <v>0</v>
      </c>
      <c r="AB309" s="49">
        <f t="shared" si="121"/>
        <v>0</v>
      </c>
      <c r="AC309" s="49"/>
      <c r="AD309" s="49">
        <f t="shared" ref="AD309:AJ324" si="124">IF($E309=AD$4,$F309+$H309,0)</f>
        <v>0</v>
      </c>
      <c r="AE309" s="49">
        <f t="shared" si="124"/>
        <v>0</v>
      </c>
      <c r="AF309" s="49">
        <f t="shared" si="124"/>
        <v>0</v>
      </c>
      <c r="AG309" s="49">
        <f t="shared" si="124"/>
        <v>0</v>
      </c>
      <c r="AH309" s="49">
        <f t="shared" si="124"/>
        <v>0</v>
      </c>
      <c r="AI309" s="49">
        <f t="shared" si="124"/>
        <v>0</v>
      </c>
      <c r="AJ309" s="49">
        <f t="shared" si="124"/>
        <v>0</v>
      </c>
      <c r="AK309" s="49">
        <f t="shared" si="117"/>
        <v>0</v>
      </c>
      <c r="AL309" s="49">
        <f t="shared" si="117"/>
        <v>0</v>
      </c>
      <c r="AM309" s="49">
        <f t="shared" si="117"/>
        <v>0</v>
      </c>
      <c r="AN309" s="49">
        <f t="shared" si="107"/>
        <v>0</v>
      </c>
      <c r="AO309" s="49">
        <f t="shared" si="117"/>
        <v>0</v>
      </c>
      <c r="AP309" s="49">
        <f t="shared" si="117"/>
        <v>0</v>
      </c>
      <c r="AQ309" s="49">
        <f t="shared" si="117"/>
        <v>0</v>
      </c>
      <c r="AR309" s="49">
        <f t="shared" si="117"/>
        <v>0</v>
      </c>
      <c r="AS309" s="49">
        <f t="shared" si="117"/>
        <v>0</v>
      </c>
      <c r="AT309" s="49">
        <f t="shared" si="117"/>
        <v>0</v>
      </c>
      <c r="AU309" s="49">
        <f t="shared" si="117"/>
        <v>0</v>
      </c>
      <c r="AV309" s="49">
        <f t="shared" si="117"/>
        <v>0</v>
      </c>
      <c r="AW309" s="49">
        <f t="shared" si="117"/>
        <v>0</v>
      </c>
      <c r="AX309" s="49">
        <f t="shared" si="117"/>
        <v>0</v>
      </c>
      <c r="AY309" s="49">
        <f t="shared" si="117"/>
        <v>0</v>
      </c>
      <c r="AZ309" s="49">
        <f t="shared" si="122"/>
        <v>0</v>
      </c>
      <c r="BA309" s="49">
        <f t="shared" si="122"/>
        <v>0</v>
      </c>
      <c r="BB309" s="48">
        <f t="shared" si="116"/>
        <v>304</v>
      </c>
      <c r="BC309" s="50">
        <f t="shared" si="106"/>
        <v>0</v>
      </c>
    </row>
    <row r="310" spans="1:55" x14ac:dyDescent="0.25">
      <c r="A310" s="48">
        <f t="shared" si="123"/>
        <v>305</v>
      </c>
      <c r="B310" s="221"/>
      <c r="C310" s="222"/>
      <c r="D310" s="220"/>
      <c r="E310" s="180"/>
      <c r="F310" s="223"/>
      <c r="G310" s="223"/>
      <c r="H310" s="223"/>
      <c r="I310" s="223"/>
      <c r="J310" s="49"/>
      <c r="K310" s="49">
        <f t="shared" si="119"/>
        <v>0</v>
      </c>
      <c r="L310" s="49">
        <f t="shared" si="119"/>
        <v>0</v>
      </c>
      <c r="M310" s="49">
        <f t="shared" si="27"/>
        <v>0</v>
      </c>
      <c r="N310" s="48">
        <f t="shared" si="115"/>
        <v>305</v>
      </c>
      <c r="O310" s="49">
        <f t="shared" si="120"/>
        <v>0</v>
      </c>
      <c r="P310" s="49">
        <f t="shared" si="120"/>
        <v>0</v>
      </c>
      <c r="Q310" s="49">
        <f t="shared" si="120"/>
        <v>0</v>
      </c>
      <c r="R310" s="49">
        <f t="shared" si="120"/>
        <v>0</v>
      </c>
      <c r="S310" s="49">
        <f t="shared" si="121"/>
        <v>0</v>
      </c>
      <c r="T310" s="49">
        <f t="shared" si="121"/>
        <v>0</v>
      </c>
      <c r="U310" s="49">
        <f t="shared" si="121"/>
        <v>0</v>
      </c>
      <c r="V310" s="49">
        <f t="shared" si="121"/>
        <v>0</v>
      </c>
      <c r="W310" s="49">
        <f t="shared" si="121"/>
        <v>0</v>
      </c>
      <c r="X310" s="49">
        <f t="shared" si="121"/>
        <v>0</v>
      </c>
      <c r="Y310" s="49">
        <f t="shared" si="121"/>
        <v>0</v>
      </c>
      <c r="Z310" s="49">
        <f t="shared" si="121"/>
        <v>0</v>
      </c>
      <c r="AA310" s="49">
        <f t="shared" si="121"/>
        <v>0</v>
      </c>
      <c r="AB310" s="49">
        <f t="shared" si="121"/>
        <v>0</v>
      </c>
      <c r="AC310" s="49"/>
      <c r="AD310" s="49">
        <f t="shared" si="124"/>
        <v>0</v>
      </c>
      <c r="AE310" s="49">
        <f t="shared" si="124"/>
        <v>0</v>
      </c>
      <c r="AF310" s="49">
        <f t="shared" si="124"/>
        <v>0</v>
      </c>
      <c r="AG310" s="49">
        <f t="shared" si="124"/>
        <v>0</v>
      </c>
      <c r="AH310" s="49">
        <f t="shared" si="124"/>
        <v>0</v>
      </c>
      <c r="AI310" s="49">
        <f t="shared" si="124"/>
        <v>0</v>
      </c>
      <c r="AJ310" s="49">
        <f t="shared" si="124"/>
        <v>0</v>
      </c>
      <c r="AK310" s="49">
        <f t="shared" si="117"/>
        <v>0</v>
      </c>
      <c r="AL310" s="49">
        <f t="shared" si="117"/>
        <v>0</v>
      </c>
      <c r="AM310" s="49">
        <f t="shared" si="117"/>
        <v>0</v>
      </c>
      <c r="AN310" s="49">
        <f t="shared" si="107"/>
        <v>0</v>
      </c>
      <c r="AO310" s="49">
        <f t="shared" si="117"/>
        <v>0</v>
      </c>
      <c r="AP310" s="49">
        <f t="shared" si="117"/>
        <v>0</v>
      </c>
      <c r="AQ310" s="49">
        <f t="shared" si="117"/>
        <v>0</v>
      </c>
      <c r="AR310" s="49">
        <f t="shared" si="117"/>
        <v>0</v>
      </c>
      <c r="AS310" s="49">
        <f t="shared" si="117"/>
        <v>0</v>
      </c>
      <c r="AT310" s="49">
        <f t="shared" si="117"/>
        <v>0</v>
      </c>
      <c r="AU310" s="49">
        <f t="shared" si="117"/>
        <v>0</v>
      </c>
      <c r="AV310" s="49">
        <f t="shared" si="117"/>
        <v>0</v>
      </c>
      <c r="AW310" s="49">
        <f t="shared" si="117"/>
        <v>0</v>
      </c>
      <c r="AX310" s="49">
        <f t="shared" si="117"/>
        <v>0</v>
      </c>
      <c r="AY310" s="49">
        <f t="shared" si="117"/>
        <v>0</v>
      </c>
      <c r="AZ310" s="49">
        <f t="shared" si="122"/>
        <v>0</v>
      </c>
      <c r="BA310" s="49">
        <f t="shared" si="122"/>
        <v>0</v>
      </c>
      <c r="BB310" s="48">
        <f t="shared" si="116"/>
        <v>305</v>
      </c>
      <c r="BC310" s="50">
        <f t="shared" si="106"/>
        <v>0</v>
      </c>
    </row>
    <row r="311" spans="1:55" x14ac:dyDescent="0.25">
      <c r="A311" s="48">
        <f t="shared" si="123"/>
        <v>306</v>
      </c>
      <c r="B311" s="221"/>
      <c r="C311" s="222"/>
      <c r="D311" s="220"/>
      <c r="E311" s="180"/>
      <c r="F311" s="223"/>
      <c r="G311" s="223"/>
      <c r="H311" s="223"/>
      <c r="I311" s="223"/>
      <c r="J311" s="49"/>
      <c r="K311" s="49">
        <f t="shared" si="119"/>
        <v>0</v>
      </c>
      <c r="L311" s="49">
        <f t="shared" si="119"/>
        <v>0</v>
      </c>
      <c r="M311" s="49">
        <f t="shared" si="27"/>
        <v>0</v>
      </c>
      <c r="N311" s="48">
        <f t="shared" si="115"/>
        <v>306</v>
      </c>
      <c r="O311" s="49">
        <f t="shared" si="120"/>
        <v>0</v>
      </c>
      <c r="P311" s="49">
        <f t="shared" si="120"/>
        <v>0</v>
      </c>
      <c r="Q311" s="49">
        <f t="shared" si="120"/>
        <v>0</v>
      </c>
      <c r="R311" s="49">
        <f t="shared" si="120"/>
        <v>0</v>
      </c>
      <c r="S311" s="49">
        <f t="shared" si="121"/>
        <v>0</v>
      </c>
      <c r="T311" s="49">
        <f t="shared" si="121"/>
        <v>0</v>
      </c>
      <c r="U311" s="49">
        <f t="shared" si="121"/>
        <v>0</v>
      </c>
      <c r="V311" s="49">
        <f t="shared" si="121"/>
        <v>0</v>
      </c>
      <c r="W311" s="49">
        <f t="shared" si="121"/>
        <v>0</v>
      </c>
      <c r="X311" s="49">
        <f t="shared" si="121"/>
        <v>0</v>
      </c>
      <c r="Y311" s="49">
        <f t="shared" si="121"/>
        <v>0</v>
      </c>
      <c r="Z311" s="49">
        <f t="shared" si="121"/>
        <v>0</v>
      </c>
      <c r="AA311" s="49">
        <f t="shared" si="121"/>
        <v>0</v>
      </c>
      <c r="AB311" s="49">
        <f t="shared" si="121"/>
        <v>0</v>
      </c>
      <c r="AC311" s="49"/>
      <c r="AD311" s="49">
        <f t="shared" si="124"/>
        <v>0</v>
      </c>
      <c r="AE311" s="49">
        <f t="shared" si="124"/>
        <v>0</v>
      </c>
      <c r="AF311" s="49">
        <f t="shared" si="124"/>
        <v>0</v>
      </c>
      <c r="AG311" s="49">
        <f t="shared" si="124"/>
        <v>0</v>
      </c>
      <c r="AH311" s="49">
        <f t="shared" si="124"/>
        <v>0</v>
      </c>
      <c r="AI311" s="49">
        <f t="shared" si="124"/>
        <v>0</v>
      </c>
      <c r="AJ311" s="49">
        <f t="shared" si="124"/>
        <v>0</v>
      </c>
      <c r="AK311" s="49">
        <f t="shared" si="117"/>
        <v>0</v>
      </c>
      <c r="AL311" s="49">
        <f t="shared" si="117"/>
        <v>0</v>
      </c>
      <c r="AM311" s="49">
        <f t="shared" si="117"/>
        <v>0</v>
      </c>
      <c r="AN311" s="49">
        <f t="shared" si="107"/>
        <v>0</v>
      </c>
      <c r="AO311" s="49">
        <f t="shared" si="117"/>
        <v>0</v>
      </c>
      <c r="AP311" s="49">
        <f t="shared" si="117"/>
        <v>0</v>
      </c>
      <c r="AQ311" s="49">
        <f t="shared" si="117"/>
        <v>0</v>
      </c>
      <c r="AR311" s="49">
        <f t="shared" si="117"/>
        <v>0</v>
      </c>
      <c r="AS311" s="49">
        <f t="shared" si="117"/>
        <v>0</v>
      </c>
      <c r="AT311" s="49">
        <f t="shared" si="117"/>
        <v>0</v>
      </c>
      <c r="AU311" s="49">
        <f t="shared" si="117"/>
        <v>0</v>
      </c>
      <c r="AV311" s="49">
        <f t="shared" si="117"/>
        <v>0</v>
      </c>
      <c r="AW311" s="49">
        <f t="shared" si="117"/>
        <v>0</v>
      </c>
      <c r="AX311" s="49">
        <f t="shared" si="117"/>
        <v>0</v>
      </c>
      <c r="AY311" s="49">
        <f t="shared" si="117"/>
        <v>0</v>
      </c>
      <c r="AZ311" s="49">
        <f t="shared" si="122"/>
        <v>0</v>
      </c>
      <c r="BA311" s="49">
        <f t="shared" si="122"/>
        <v>0</v>
      </c>
      <c r="BB311" s="48">
        <f t="shared" si="116"/>
        <v>306</v>
      </c>
      <c r="BC311" s="50">
        <f t="shared" si="106"/>
        <v>0</v>
      </c>
    </row>
    <row r="312" spans="1:55" x14ac:dyDescent="0.25">
      <c r="A312" s="48">
        <f t="shared" si="123"/>
        <v>307</v>
      </c>
      <c r="B312" s="221"/>
      <c r="C312" s="222"/>
      <c r="D312" s="220"/>
      <c r="E312" s="180"/>
      <c r="F312" s="223"/>
      <c r="G312" s="223"/>
      <c r="H312" s="223"/>
      <c r="I312" s="223"/>
      <c r="J312" s="49"/>
      <c r="K312" s="49">
        <f t="shared" si="119"/>
        <v>0</v>
      </c>
      <c r="L312" s="49">
        <f t="shared" si="119"/>
        <v>0</v>
      </c>
      <c r="M312" s="49">
        <f t="shared" si="27"/>
        <v>0</v>
      </c>
      <c r="N312" s="48">
        <f t="shared" si="115"/>
        <v>307</v>
      </c>
      <c r="O312" s="49">
        <f t="shared" si="120"/>
        <v>0</v>
      </c>
      <c r="P312" s="49">
        <f t="shared" si="120"/>
        <v>0</v>
      </c>
      <c r="Q312" s="49">
        <f t="shared" si="120"/>
        <v>0</v>
      </c>
      <c r="R312" s="49">
        <f t="shared" si="120"/>
        <v>0</v>
      </c>
      <c r="S312" s="49">
        <f t="shared" si="121"/>
        <v>0</v>
      </c>
      <c r="T312" s="49">
        <f t="shared" si="121"/>
        <v>0</v>
      </c>
      <c r="U312" s="49">
        <f t="shared" si="121"/>
        <v>0</v>
      </c>
      <c r="V312" s="49">
        <f t="shared" si="121"/>
        <v>0</v>
      </c>
      <c r="W312" s="49">
        <f t="shared" si="121"/>
        <v>0</v>
      </c>
      <c r="X312" s="49">
        <f t="shared" si="121"/>
        <v>0</v>
      </c>
      <c r="Y312" s="49">
        <f t="shared" si="121"/>
        <v>0</v>
      </c>
      <c r="Z312" s="49">
        <f t="shared" si="121"/>
        <v>0</v>
      </c>
      <c r="AA312" s="49">
        <f t="shared" si="121"/>
        <v>0</v>
      </c>
      <c r="AB312" s="49">
        <f t="shared" si="121"/>
        <v>0</v>
      </c>
      <c r="AC312" s="49"/>
      <c r="AD312" s="49">
        <f t="shared" si="124"/>
        <v>0</v>
      </c>
      <c r="AE312" s="49">
        <f t="shared" si="124"/>
        <v>0</v>
      </c>
      <c r="AF312" s="49">
        <f t="shared" si="124"/>
        <v>0</v>
      </c>
      <c r="AG312" s="49">
        <f t="shared" si="124"/>
        <v>0</v>
      </c>
      <c r="AH312" s="49">
        <f t="shared" si="124"/>
        <v>0</v>
      </c>
      <c r="AI312" s="49">
        <f t="shared" si="124"/>
        <v>0</v>
      </c>
      <c r="AJ312" s="49">
        <f t="shared" si="124"/>
        <v>0</v>
      </c>
      <c r="AK312" s="49">
        <f t="shared" si="117"/>
        <v>0</v>
      </c>
      <c r="AL312" s="49">
        <f t="shared" si="117"/>
        <v>0</v>
      </c>
      <c r="AM312" s="49">
        <f t="shared" si="117"/>
        <v>0</v>
      </c>
      <c r="AN312" s="49">
        <f t="shared" si="107"/>
        <v>0</v>
      </c>
      <c r="AO312" s="49">
        <f t="shared" si="117"/>
        <v>0</v>
      </c>
      <c r="AP312" s="49">
        <f t="shared" si="117"/>
        <v>0</v>
      </c>
      <c r="AQ312" s="49">
        <f t="shared" si="117"/>
        <v>0</v>
      </c>
      <c r="AR312" s="49">
        <f t="shared" si="117"/>
        <v>0</v>
      </c>
      <c r="AS312" s="49">
        <f t="shared" si="117"/>
        <v>0</v>
      </c>
      <c r="AT312" s="49">
        <f t="shared" si="117"/>
        <v>0</v>
      </c>
      <c r="AU312" s="49">
        <f t="shared" si="117"/>
        <v>0</v>
      </c>
      <c r="AV312" s="49">
        <f t="shared" si="117"/>
        <v>0</v>
      </c>
      <c r="AW312" s="49">
        <f t="shared" si="117"/>
        <v>0</v>
      </c>
      <c r="AX312" s="49">
        <f t="shared" si="117"/>
        <v>0</v>
      </c>
      <c r="AY312" s="49">
        <f t="shared" si="117"/>
        <v>0</v>
      </c>
      <c r="AZ312" s="49">
        <f t="shared" si="122"/>
        <v>0</v>
      </c>
      <c r="BA312" s="49">
        <f t="shared" si="122"/>
        <v>0</v>
      </c>
      <c r="BB312" s="48">
        <f t="shared" si="116"/>
        <v>307</v>
      </c>
      <c r="BC312" s="50">
        <f t="shared" si="106"/>
        <v>0</v>
      </c>
    </row>
    <row r="313" spans="1:55" x14ac:dyDescent="0.25">
      <c r="A313" s="48">
        <f t="shared" si="123"/>
        <v>308</v>
      </c>
      <c r="B313" s="221"/>
      <c r="C313" s="222"/>
      <c r="D313" s="220"/>
      <c r="E313" s="180"/>
      <c r="F313" s="223"/>
      <c r="G313" s="223"/>
      <c r="H313" s="223"/>
      <c r="I313" s="223"/>
      <c r="J313" s="49"/>
      <c r="K313" s="49">
        <f t="shared" si="119"/>
        <v>0</v>
      </c>
      <c r="L313" s="49">
        <f t="shared" si="119"/>
        <v>0</v>
      </c>
      <c r="M313" s="49">
        <f t="shared" si="27"/>
        <v>0</v>
      </c>
      <c r="N313" s="48">
        <f t="shared" si="115"/>
        <v>308</v>
      </c>
      <c r="O313" s="49">
        <f t="shared" si="120"/>
        <v>0</v>
      </c>
      <c r="P313" s="49">
        <f t="shared" si="120"/>
        <v>0</v>
      </c>
      <c r="Q313" s="49">
        <f t="shared" si="120"/>
        <v>0</v>
      </c>
      <c r="R313" s="49">
        <f t="shared" si="120"/>
        <v>0</v>
      </c>
      <c r="S313" s="49">
        <f t="shared" si="121"/>
        <v>0</v>
      </c>
      <c r="T313" s="49">
        <f t="shared" si="121"/>
        <v>0</v>
      </c>
      <c r="U313" s="49">
        <f t="shared" si="121"/>
        <v>0</v>
      </c>
      <c r="V313" s="49">
        <f t="shared" si="121"/>
        <v>0</v>
      </c>
      <c r="W313" s="49">
        <f t="shared" si="121"/>
        <v>0</v>
      </c>
      <c r="X313" s="49">
        <f t="shared" si="121"/>
        <v>0</v>
      </c>
      <c r="Y313" s="49">
        <f t="shared" si="121"/>
        <v>0</v>
      </c>
      <c r="Z313" s="49">
        <f t="shared" si="121"/>
        <v>0</v>
      </c>
      <c r="AA313" s="49">
        <f t="shared" si="121"/>
        <v>0</v>
      </c>
      <c r="AB313" s="49">
        <f t="shared" si="121"/>
        <v>0</v>
      </c>
      <c r="AC313" s="49"/>
      <c r="AD313" s="49">
        <f t="shared" si="124"/>
        <v>0</v>
      </c>
      <c r="AE313" s="49">
        <f t="shared" si="124"/>
        <v>0</v>
      </c>
      <c r="AF313" s="49">
        <f t="shared" si="124"/>
        <v>0</v>
      </c>
      <c r="AG313" s="49">
        <f t="shared" si="124"/>
        <v>0</v>
      </c>
      <c r="AH313" s="49">
        <f t="shared" si="124"/>
        <v>0</v>
      </c>
      <c r="AI313" s="49">
        <f t="shared" si="124"/>
        <v>0</v>
      </c>
      <c r="AJ313" s="49">
        <f t="shared" si="124"/>
        <v>0</v>
      </c>
      <c r="AK313" s="49">
        <f t="shared" si="117"/>
        <v>0</v>
      </c>
      <c r="AL313" s="49">
        <f t="shared" si="117"/>
        <v>0</v>
      </c>
      <c r="AM313" s="49">
        <f t="shared" si="117"/>
        <v>0</v>
      </c>
      <c r="AN313" s="49">
        <f t="shared" si="107"/>
        <v>0</v>
      </c>
      <c r="AO313" s="49">
        <f t="shared" si="117"/>
        <v>0</v>
      </c>
      <c r="AP313" s="49">
        <f t="shared" si="117"/>
        <v>0</v>
      </c>
      <c r="AQ313" s="49">
        <f t="shared" si="117"/>
        <v>0</v>
      </c>
      <c r="AR313" s="49">
        <f t="shared" si="117"/>
        <v>0</v>
      </c>
      <c r="AS313" s="49">
        <f t="shared" si="117"/>
        <v>0</v>
      </c>
      <c r="AT313" s="49">
        <f t="shared" si="117"/>
        <v>0</v>
      </c>
      <c r="AU313" s="49">
        <f t="shared" si="117"/>
        <v>0</v>
      </c>
      <c r="AV313" s="49">
        <f t="shared" si="117"/>
        <v>0</v>
      </c>
      <c r="AW313" s="49">
        <f t="shared" si="117"/>
        <v>0</v>
      </c>
      <c r="AX313" s="49">
        <f t="shared" si="117"/>
        <v>0</v>
      </c>
      <c r="AY313" s="49">
        <f t="shared" si="117"/>
        <v>0</v>
      </c>
      <c r="AZ313" s="49">
        <f t="shared" si="122"/>
        <v>0</v>
      </c>
      <c r="BA313" s="49">
        <f t="shared" si="122"/>
        <v>0</v>
      </c>
      <c r="BB313" s="48">
        <f t="shared" si="116"/>
        <v>308</v>
      </c>
      <c r="BC313" s="50">
        <f t="shared" si="106"/>
        <v>0</v>
      </c>
    </row>
    <row r="314" spans="1:55" x14ac:dyDescent="0.25">
      <c r="A314" s="48">
        <f t="shared" si="123"/>
        <v>309</v>
      </c>
      <c r="B314" s="221"/>
      <c r="C314" s="222"/>
      <c r="D314" s="220"/>
      <c r="E314" s="180"/>
      <c r="F314" s="223"/>
      <c r="G314" s="223"/>
      <c r="H314" s="223"/>
      <c r="I314" s="223"/>
      <c r="J314" s="49"/>
      <c r="K314" s="49">
        <f t="shared" si="119"/>
        <v>0</v>
      </c>
      <c r="L314" s="49">
        <f t="shared" si="119"/>
        <v>0</v>
      </c>
      <c r="M314" s="49">
        <f t="shared" si="27"/>
        <v>0</v>
      </c>
      <c r="N314" s="48">
        <f t="shared" si="115"/>
        <v>309</v>
      </c>
      <c r="O314" s="49">
        <f t="shared" si="120"/>
        <v>0</v>
      </c>
      <c r="P314" s="49">
        <f t="shared" si="120"/>
        <v>0</v>
      </c>
      <c r="Q314" s="49">
        <f t="shared" si="120"/>
        <v>0</v>
      </c>
      <c r="R314" s="49">
        <f t="shared" si="120"/>
        <v>0</v>
      </c>
      <c r="S314" s="49">
        <f t="shared" si="121"/>
        <v>0</v>
      </c>
      <c r="T314" s="49">
        <f t="shared" si="121"/>
        <v>0</v>
      </c>
      <c r="U314" s="49">
        <f t="shared" si="121"/>
        <v>0</v>
      </c>
      <c r="V314" s="49">
        <f t="shared" si="121"/>
        <v>0</v>
      </c>
      <c r="W314" s="49">
        <f t="shared" si="121"/>
        <v>0</v>
      </c>
      <c r="X314" s="49">
        <f t="shared" si="121"/>
        <v>0</v>
      </c>
      <c r="Y314" s="49">
        <f t="shared" si="121"/>
        <v>0</v>
      </c>
      <c r="Z314" s="49">
        <f t="shared" si="121"/>
        <v>0</v>
      </c>
      <c r="AA314" s="49">
        <f t="shared" si="121"/>
        <v>0</v>
      </c>
      <c r="AB314" s="49">
        <f t="shared" si="121"/>
        <v>0</v>
      </c>
      <c r="AC314" s="49"/>
      <c r="AD314" s="49">
        <f t="shared" si="124"/>
        <v>0</v>
      </c>
      <c r="AE314" s="49">
        <f t="shared" si="124"/>
        <v>0</v>
      </c>
      <c r="AF314" s="49">
        <f t="shared" si="124"/>
        <v>0</v>
      </c>
      <c r="AG314" s="49">
        <f t="shared" si="124"/>
        <v>0</v>
      </c>
      <c r="AH314" s="49">
        <f t="shared" si="124"/>
        <v>0</v>
      </c>
      <c r="AI314" s="49">
        <f t="shared" si="124"/>
        <v>0</v>
      </c>
      <c r="AJ314" s="49">
        <f t="shared" si="124"/>
        <v>0</v>
      </c>
      <c r="AK314" s="49">
        <f t="shared" si="117"/>
        <v>0</v>
      </c>
      <c r="AL314" s="49">
        <f t="shared" si="117"/>
        <v>0</v>
      </c>
      <c r="AM314" s="49">
        <f t="shared" si="117"/>
        <v>0</v>
      </c>
      <c r="AN314" s="49">
        <f t="shared" si="107"/>
        <v>0</v>
      </c>
      <c r="AO314" s="49">
        <f t="shared" si="117"/>
        <v>0</v>
      </c>
      <c r="AP314" s="49">
        <f t="shared" si="117"/>
        <v>0</v>
      </c>
      <c r="AQ314" s="49">
        <f t="shared" si="117"/>
        <v>0</v>
      </c>
      <c r="AR314" s="49">
        <f t="shared" si="117"/>
        <v>0</v>
      </c>
      <c r="AS314" s="49">
        <f t="shared" si="117"/>
        <v>0</v>
      </c>
      <c r="AT314" s="49">
        <f t="shared" si="117"/>
        <v>0</v>
      </c>
      <c r="AU314" s="49">
        <f t="shared" si="117"/>
        <v>0</v>
      </c>
      <c r="AV314" s="49">
        <f t="shared" si="117"/>
        <v>0</v>
      </c>
      <c r="AW314" s="49">
        <f t="shared" si="117"/>
        <v>0</v>
      </c>
      <c r="AX314" s="49">
        <f t="shared" si="117"/>
        <v>0</v>
      </c>
      <c r="AY314" s="49">
        <f t="shared" si="117"/>
        <v>0</v>
      </c>
      <c r="AZ314" s="49">
        <f t="shared" si="122"/>
        <v>0</v>
      </c>
      <c r="BA314" s="49">
        <f t="shared" si="122"/>
        <v>0</v>
      </c>
      <c r="BB314" s="48">
        <f t="shared" si="116"/>
        <v>309</v>
      </c>
      <c r="BC314" s="50">
        <f t="shared" si="106"/>
        <v>0</v>
      </c>
    </row>
    <row r="315" spans="1:55" x14ac:dyDescent="0.25">
      <c r="A315" s="48">
        <f t="shared" si="123"/>
        <v>310</v>
      </c>
      <c r="B315" s="221"/>
      <c r="C315" s="222"/>
      <c r="D315" s="220"/>
      <c r="E315" s="180"/>
      <c r="F315" s="223"/>
      <c r="G315" s="223"/>
      <c r="H315" s="223"/>
      <c r="I315" s="223"/>
      <c r="J315" s="49"/>
      <c r="K315" s="49">
        <f t="shared" si="119"/>
        <v>0</v>
      </c>
      <c r="L315" s="49">
        <f t="shared" si="119"/>
        <v>0</v>
      </c>
      <c r="M315" s="49">
        <f t="shared" si="27"/>
        <v>0</v>
      </c>
      <c r="N315" s="48">
        <f t="shared" si="115"/>
        <v>310</v>
      </c>
      <c r="O315" s="49">
        <f t="shared" si="120"/>
        <v>0</v>
      </c>
      <c r="P315" s="49">
        <f t="shared" si="120"/>
        <v>0</v>
      </c>
      <c r="Q315" s="49">
        <f t="shared" si="120"/>
        <v>0</v>
      </c>
      <c r="R315" s="49">
        <f t="shared" si="120"/>
        <v>0</v>
      </c>
      <c r="S315" s="49">
        <f t="shared" si="121"/>
        <v>0</v>
      </c>
      <c r="T315" s="49">
        <f t="shared" si="121"/>
        <v>0</v>
      </c>
      <c r="U315" s="49">
        <f t="shared" si="121"/>
        <v>0</v>
      </c>
      <c r="V315" s="49">
        <f t="shared" si="121"/>
        <v>0</v>
      </c>
      <c r="W315" s="49">
        <f t="shared" si="121"/>
        <v>0</v>
      </c>
      <c r="X315" s="49">
        <f t="shared" si="121"/>
        <v>0</v>
      </c>
      <c r="Y315" s="49">
        <f t="shared" si="121"/>
        <v>0</v>
      </c>
      <c r="Z315" s="49">
        <f t="shared" si="121"/>
        <v>0</v>
      </c>
      <c r="AA315" s="49">
        <f t="shared" si="121"/>
        <v>0</v>
      </c>
      <c r="AB315" s="49">
        <f t="shared" si="121"/>
        <v>0</v>
      </c>
      <c r="AC315" s="49"/>
      <c r="AD315" s="49">
        <f t="shared" si="124"/>
        <v>0</v>
      </c>
      <c r="AE315" s="49">
        <f t="shared" si="124"/>
        <v>0</v>
      </c>
      <c r="AF315" s="49">
        <f t="shared" si="124"/>
        <v>0</v>
      </c>
      <c r="AG315" s="49">
        <f t="shared" si="124"/>
        <v>0</v>
      </c>
      <c r="AH315" s="49">
        <f t="shared" si="124"/>
        <v>0</v>
      </c>
      <c r="AI315" s="49">
        <f t="shared" si="124"/>
        <v>0</v>
      </c>
      <c r="AJ315" s="49">
        <f t="shared" si="124"/>
        <v>0</v>
      </c>
      <c r="AK315" s="49">
        <f t="shared" ref="AK315:AY331" si="125">IF($E315=AK$4,$G315+$I315,0)</f>
        <v>0</v>
      </c>
      <c r="AL315" s="49">
        <f t="shared" si="125"/>
        <v>0</v>
      </c>
      <c r="AM315" s="49">
        <f t="shared" si="125"/>
        <v>0</v>
      </c>
      <c r="AN315" s="49">
        <f t="shared" si="107"/>
        <v>0</v>
      </c>
      <c r="AO315" s="49">
        <f t="shared" si="125"/>
        <v>0</v>
      </c>
      <c r="AP315" s="49">
        <f t="shared" si="125"/>
        <v>0</v>
      </c>
      <c r="AQ315" s="49">
        <f t="shared" si="125"/>
        <v>0</v>
      </c>
      <c r="AR315" s="49">
        <f t="shared" si="125"/>
        <v>0</v>
      </c>
      <c r="AS315" s="49">
        <f t="shared" si="125"/>
        <v>0</v>
      </c>
      <c r="AT315" s="49">
        <f t="shared" si="125"/>
        <v>0</v>
      </c>
      <c r="AU315" s="49">
        <f t="shared" si="125"/>
        <v>0</v>
      </c>
      <c r="AV315" s="49">
        <f t="shared" si="125"/>
        <v>0</v>
      </c>
      <c r="AW315" s="49">
        <f t="shared" si="125"/>
        <v>0</v>
      </c>
      <c r="AX315" s="49">
        <f t="shared" si="125"/>
        <v>0</v>
      </c>
      <c r="AY315" s="49">
        <f t="shared" si="125"/>
        <v>0</v>
      </c>
      <c r="AZ315" s="49">
        <f t="shared" si="122"/>
        <v>0</v>
      </c>
      <c r="BA315" s="49">
        <f t="shared" si="122"/>
        <v>0</v>
      </c>
      <c r="BB315" s="48">
        <f t="shared" si="116"/>
        <v>310</v>
      </c>
      <c r="BC315" s="50">
        <f t="shared" si="106"/>
        <v>0</v>
      </c>
    </row>
    <row r="316" spans="1:55" x14ac:dyDescent="0.25">
      <c r="A316" s="48">
        <f t="shared" si="123"/>
        <v>311</v>
      </c>
      <c r="B316" s="221"/>
      <c r="C316" s="222"/>
      <c r="D316" s="220"/>
      <c r="E316" s="180"/>
      <c r="F316" s="223"/>
      <c r="G316" s="223"/>
      <c r="H316" s="223"/>
      <c r="I316" s="223"/>
      <c r="J316" s="49"/>
      <c r="K316" s="49">
        <f t="shared" si="119"/>
        <v>0</v>
      </c>
      <c r="L316" s="49">
        <f t="shared" si="119"/>
        <v>0</v>
      </c>
      <c r="M316" s="49">
        <f t="shared" si="27"/>
        <v>0</v>
      </c>
      <c r="N316" s="48">
        <f t="shared" si="115"/>
        <v>311</v>
      </c>
      <c r="O316" s="49">
        <f t="shared" si="120"/>
        <v>0</v>
      </c>
      <c r="P316" s="49">
        <f t="shared" si="120"/>
        <v>0</v>
      </c>
      <c r="Q316" s="49">
        <f t="shared" si="120"/>
        <v>0</v>
      </c>
      <c r="R316" s="49">
        <f t="shared" si="120"/>
        <v>0</v>
      </c>
      <c r="S316" s="49">
        <f t="shared" si="121"/>
        <v>0</v>
      </c>
      <c r="T316" s="49">
        <f t="shared" si="121"/>
        <v>0</v>
      </c>
      <c r="U316" s="49">
        <f t="shared" si="121"/>
        <v>0</v>
      </c>
      <c r="V316" s="49">
        <f t="shared" si="121"/>
        <v>0</v>
      </c>
      <c r="W316" s="49">
        <f t="shared" si="121"/>
        <v>0</v>
      </c>
      <c r="X316" s="49">
        <f t="shared" si="121"/>
        <v>0</v>
      </c>
      <c r="Y316" s="49">
        <f t="shared" si="121"/>
        <v>0</v>
      </c>
      <c r="Z316" s="49">
        <f t="shared" si="121"/>
        <v>0</v>
      </c>
      <c r="AA316" s="49">
        <f t="shared" si="121"/>
        <v>0</v>
      </c>
      <c r="AB316" s="49">
        <f t="shared" si="121"/>
        <v>0</v>
      </c>
      <c r="AC316" s="49"/>
      <c r="AD316" s="49">
        <f t="shared" si="124"/>
        <v>0</v>
      </c>
      <c r="AE316" s="49">
        <f t="shared" si="124"/>
        <v>0</v>
      </c>
      <c r="AF316" s="49">
        <f t="shared" si="124"/>
        <v>0</v>
      </c>
      <c r="AG316" s="49">
        <f t="shared" si="124"/>
        <v>0</v>
      </c>
      <c r="AH316" s="49">
        <f t="shared" si="124"/>
        <v>0</v>
      </c>
      <c r="AI316" s="49">
        <f t="shared" si="124"/>
        <v>0</v>
      </c>
      <c r="AJ316" s="49">
        <f t="shared" si="124"/>
        <v>0</v>
      </c>
      <c r="AK316" s="49">
        <f t="shared" si="125"/>
        <v>0</v>
      </c>
      <c r="AL316" s="49">
        <f t="shared" si="125"/>
        <v>0</v>
      </c>
      <c r="AM316" s="49">
        <f t="shared" si="125"/>
        <v>0</v>
      </c>
      <c r="AN316" s="49">
        <f t="shared" si="107"/>
        <v>0</v>
      </c>
      <c r="AO316" s="49">
        <f t="shared" si="125"/>
        <v>0</v>
      </c>
      <c r="AP316" s="49">
        <f t="shared" si="125"/>
        <v>0</v>
      </c>
      <c r="AQ316" s="49">
        <f t="shared" si="125"/>
        <v>0</v>
      </c>
      <c r="AR316" s="49">
        <f t="shared" si="125"/>
        <v>0</v>
      </c>
      <c r="AS316" s="49">
        <f t="shared" si="125"/>
        <v>0</v>
      </c>
      <c r="AT316" s="49">
        <f t="shared" si="125"/>
        <v>0</v>
      </c>
      <c r="AU316" s="49">
        <f t="shared" si="125"/>
        <v>0</v>
      </c>
      <c r="AV316" s="49">
        <f t="shared" si="125"/>
        <v>0</v>
      </c>
      <c r="AW316" s="49">
        <f t="shared" si="125"/>
        <v>0</v>
      </c>
      <c r="AX316" s="49">
        <f t="shared" si="125"/>
        <v>0</v>
      </c>
      <c r="AY316" s="49">
        <f t="shared" si="125"/>
        <v>0</v>
      </c>
      <c r="AZ316" s="49">
        <f t="shared" si="122"/>
        <v>0</v>
      </c>
      <c r="BA316" s="49">
        <f t="shared" si="122"/>
        <v>0</v>
      </c>
      <c r="BB316" s="48">
        <f t="shared" si="116"/>
        <v>311</v>
      </c>
      <c r="BC316" s="50">
        <f t="shared" si="106"/>
        <v>0</v>
      </c>
    </row>
    <row r="317" spans="1:55" x14ac:dyDescent="0.25">
      <c r="A317" s="48">
        <f t="shared" si="123"/>
        <v>312</v>
      </c>
      <c r="B317" s="221"/>
      <c r="C317" s="222"/>
      <c r="D317" s="220"/>
      <c r="E317" s="180"/>
      <c r="F317" s="223"/>
      <c r="G317" s="223"/>
      <c r="H317" s="223"/>
      <c r="I317" s="223"/>
      <c r="J317" s="49"/>
      <c r="K317" s="49">
        <f t="shared" si="119"/>
        <v>0</v>
      </c>
      <c r="L317" s="49">
        <f t="shared" si="119"/>
        <v>0</v>
      </c>
      <c r="M317" s="49">
        <f t="shared" si="27"/>
        <v>0</v>
      </c>
      <c r="N317" s="48">
        <f t="shared" si="115"/>
        <v>312</v>
      </c>
      <c r="O317" s="49">
        <f t="shared" si="120"/>
        <v>0</v>
      </c>
      <c r="P317" s="49">
        <f t="shared" si="120"/>
        <v>0</v>
      </c>
      <c r="Q317" s="49">
        <f t="shared" si="120"/>
        <v>0</v>
      </c>
      <c r="R317" s="49">
        <f t="shared" si="120"/>
        <v>0</v>
      </c>
      <c r="S317" s="49">
        <f t="shared" si="121"/>
        <v>0</v>
      </c>
      <c r="T317" s="49">
        <f t="shared" si="121"/>
        <v>0</v>
      </c>
      <c r="U317" s="49">
        <f t="shared" si="121"/>
        <v>0</v>
      </c>
      <c r="V317" s="49">
        <f t="shared" si="121"/>
        <v>0</v>
      </c>
      <c r="W317" s="49">
        <f t="shared" si="121"/>
        <v>0</v>
      </c>
      <c r="X317" s="49">
        <f t="shared" si="121"/>
        <v>0</v>
      </c>
      <c r="Y317" s="49">
        <f t="shared" si="121"/>
        <v>0</v>
      </c>
      <c r="Z317" s="49">
        <f t="shared" si="121"/>
        <v>0</v>
      </c>
      <c r="AA317" s="49">
        <f t="shared" si="121"/>
        <v>0</v>
      </c>
      <c r="AB317" s="49">
        <f t="shared" si="121"/>
        <v>0</v>
      </c>
      <c r="AC317" s="49"/>
      <c r="AD317" s="49">
        <f t="shared" si="124"/>
        <v>0</v>
      </c>
      <c r="AE317" s="49">
        <f t="shared" si="124"/>
        <v>0</v>
      </c>
      <c r="AF317" s="49">
        <f t="shared" si="124"/>
        <v>0</v>
      </c>
      <c r="AG317" s="49">
        <f t="shared" si="124"/>
        <v>0</v>
      </c>
      <c r="AH317" s="49">
        <f t="shared" si="124"/>
        <v>0</v>
      </c>
      <c r="AI317" s="49">
        <f t="shared" si="124"/>
        <v>0</v>
      </c>
      <c r="AJ317" s="49">
        <f t="shared" si="124"/>
        <v>0</v>
      </c>
      <c r="AK317" s="49">
        <f t="shared" si="125"/>
        <v>0</v>
      </c>
      <c r="AL317" s="49">
        <f t="shared" si="125"/>
        <v>0</v>
      </c>
      <c r="AM317" s="49">
        <f t="shared" si="125"/>
        <v>0</v>
      </c>
      <c r="AN317" s="49">
        <f t="shared" si="107"/>
        <v>0</v>
      </c>
      <c r="AO317" s="49">
        <f t="shared" si="125"/>
        <v>0</v>
      </c>
      <c r="AP317" s="49">
        <f t="shared" si="125"/>
        <v>0</v>
      </c>
      <c r="AQ317" s="49">
        <f t="shared" si="125"/>
        <v>0</v>
      </c>
      <c r="AR317" s="49">
        <f t="shared" si="125"/>
        <v>0</v>
      </c>
      <c r="AS317" s="49">
        <f t="shared" si="125"/>
        <v>0</v>
      </c>
      <c r="AT317" s="49">
        <f t="shared" si="125"/>
        <v>0</v>
      </c>
      <c r="AU317" s="49">
        <f t="shared" si="125"/>
        <v>0</v>
      </c>
      <c r="AV317" s="49">
        <f t="shared" si="125"/>
        <v>0</v>
      </c>
      <c r="AW317" s="49">
        <f t="shared" si="125"/>
        <v>0</v>
      </c>
      <c r="AX317" s="49">
        <f t="shared" si="125"/>
        <v>0</v>
      </c>
      <c r="AY317" s="49">
        <f t="shared" si="125"/>
        <v>0</v>
      </c>
      <c r="AZ317" s="49">
        <f t="shared" si="122"/>
        <v>0</v>
      </c>
      <c r="BA317" s="49">
        <f t="shared" si="122"/>
        <v>0</v>
      </c>
      <c r="BB317" s="48">
        <f t="shared" si="116"/>
        <v>312</v>
      </c>
      <c r="BC317" s="50">
        <f t="shared" si="106"/>
        <v>0</v>
      </c>
    </row>
    <row r="318" spans="1:55" x14ac:dyDescent="0.25">
      <c r="A318" s="48">
        <f t="shared" si="123"/>
        <v>313</v>
      </c>
      <c r="B318" s="221"/>
      <c r="C318" s="222"/>
      <c r="D318" s="220"/>
      <c r="E318" s="180"/>
      <c r="F318" s="223"/>
      <c r="G318" s="223"/>
      <c r="H318" s="223"/>
      <c r="I318" s="223"/>
      <c r="J318" s="49"/>
      <c r="K318" s="49">
        <f t="shared" si="119"/>
        <v>0</v>
      </c>
      <c r="L318" s="49">
        <f t="shared" si="119"/>
        <v>0</v>
      </c>
      <c r="M318" s="49">
        <f t="shared" si="27"/>
        <v>0</v>
      </c>
      <c r="N318" s="48">
        <f t="shared" si="115"/>
        <v>313</v>
      </c>
      <c r="O318" s="49">
        <f t="shared" si="120"/>
        <v>0</v>
      </c>
      <c r="P318" s="49">
        <f t="shared" si="120"/>
        <v>0</v>
      </c>
      <c r="Q318" s="49">
        <f t="shared" si="120"/>
        <v>0</v>
      </c>
      <c r="R318" s="49">
        <f t="shared" si="120"/>
        <v>0</v>
      </c>
      <c r="S318" s="49">
        <f t="shared" si="121"/>
        <v>0</v>
      </c>
      <c r="T318" s="49">
        <f t="shared" si="121"/>
        <v>0</v>
      </c>
      <c r="U318" s="49">
        <f t="shared" si="121"/>
        <v>0</v>
      </c>
      <c r="V318" s="49">
        <f t="shared" si="121"/>
        <v>0</v>
      </c>
      <c r="W318" s="49">
        <f t="shared" si="121"/>
        <v>0</v>
      </c>
      <c r="X318" s="49">
        <f t="shared" si="121"/>
        <v>0</v>
      </c>
      <c r="Y318" s="49">
        <f t="shared" si="121"/>
        <v>0</v>
      </c>
      <c r="Z318" s="49">
        <f t="shared" si="121"/>
        <v>0</v>
      </c>
      <c r="AA318" s="49">
        <f t="shared" si="121"/>
        <v>0</v>
      </c>
      <c r="AB318" s="49">
        <f t="shared" si="121"/>
        <v>0</v>
      </c>
      <c r="AC318" s="49"/>
      <c r="AD318" s="49">
        <f t="shared" si="124"/>
        <v>0</v>
      </c>
      <c r="AE318" s="49">
        <f t="shared" si="124"/>
        <v>0</v>
      </c>
      <c r="AF318" s="49">
        <f t="shared" si="124"/>
        <v>0</v>
      </c>
      <c r="AG318" s="49">
        <f t="shared" si="124"/>
        <v>0</v>
      </c>
      <c r="AH318" s="49">
        <f t="shared" si="124"/>
        <v>0</v>
      </c>
      <c r="AI318" s="49">
        <f t="shared" si="124"/>
        <v>0</v>
      </c>
      <c r="AJ318" s="49">
        <f t="shared" si="124"/>
        <v>0</v>
      </c>
      <c r="AK318" s="49">
        <f t="shared" si="125"/>
        <v>0</v>
      </c>
      <c r="AL318" s="49">
        <f t="shared" si="125"/>
        <v>0</v>
      </c>
      <c r="AM318" s="49">
        <f t="shared" si="125"/>
        <v>0</v>
      </c>
      <c r="AN318" s="49">
        <f t="shared" si="107"/>
        <v>0</v>
      </c>
      <c r="AO318" s="49">
        <f t="shared" si="125"/>
        <v>0</v>
      </c>
      <c r="AP318" s="49">
        <f t="shared" si="125"/>
        <v>0</v>
      </c>
      <c r="AQ318" s="49">
        <f t="shared" si="125"/>
        <v>0</v>
      </c>
      <c r="AR318" s="49">
        <f t="shared" si="125"/>
        <v>0</v>
      </c>
      <c r="AS318" s="49">
        <f t="shared" si="125"/>
        <v>0</v>
      </c>
      <c r="AT318" s="49">
        <f t="shared" si="125"/>
        <v>0</v>
      </c>
      <c r="AU318" s="49">
        <f t="shared" si="125"/>
        <v>0</v>
      </c>
      <c r="AV318" s="49">
        <f t="shared" si="125"/>
        <v>0</v>
      </c>
      <c r="AW318" s="49">
        <f t="shared" si="125"/>
        <v>0</v>
      </c>
      <c r="AX318" s="49">
        <f t="shared" si="125"/>
        <v>0</v>
      </c>
      <c r="AY318" s="49">
        <f t="shared" si="125"/>
        <v>0</v>
      </c>
      <c r="AZ318" s="49">
        <f t="shared" si="122"/>
        <v>0</v>
      </c>
      <c r="BA318" s="49">
        <f t="shared" si="122"/>
        <v>0</v>
      </c>
      <c r="BB318" s="48">
        <f t="shared" si="116"/>
        <v>313</v>
      </c>
      <c r="BC318" s="50">
        <f t="shared" si="106"/>
        <v>0</v>
      </c>
    </row>
    <row r="319" spans="1:55" x14ac:dyDescent="0.25">
      <c r="A319" s="48">
        <f t="shared" si="123"/>
        <v>314</v>
      </c>
      <c r="B319" s="221"/>
      <c r="C319" s="222"/>
      <c r="D319" s="220"/>
      <c r="E319" s="180"/>
      <c r="F319" s="223"/>
      <c r="G319" s="223"/>
      <c r="H319" s="223"/>
      <c r="I319" s="223"/>
      <c r="J319" s="49"/>
      <c r="K319" s="49">
        <f t="shared" si="119"/>
        <v>0</v>
      </c>
      <c r="L319" s="49">
        <f t="shared" si="119"/>
        <v>0</v>
      </c>
      <c r="M319" s="49">
        <f t="shared" si="27"/>
        <v>0</v>
      </c>
      <c r="N319" s="48">
        <f t="shared" si="115"/>
        <v>314</v>
      </c>
      <c r="O319" s="49">
        <f t="shared" si="120"/>
        <v>0</v>
      </c>
      <c r="P319" s="49">
        <f t="shared" si="120"/>
        <v>0</v>
      </c>
      <c r="Q319" s="49">
        <f t="shared" si="120"/>
        <v>0</v>
      </c>
      <c r="R319" s="49">
        <f t="shared" si="120"/>
        <v>0</v>
      </c>
      <c r="S319" s="49">
        <f t="shared" si="121"/>
        <v>0</v>
      </c>
      <c r="T319" s="49">
        <f t="shared" si="121"/>
        <v>0</v>
      </c>
      <c r="U319" s="49">
        <f t="shared" si="121"/>
        <v>0</v>
      </c>
      <c r="V319" s="49">
        <f t="shared" si="121"/>
        <v>0</v>
      </c>
      <c r="W319" s="49">
        <f t="shared" si="121"/>
        <v>0</v>
      </c>
      <c r="X319" s="49">
        <f t="shared" si="121"/>
        <v>0</v>
      </c>
      <c r="Y319" s="49">
        <f t="shared" si="121"/>
        <v>0</v>
      </c>
      <c r="Z319" s="49">
        <f t="shared" si="121"/>
        <v>0</v>
      </c>
      <c r="AA319" s="49">
        <f t="shared" si="121"/>
        <v>0</v>
      </c>
      <c r="AB319" s="49">
        <f t="shared" si="121"/>
        <v>0</v>
      </c>
      <c r="AC319" s="49"/>
      <c r="AD319" s="49">
        <f t="shared" si="124"/>
        <v>0</v>
      </c>
      <c r="AE319" s="49">
        <f t="shared" si="124"/>
        <v>0</v>
      </c>
      <c r="AF319" s="49">
        <f t="shared" si="124"/>
        <v>0</v>
      </c>
      <c r="AG319" s="49">
        <f t="shared" si="124"/>
        <v>0</v>
      </c>
      <c r="AH319" s="49">
        <f t="shared" si="124"/>
        <v>0</v>
      </c>
      <c r="AI319" s="49">
        <f t="shared" si="124"/>
        <v>0</v>
      </c>
      <c r="AJ319" s="49">
        <f t="shared" si="124"/>
        <v>0</v>
      </c>
      <c r="AK319" s="49">
        <f t="shared" si="125"/>
        <v>0</v>
      </c>
      <c r="AL319" s="49">
        <f t="shared" si="125"/>
        <v>0</v>
      </c>
      <c r="AM319" s="49">
        <f t="shared" si="125"/>
        <v>0</v>
      </c>
      <c r="AN319" s="49">
        <f t="shared" si="107"/>
        <v>0</v>
      </c>
      <c r="AO319" s="49">
        <f t="shared" si="125"/>
        <v>0</v>
      </c>
      <c r="AP319" s="49">
        <f t="shared" si="125"/>
        <v>0</v>
      </c>
      <c r="AQ319" s="49">
        <f t="shared" si="125"/>
        <v>0</v>
      </c>
      <c r="AR319" s="49">
        <f t="shared" si="125"/>
        <v>0</v>
      </c>
      <c r="AS319" s="49">
        <f t="shared" si="125"/>
        <v>0</v>
      </c>
      <c r="AT319" s="49">
        <f t="shared" si="125"/>
        <v>0</v>
      </c>
      <c r="AU319" s="49">
        <f t="shared" si="125"/>
        <v>0</v>
      </c>
      <c r="AV319" s="49">
        <f t="shared" si="125"/>
        <v>0</v>
      </c>
      <c r="AW319" s="49">
        <f t="shared" si="125"/>
        <v>0</v>
      </c>
      <c r="AX319" s="49">
        <f t="shared" si="125"/>
        <v>0</v>
      </c>
      <c r="AY319" s="49">
        <f t="shared" si="125"/>
        <v>0</v>
      </c>
      <c r="AZ319" s="49">
        <f t="shared" si="122"/>
        <v>0</v>
      </c>
      <c r="BA319" s="49">
        <f t="shared" si="122"/>
        <v>0</v>
      </c>
      <c r="BB319" s="48">
        <f t="shared" si="116"/>
        <v>314</v>
      </c>
      <c r="BC319" s="50">
        <f t="shared" si="106"/>
        <v>0</v>
      </c>
    </row>
    <row r="320" spans="1:55" x14ac:dyDescent="0.25">
      <c r="A320" s="48">
        <f t="shared" si="123"/>
        <v>315</v>
      </c>
      <c r="B320" s="221"/>
      <c r="C320" s="222"/>
      <c r="D320" s="220"/>
      <c r="E320" s="180"/>
      <c r="F320" s="223"/>
      <c r="G320" s="223"/>
      <c r="H320" s="223"/>
      <c r="I320" s="223"/>
      <c r="J320" s="49"/>
      <c r="K320" s="49">
        <f t="shared" si="119"/>
        <v>0</v>
      </c>
      <c r="L320" s="49">
        <f t="shared" si="119"/>
        <v>0</v>
      </c>
      <c r="M320" s="49">
        <f t="shared" si="27"/>
        <v>0</v>
      </c>
      <c r="N320" s="48">
        <f t="shared" si="115"/>
        <v>315</v>
      </c>
      <c r="O320" s="49">
        <f t="shared" si="120"/>
        <v>0</v>
      </c>
      <c r="P320" s="49">
        <f t="shared" si="120"/>
        <v>0</v>
      </c>
      <c r="Q320" s="49">
        <f t="shared" si="120"/>
        <v>0</v>
      </c>
      <c r="R320" s="49">
        <f t="shared" si="120"/>
        <v>0</v>
      </c>
      <c r="S320" s="49">
        <f t="shared" si="121"/>
        <v>0</v>
      </c>
      <c r="T320" s="49">
        <f t="shared" si="121"/>
        <v>0</v>
      </c>
      <c r="U320" s="49">
        <f t="shared" si="121"/>
        <v>0</v>
      </c>
      <c r="V320" s="49">
        <f t="shared" si="121"/>
        <v>0</v>
      </c>
      <c r="W320" s="49">
        <f t="shared" si="121"/>
        <v>0</v>
      </c>
      <c r="X320" s="49">
        <f t="shared" si="121"/>
        <v>0</v>
      </c>
      <c r="Y320" s="49">
        <f t="shared" si="121"/>
        <v>0</v>
      </c>
      <c r="Z320" s="49">
        <f t="shared" si="121"/>
        <v>0</v>
      </c>
      <c r="AA320" s="49">
        <f t="shared" si="121"/>
        <v>0</v>
      </c>
      <c r="AB320" s="49">
        <f t="shared" si="121"/>
        <v>0</v>
      </c>
      <c r="AC320" s="49"/>
      <c r="AD320" s="49">
        <f t="shared" si="124"/>
        <v>0</v>
      </c>
      <c r="AE320" s="49">
        <f t="shared" si="124"/>
        <v>0</v>
      </c>
      <c r="AF320" s="49">
        <f t="shared" si="124"/>
        <v>0</v>
      </c>
      <c r="AG320" s="49">
        <f t="shared" si="124"/>
        <v>0</v>
      </c>
      <c r="AH320" s="49">
        <f t="shared" si="124"/>
        <v>0</v>
      </c>
      <c r="AI320" s="49">
        <f t="shared" si="124"/>
        <v>0</v>
      </c>
      <c r="AJ320" s="49">
        <f t="shared" si="124"/>
        <v>0</v>
      </c>
      <c r="AK320" s="49">
        <f t="shared" si="125"/>
        <v>0</v>
      </c>
      <c r="AL320" s="49">
        <f t="shared" si="125"/>
        <v>0</v>
      </c>
      <c r="AM320" s="49">
        <f t="shared" si="125"/>
        <v>0</v>
      </c>
      <c r="AN320" s="49">
        <f t="shared" si="107"/>
        <v>0</v>
      </c>
      <c r="AO320" s="49">
        <f t="shared" si="125"/>
        <v>0</v>
      </c>
      <c r="AP320" s="49">
        <f t="shared" si="125"/>
        <v>0</v>
      </c>
      <c r="AQ320" s="49">
        <f t="shared" si="125"/>
        <v>0</v>
      </c>
      <c r="AR320" s="49">
        <f t="shared" si="125"/>
        <v>0</v>
      </c>
      <c r="AS320" s="49">
        <f t="shared" si="125"/>
        <v>0</v>
      </c>
      <c r="AT320" s="49">
        <f t="shared" si="125"/>
        <v>0</v>
      </c>
      <c r="AU320" s="49">
        <f t="shared" si="125"/>
        <v>0</v>
      </c>
      <c r="AV320" s="49">
        <f t="shared" si="125"/>
        <v>0</v>
      </c>
      <c r="AW320" s="49">
        <f t="shared" si="125"/>
        <v>0</v>
      </c>
      <c r="AX320" s="49">
        <f t="shared" si="125"/>
        <v>0</v>
      </c>
      <c r="AY320" s="49">
        <f t="shared" si="125"/>
        <v>0</v>
      </c>
      <c r="AZ320" s="49">
        <f t="shared" si="122"/>
        <v>0</v>
      </c>
      <c r="BA320" s="49">
        <f t="shared" si="122"/>
        <v>0</v>
      </c>
      <c r="BB320" s="48">
        <f t="shared" si="116"/>
        <v>315</v>
      </c>
      <c r="BC320" s="50">
        <f t="shared" si="106"/>
        <v>0</v>
      </c>
    </row>
    <row r="321" spans="1:55" x14ac:dyDescent="0.25">
      <c r="A321" s="48">
        <f t="shared" si="123"/>
        <v>316</v>
      </c>
      <c r="B321" s="221"/>
      <c r="C321" s="222"/>
      <c r="D321" s="220"/>
      <c r="E321" s="180"/>
      <c r="F321" s="223"/>
      <c r="G321" s="223"/>
      <c r="H321" s="223"/>
      <c r="I321" s="223"/>
      <c r="J321" s="49"/>
      <c r="K321" s="49">
        <f t="shared" si="119"/>
        <v>0</v>
      </c>
      <c r="L321" s="49">
        <f t="shared" si="119"/>
        <v>0</v>
      </c>
      <c r="M321" s="49">
        <f t="shared" si="27"/>
        <v>0</v>
      </c>
      <c r="N321" s="48">
        <f t="shared" si="115"/>
        <v>316</v>
      </c>
      <c r="O321" s="49">
        <f t="shared" si="120"/>
        <v>0</v>
      </c>
      <c r="P321" s="49">
        <f t="shared" si="120"/>
        <v>0</v>
      </c>
      <c r="Q321" s="49">
        <f t="shared" si="120"/>
        <v>0</v>
      </c>
      <c r="R321" s="49">
        <f t="shared" si="120"/>
        <v>0</v>
      </c>
      <c r="S321" s="49">
        <f t="shared" si="121"/>
        <v>0</v>
      </c>
      <c r="T321" s="49">
        <f t="shared" si="121"/>
        <v>0</v>
      </c>
      <c r="U321" s="49">
        <f t="shared" si="121"/>
        <v>0</v>
      </c>
      <c r="V321" s="49">
        <f t="shared" si="121"/>
        <v>0</v>
      </c>
      <c r="W321" s="49">
        <f t="shared" si="121"/>
        <v>0</v>
      </c>
      <c r="X321" s="49">
        <f t="shared" si="121"/>
        <v>0</v>
      </c>
      <c r="Y321" s="49">
        <f t="shared" si="121"/>
        <v>0</v>
      </c>
      <c r="Z321" s="49">
        <f t="shared" si="121"/>
        <v>0</v>
      </c>
      <c r="AA321" s="49">
        <f t="shared" si="121"/>
        <v>0</v>
      </c>
      <c r="AB321" s="49">
        <f t="shared" si="121"/>
        <v>0</v>
      </c>
      <c r="AC321" s="49"/>
      <c r="AD321" s="49">
        <f t="shared" si="124"/>
        <v>0</v>
      </c>
      <c r="AE321" s="49">
        <f t="shared" si="124"/>
        <v>0</v>
      </c>
      <c r="AF321" s="49">
        <f t="shared" si="124"/>
        <v>0</v>
      </c>
      <c r="AG321" s="49">
        <f t="shared" si="124"/>
        <v>0</v>
      </c>
      <c r="AH321" s="49">
        <f t="shared" si="124"/>
        <v>0</v>
      </c>
      <c r="AI321" s="49">
        <f t="shared" si="124"/>
        <v>0</v>
      </c>
      <c r="AJ321" s="49">
        <f t="shared" si="124"/>
        <v>0</v>
      </c>
      <c r="AK321" s="49">
        <f t="shared" si="125"/>
        <v>0</v>
      </c>
      <c r="AL321" s="49">
        <f t="shared" si="125"/>
        <v>0</v>
      </c>
      <c r="AM321" s="49">
        <f t="shared" si="125"/>
        <v>0</v>
      </c>
      <c r="AN321" s="49">
        <f t="shared" si="107"/>
        <v>0</v>
      </c>
      <c r="AO321" s="49">
        <f t="shared" si="125"/>
        <v>0</v>
      </c>
      <c r="AP321" s="49">
        <f t="shared" si="125"/>
        <v>0</v>
      </c>
      <c r="AQ321" s="49">
        <f t="shared" si="125"/>
        <v>0</v>
      </c>
      <c r="AR321" s="49">
        <f t="shared" si="125"/>
        <v>0</v>
      </c>
      <c r="AS321" s="49">
        <f t="shared" si="125"/>
        <v>0</v>
      </c>
      <c r="AT321" s="49">
        <f t="shared" si="125"/>
        <v>0</v>
      </c>
      <c r="AU321" s="49">
        <f t="shared" si="125"/>
        <v>0</v>
      </c>
      <c r="AV321" s="49">
        <f t="shared" si="125"/>
        <v>0</v>
      </c>
      <c r="AW321" s="49">
        <f t="shared" si="125"/>
        <v>0</v>
      </c>
      <c r="AX321" s="49">
        <f t="shared" si="125"/>
        <v>0</v>
      </c>
      <c r="AY321" s="49">
        <f t="shared" si="125"/>
        <v>0</v>
      </c>
      <c r="AZ321" s="49">
        <f t="shared" si="122"/>
        <v>0</v>
      </c>
      <c r="BA321" s="49">
        <f t="shared" si="122"/>
        <v>0</v>
      </c>
      <c r="BB321" s="48">
        <f t="shared" si="116"/>
        <v>316</v>
      </c>
      <c r="BC321" s="50">
        <f t="shared" si="106"/>
        <v>0</v>
      </c>
    </row>
    <row r="322" spans="1:55" x14ac:dyDescent="0.25">
      <c r="A322" s="48">
        <f t="shared" si="123"/>
        <v>317</v>
      </c>
      <c r="B322" s="221"/>
      <c r="C322" s="222"/>
      <c r="D322" s="220"/>
      <c r="E322" s="180"/>
      <c r="F322" s="223"/>
      <c r="G322" s="223"/>
      <c r="H322" s="223"/>
      <c r="I322" s="223"/>
      <c r="J322" s="49"/>
      <c r="K322" s="49">
        <f t="shared" si="119"/>
        <v>0</v>
      </c>
      <c r="L322" s="49">
        <f t="shared" si="119"/>
        <v>0</v>
      </c>
      <c r="M322" s="49">
        <f t="shared" si="27"/>
        <v>0</v>
      </c>
      <c r="N322" s="48">
        <f t="shared" si="115"/>
        <v>317</v>
      </c>
      <c r="O322" s="49">
        <f t="shared" si="120"/>
        <v>0</v>
      </c>
      <c r="P322" s="49">
        <f t="shared" si="120"/>
        <v>0</v>
      </c>
      <c r="Q322" s="49">
        <f t="shared" si="120"/>
        <v>0</v>
      </c>
      <c r="R322" s="49">
        <f t="shared" si="120"/>
        <v>0</v>
      </c>
      <c r="S322" s="49">
        <f t="shared" si="121"/>
        <v>0</v>
      </c>
      <c r="T322" s="49">
        <f t="shared" si="121"/>
        <v>0</v>
      </c>
      <c r="U322" s="49">
        <f t="shared" si="121"/>
        <v>0</v>
      </c>
      <c r="V322" s="49">
        <f t="shared" si="121"/>
        <v>0</v>
      </c>
      <c r="W322" s="49">
        <f t="shared" si="121"/>
        <v>0</v>
      </c>
      <c r="X322" s="49">
        <f t="shared" si="121"/>
        <v>0</v>
      </c>
      <c r="Y322" s="49">
        <f t="shared" si="121"/>
        <v>0</v>
      </c>
      <c r="Z322" s="49">
        <f t="shared" si="121"/>
        <v>0</v>
      </c>
      <c r="AA322" s="49">
        <f t="shared" si="121"/>
        <v>0</v>
      </c>
      <c r="AB322" s="49">
        <f t="shared" si="121"/>
        <v>0</v>
      </c>
      <c r="AC322" s="49"/>
      <c r="AD322" s="49">
        <f t="shared" si="124"/>
        <v>0</v>
      </c>
      <c r="AE322" s="49">
        <f t="shared" si="124"/>
        <v>0</v>
      </c>
      <c r="AF322" s="49">
        <f t="shared" si="124"/>
        <v>0</v>
      </c>
      <c r="AG322" s="49">
        <f t="shared" si="124"/>
        <v>0</v>
      </c>
      <c r="AH322" s="49">
        <f t="shared" si="124"/>
        <v>0</v>
      </c>
      <c r="AI322" s="49">
        <f t="shared" si="124"/>
        <v>0</v>
      </c>
      <c r="AJ322" s="49">
        <f t="shared" si="124"/>
        <v>0</v>
      </c>
      <c r="AK322" s="49">
        <f t="shared" si="125"/>
        <v>0</v>
      </c>
      <c r="AL322" s="49">
        <f t="shared" si="125"/>
        <v>0</v>
      </c>
      <c r="AM322" s="49">
        <f t="shared" si="125"/>
        <v>0</v>
      </c>
      <c r="AN322" s="49">
        <f t="shared" si="107"/>
        <v>0</v>
      </c>
      <c r="AO322" s="49">
        <f t="shared" si="125"/>
        <v>0</v>
      </c>
      <c r="AP322" s="49">
        <f t="shared" si="125"/>
        <v>0</v>
      </c>
      <c r="AQ322" s="49">
        <f t="shared" si="125"/>
        <v>0</v>
      </c>
      <c r="AR322" s="49">
        <f t="shared" si="125"/>
        <v>0</v>
      </c>
      <c r="AS322" s="49">
        <f t="shared" si="125"/>
        <v>0</v>
      </c>
      <c r="AT322" s="49">
        <f t="shared" si="125"/>
        <v>0</v>
      </c>
      <c r="AU322" s="49">
        <f t="shared" si="125"/>
        <v>0</v>
      </c>
      <c r="AV322" s="49">
        <f t="shared" si="125"/>
        <v>0</v>
      </c>
      <c r="AW322" s="49">
        <f t="shared" si="125"/>
        <v>0</v>
      </c>
      <c r="AX322" s="49">
        <f t="shared" si="125"/>
        <v>0</v>
      </c>
      <c r="AY322" s="49">
        <f t="shared" si="125"/>
        <v>0</v>
      </c>
      <c r="AZ322" s="49">
        <f t="shared" si="122"/>
        <v>0</v>
      </c>
      <c r="BA322" s="49">
        <f t="shared" si="122"/>
        <v>0</v>
      </c>
      <c r="BB322" s="48">
        <f t="shared" si="116"/>
        <v>317</v>
      </c>
      <c r="BC322" s="50">
        <f t="shared" si="106"/>
        <v>0</v>
      </c>
    </row>
    <row r="323" spans="1:55" x14ac:dyDescent="0.25">
      <c r="A323" s="48">
        <f t="shared" si="123"/>
        <v>318</v>
      </c>
      <c r="B323" s="221"/>
      <c r="C323" s="222"/>
      <c r="D323" s="220"/>
      <c r="E323" s="180"/>
      <c r="F323" s="223"/>
      <c r="G323" s="223"/>
      <c r="H323" s="223"/>
      <c r="I323" s="223"/>
      <c r="J323" s="49"/>
      <c r="K323" s="49">
        <f t="shared" si="119"/>
        <v>0</v>
      </c>
      <c r="L323" s="49">
        <f t="shared" si="119"/>
        <v>0</v>
      </c>
      <c r="M323" s="49">
        <f t="shared" si="27"/>
        <v>0</v>
      </c>
      <c r="N323" s="48">
        <f t="shared" si="115"/>
        <v>318</v>
      </c>
      <c r="O323" s="49">
        <f t="shared" ref="O323:R386" si="126">IF($E323=O$4,$F323+$H323,0)</f>
        <v>0</v>
      </c>
      <c r="P323" s="49">
        <f t="shared" si="126"/>
        <v>0</v>
      </c>
      <c r="Q323" s="49">
        <f t="shared" si="126"/>
        <v>0</v>
      </c>
      <c r="R323" s="49">
        <f t="shared" si="126"/>
        <v>0</v>
      </c>
      <c r="S323" s="49">
        <f t="shared" si="121"/>
        <v>0</v>
      </c>
      <c r="T323" s="49">
        <f t="shared" si="121"/>
        <v>0</v>
      </c>
      <c r="U323" s="49">
        <f t="shared" si="121"/>
        <v>0</v>
      </c>
      <c r="V323" s="49">
        <f t="shared" si="121"/>
        <v>0</v>
      </c>
      <c r="W323" s="49">
        <f t="shared" si="121"/>
        <v>0</v>
      </c>
      <c r="X323" s="49">
        <f t="shared" si="121"/>
        <v>0</v>
      </c>
      <c r="Y323" s="49">
        <f t="shared" si="121"/>
        <v>0</v>
      </c>
      <c r="Z323" s="49">
        <f t="shared" si="121"/>
        <v>0</v>
      </c>
      <c r="AA323" s="49">
        <f t="shared" si="121"/>
        <v>0</v>
      </c>
      <c r="AB323" s="49">
        <f t="shared" si="121"/>
        <v>0</v>
      </c>
      <c r="AC323" s="49"/>
      <c r="AD323" s="49">
        <f t="shared" si="124"/>
        <v>0</v>
      </c>
      <c r="AE323" s="49">
        <f t="shared" si="124"/>
        <v>0</v>
      </c>
      <c r="AF323" s="49">
        <f t="shared" si="124"/>
        <v>0</v>
      </c>
      <c r="AG323" s="49">
        <f t="shared" si="124"/>
        <v>0</v>
      </c>
      <c r="AH323" s="49">
        <f t="shared" si="124"/>
        <v>0</v>
      </c>
      <c r="AI323" s="49">
        <f t="shared" si="124"/>
        <v>0</v>
      </c>
      <c r="AJ323" s="49">
        <f t="shared" si="124"/>
        <v>0</v>
      </c>
      <c r="AK323" s="49">
        <f t="shared" si="125"/>
        <v>0</v>
      </c>
      <c r="AL323" s="49">
        <f t="shared" si="125"/>
        <v>0</v>
      </c>
      <c r="AM323" s="49">
        <f t="shared" si="125"/>
        <v>0</v>
      </c>
      <c r="AN323" s="49">
        <f t="shared" si="107"/>
        <v>0</v>
      </c>
      <c r="AO323" s="49">
        <f t="shared" si="125"/>
        <v>0</v>
      </c>
      <c r="AP323" s="49">
        <f t="shared" si="125"/>
        <v>0</v>
      </c>
      <c r="AQ323" s="49">
        <f t="shared" si="125"/>
        <v>0</v>
      </c>
      <c r="AR323" s="49">
        <f t="shared" si="125"/>
        <v>0</v>
      </c>
      <c r="AS323" s="49">
        <f t="shared" si="125"/>
        <v>0</v>
      </c>
      <c r="AT323" s="49">
        <f t="shared" si="125"/>
        <v>0</v>
      </c>
      <c r="AU323" s="49">
        <f t="shared" si="125"/>
        <v>0</v>
      </c>
      <c r="AV323" s="49">
        <f t="shared" si="125"/>
        <v>0</v>
      </c>
      <c r="AW323" s="49">
        <f t="shared" si="125"/>
        <v>0</v>
      </c>
      <c r="AX323" s="49">
        <f t="shared" si="125"/>
        <v>0</v>
      </c>
      <c r="AY323" s="49">
        <f t="shared" si="125"/>
        <v>0</v>
      </c>
      <c r="AZ323" s="49">
        <f t="shared" si="122"/>
        <v>0</v>
      </c>
      <c r="BA323" s="49">
        <f t="shared" si="122"/>
        <v>0</v>
      </c>
      <c r="BB323" s="48">
        <f t="shared" si="116"/>
        <v>318</v>
      </c>
      <c r="BC323" s="50">
        <f t="shared" si="106"/>
        <v>0</v>
      </c>
    </row>
    <row r="324" spans="1:55" x14ac:dyDescent="0.25">
      <c r="A324" s="48">
        <f t="shared" si="123"/>
        <v>319</v>
      </c>
      <c r="B324" s="221"/>
      <c r="C324" s="222"/>
      <c r="D324" s="220"/>
      <c r="E324" s="180"/>
      <c r="F324" s="223"/>
      <c r="G324" s="223"/>
      <c r="H324" s="223"/>
      <c r="I324" s="223"/>
      <c r="J324" s="49"/>
      <c r="K324" s="49">
        <f t="shared" si="119"/>
        <v>0</v>
      </c>
      <c r="L324" s="49">
        <f t="shared" si="119"/>
        <v>0</v>
      </c>
      <c r="M324" s="49">
        <f t="shared" si="27"/>
        <v>0</v>
      </c>
      <c r="N324" s="48">
        <f t="shared" si="115"/>
        <v>319</v>
      </c>
      <c r="O324" s="49">
        <f t="shared" si="126"/>
        <v>0</v>
      </c>
      <c r="P324" s="49">
        <f t="shared" si="126"/>
        <v>0</v>
      </c>
      <c r="Q324" s="49">
        <f t="shared" si="126"/>
        <v>0</v>
      </c>
      <c r="R324" s="49">
        <f t="shared" si="126"/>
        <v>0</v>
      </c>
      <c r="S324" s="49">
        <f t="shared" si="121"/>
        <v>0</v>
      </c>
      <c r="T324" s="49">
        <f t="shared" si="121"/>
        <v>0</v>
      </c>
      <c r="U324" s="49">
        <f t="shared" si="121"/>
        <v>0</v>
      </c>
      <c r="V324" s="49">
        <f t="shared" si="121"/>
        <v>0</v>
      </c>
      <c r="W324" s="49">
        <f t="shared" si="121"/>
        <v>0</v>
      </c>
      <c r="X324" s="49">
        <f t="shared" si="121"/>
        <v>0</v>
      </c>
      <c r="Y324" s="49">
        <f t="shared" si="121"/>
        <v>0</v>
      </c>
      <c r="Z324" s="49">
        <f t="shared" si="121"/>
        <v>0</v>
      </c>
      <c r="AA324" s="49">
        <f t="shared" si="121"/>
        <v>0</v>
      </c>
      <c r="AB324" s="49">
        <f t="shared" si="121"/>
        <v>0</v>
      </c>
      <c r="AC324" s="49"/>
      <c r="AD324" s="49">
        <f t="shared" si="124"/>
        <v>0</v>
      </c>
      <c r="AE324" s="49">
        <f t="shared" si="124"/>
        <v>0</v>
      </c>
      <c r="AF324" s="49">
        <f t="shared" si="124"/>
        <v>0</v>
      </c>
      <c r="AG324" s="49">
        <f t="shared" si="124"/>
        <v>0</v>
      </c>
      <c r="AH324" s="49">
        <f t="shared" si="124"/>
        <v>0</v>
      </c>
      <c r="AI324" s="49">
        <f t="shared" si="124"/>
        <v>0</v>
      </c>
      <c r="AJ324" s="49">
        <f t="shared" si="124"/>
        <v>0</v>
      </c>
      <c r="AK324" s="49">
        <f t="shared" si="125"/>
        <v>0</v>
      </c>
      <c r="AL324" s="49">
        <f t="shared" si="125"/>
        <v>0</v>
      </c>
      <c r="AM324" s="49">
        <f t="shared" si="125"/>
        <v>0</v>
      </c>
      <c r="AN324" s="49">
        <f t="shared" si="107"/>
        <v>0</v>
      </c>
      <c r="AO324" s="49">
        <f t="shared" si="125"/>
        <v>0</v>
      </c>
      <c r="AP324" s="49">
        <f t="shared" si="125"/>
        <v>0</v>
      </c>
      <c r="AQ324" s="49">
        <f t="shared" si="125"/>
        <v>0</v>
      </c>
      <c r="AR324" s="49">
        <f t="shared" si="125"/>
        <v>0</v>
      </c>
      <c r="AS324" s="49">
        <f t="shared" si="125"/>
        <v>0</v>
      </c>
      <c r="AT324" s="49">
        <f t="shared" si="125"/>
        <v>0</v>
      </c>
      <c r="AU324" s="49">
        <f t="shared" si="125"/>
        <v>0</v>
      </c>
      <c r="AV324" s="49">
        <f t="shared" si="125"/>
        <v>0</v>
      </c>
      <c r="AW324" s="49">
        <f t="shared" si="125"/>
        <v>0</v>
      </c>
      <c r="AX324" s="49">
        <f t="shared" si="125"/>
        <v>0</v>
      </c>
      <c r="AY324" s="49">
        <f t="shared" si="125"/>
        <v>0</v>
      </c>
      <c r="AZ324" s="49">
        <f t="shared" si="122"/>
        <v>0</v>
      </c>
      <c r="BA324" s="49">
        <f t="shared" si="122"/>
        <v>0</v>
      </c>
      <c r="BB324" s="48">
        <f t="shared" si="116"/>
        <v>319</v>
      </c>
      <c r="BC324" s="50">
        <f t="shared" si="106"/>
        <v>0</v>
      </c>
    </row>
    <row r="325" spans="1:55" x14ac:dyDescent="0.25">
      <c r="A325" s="48">
        <f t="shared" si="123"/>
        <v>320</v>
      </c>
      <c r="B325" s="221"/>
      <c r="C325" s="222"/>
      <c r="D325" s="220"/>
      <c r="E325" s="180"/>
      <c r="F325" s="223"/>
      <c r="G325" s="223"/>
      <c r="H325" s="223"/>
      <c r="I325" s="223"/>
      <c r="J325" s="49"/>
      <c r="K325" s="49">
        <f t="shared" si="119"/>
        <v>0</v>
      </c>
      <c r="L325" s="49">
        <f t="shared" si="119"/>
        <v>0</v>
      </c>
      <c r="M325" s="49">
        <f t="shared" ref="M325:M406" si="127">IF($E325=M$4,-$F325+$G325-$H325+$I325,0)</f>
        <v>0</v>
      </c>
      <c r="N325" s="48">
        <f t="shared" si="115"/>
        <v>320</v>
      </c>
      <c r="O325" s="49">
        <f t="shared" si="126"/>
        <v>0</v>
      </c>
      <c r="P325" s="49">
        <f t="shared" si="126"/>
        <v>0</v>
      </c>
      <c r="Q325" s="49">
        <f t="shared" si="126"/>
        <v>0</v>
      </c>
      <c r="R325" s="49">
        <f t="shared" si="126"/>
        <v>0</v>
      </c>
      <c r="S325" s="49">
        <f t="shared" si="121"/>
        <v>0</v>
      </c>
      <c r="T325" s="49">
        <f t="shared" si="121"/>
        <v>0</v>
      </c>
      <c r="U325" s="49">
        <f t="shared" si="121"/>
        <v>0</v>
      </c>
      <c r="V325" s="49">
        <f t="shared" si="121"/>
        <v>0</v>
      </c>
      <c r="W325" s="49">
        <f t="shared" si="121"/>
        <v>0</v>
      </c>
      <c r="X325" s="49">
        <f t="shared" si="121"/>
        <v>0</v>
      </c>
      <c r="Y325" s="49">
        <f t="shared" si="121"/>
        <v>0</v>
      </c>
      <c r="Z325" s="49">
        <f t="shared" si="121"/>
        <v>0</v>
      </c>
      <c r="AA325" s="49">
        <f t="shared" si="121"/>
        <v>0</v>
      </c>
      <c r="AB325" s="49">
        <f t="shared" si="121"/>
        <v>0</v>
      </c>
      <c r="AC325" s="49"/>
      <c r="AD325" s="49">
        <f t="shared" ref="AD325:AJ361" si="128">IF($E325=AD$4,$F325+$H325,0)</f>
        <v>0</v>
      </c>
      <c r="AE325" s="49">
        <f t="shared" si="128"/>
        <v>0</v>
      </c>
      <c r="AF325" s="49">
        <f t="shared" si="128"/>
        <v>0</v>
      </c>
      <c r="AG325" s="49">
        <f t="shared" si="128"/>
        <v>0</v>
      </c>
      <c r="AH325" s="49">
        <f t="shared" si="128"/>
        <v>0</v>
      </c>
      <c r="AI325" s="49">
        <f t="shared" si="128"/>
        <v>0</v>
      </c>
      <c r="AJ325" s="49">
        <f t="shared" si="128"/>
        <v>0</v>
      </c>
      <c r="AK325" s="49">
        <f t="shared" si="125"/>
        <v>0</v>
      </c>
      <c r="AL325" s="49">
        <f t="shared" si="125"/>
        <v>0</v>
      </c>
      <c r="AM325" s="49">
        <f t="shared" si="125"/>
        <v>0</v>
      </c>
      <c r="AN325" s="49">
        <f t="shared" si="107"/>
        <v>0</v>
      </c>
      <c r="AO325" s="49">
        <f t="shared" si="125"/>
        <v>0</v>
      </c>
      <c r="AP325" s="49">
        <f t="shared" si="125"/>
        <v>0</v>
      </c>
      <c r="AQ325" s="49">
        <f t="shared" si="125"/>
        <v>0</v>
      </c>
      <c r="AR325" s="49">
        <f t="shared" si="125"/>
        <v>0</v>
      </c>
      <c r="AS325" s="49">
        <f t="shared" si="125"/>
        <v>0</v>
      </c>
      <c r="AT325" s="49">
        <f t="shared" si="125"/>
        <v>0</v>
      </c>
      <c r="AU325" s="49">
        <f t="shared" si="125"/>
        <v>0</v>
      </c>
      <c r="AV325" s="49">
        <f t="shared" si="125"/>
        <v>0</v>
      </c>
      <c r="AW325" s="49">
        <f t="shared" si="125"/>
        <v>0</v>
      </c>
      <c r="AX325" s="49">
        <f t="shared" si="125"/>
        <v>0</v>
      </c>
      <c r="AY325" s="49">
        <f t="shared" si="125"/>
        <v>0</v>
      </c>
      <c r="AZ325" s="49">
        <f t="shared" si="122"/>
        <v>0</v>
      </c>
      <c r="BA325" s="49">
        <f t="shared" si="122"/>
        <v>0</v>
      </c>
      <c r="BB325" s="48">
        <f t="shared" si="116"/>
        <v>320</v>
      </c>
      <c r="BC325" s="50">
        <f t="shared" si="106"/>
        <v>0</v>
      </c>
    </row>
    <row r="326" spans="1:55" x14ac:dyDescent="0.25">
      <c r="A326" s="48">
        <f t="shared" si="123"/>
        <v>321</v>
      </c>
      <c r="B326" s="221"/>
      <c r="C326" s="222"/>
      <c r="D326" s="220"/>
      <c r="E326" s="180"/>
      <c r="F326" s="223"/>
      <c r="G326" s="223"/>
      <c r="H326" s="223"/>
      <c r="I326" s="223"/>
      <c r="J326" s="49"/>
      <c r="K326" s="49">
        <f t="shared" si="119"/>
        <v>0</v>
      </c>
      <c r="L326" s="49">
        <f t="shared" si="119"/>
        <v>0</v>
      </c>
      <c r="M326" s="49">
        <f t="shared" si="127"/>
        <v>0</v>
      </c>
      <c r="N326" s="48">
        <f t="shared" si="115"/>
        <v>321</v>
      </c>
      <c r="O326" s="49">
        <f t="shared" si="126"/>
        <v>0</v>
      </c>
      <c r="P326" s="49">
        <f t="shared" si="126"/>
        <v>0</v>
      </c>
      <c r="Q326" s="49">
        <f t="shared" si="126"/>
        <v>0</v>
      </c>
      <c r="R326" s="49">
        <f t="shared" si="126"/>
        <v>0</v>
      </c>
      <c r="S326" s="49">
        <f t="shared" si="121"/>
        <v>0</v>
      </c>
      <c r="T326" s="49">
        <f t="shared" si="121"/>
        <v>0</v>
      </c>
      <c r="U326" s="49">
        <f t="shared" si="121"/>
        <v>0</v>
      </c>
      <c r="V326" s="49">
        <f t="shared" si="121"/>
        <v>0</v>
      </c>
      <c r="W326" s="49">
        <f t="shared" si="121"/>
        <v>0</v>
      </c>
      <c r="X326" s="49">
        <f t="shared" si="121"/>
        <v>0</v>
      </c>
      <c r="Y326" s="49">
        <f t="shared" si="121"/>
        <v>0</v>
      </c>
      <c r="Z326" s="49">
        <f t="shared" si="121"/>
        <v>0</v>
      </c>
      <c r="AA326" s="49">
        <f t="shared" si="121"/>
        <v>0</v>
      </c>
      <c r="AB326" s="49">
        <f t="shared" si="121"/>
        <v>0</v>
      </c>
      <c r="AC326" s="49"/>
      <c r="AD326" s="49">
        <f t="shared" si="128"/>
        <v>0</v>
      </c>
      <c r="AE326" s="49">
        <f t="shared" si="128"/>
        <v>0</v>
      </c>
      <c r="AF326" s="49">
        <f t="shared" si="128"/>
        <v>0</v>
      </c>
      <c r="AG326" s="49">
        <f t="shared" si="128"/>
        <v>0</v>
      </c>
      <c r="AH326" s="49">
        <f t="shared" si="128"/>
        <v>0</v>
      </c>
      <c r="AI326" s="49">
        <f t="shared" si="128"/>
        <v>0</v>
      </c>
      <c r="AJ326" s="49">
        <f t="shared" si="128"/>
        <v>0</v>
      </c>
      <c r="AK326" s="49">
        <f t="shared" si="125"/>
        <v>0</v>
      </c>
      <c r="AL326" s="49">
        <f t="shared" si="125"/>
        <v>0</v>
      </c>
      <c r="AM326" s="49">
        <f t="shared" si="125"/>
        <v>0</v>
      </c>
      <c r="AN326" s="49">
        <f t="shared" si="107"/>
        <v>0</v>
      </c>
      <c r="AO326" s="49">
        <f t="shared" si="125"/>
        <v>0</v>
      </c>
      <c r="AP326" s="49">
        <f t="shared" si="125"/>
        <v>0</v>
      </c>
      <c r="AQ326" s="49">
        <f t="shared" si="125"/>
        <v>0</v>
      </c>
      <c r="AR326" s="49">
        <f t="shared" si="125"/>
        <v>0</v>
      </c>
      <c r="AS326" s="49">
        <f t="shared" si="125"/>
        <v>0</v>
      </c>
      <c r="AT326" s="49">
        <f t="shared" si="125"/>
        <v>0</v>
      </c>
      <c r="AU326" s="49">
        <f t="shared" si="125"/>
        <v>0</v>
      </c>
      <c r="AV326" s="49">
        <f t="shared" si="125"/>
        <v>0</v>
      </c>
      <c r="AW326" s="49">
        <f t="shared" si="125"/>
        <v>0</v>
      </c>
      <c r="AX326" s="49">
        <f t="shared" si="125"/>
        <v>0</v>
      </c>
      <c r="AY326" s="49">
        <f t="shared" si="125"/>
        <v>0</v>
      </c>
      <c r="AZ326" s="49">
        <f t="shared" si="122"/>
        <v>0</v>
      </c>
      <c r="BA326" s="49">
        <f t="shared" si="122"/>
        <v>0</v>
      </c>
      <c r="BB326" s="48">
        <f t="shared" si="116"/>
        <v>321</v>
      </c>
      <c r="BC326" s="50">
        <f t="shared" ref="BC326:BC389" si="129">F326-G326+H326-I326-K326-L326+M326-SUM(O326:R326)+SUM(S326:AB326)-SUM(AD326:AJ326)+SUM(AK326:BA326)</f>
        <v>0</v>
      </c>
    </row>
    <row r="327" spans="1:55" x14ac:dyDescent="0.25">
      <c r="A327" s="48">
        <f t="shared" si="123"/>
        <v>322</v>
      </c>
      <c r="B327" s="221"/>
      <c r="C327" s="222"/>
      <c r="D327" s="220"/>
      <c r="E327" s="180"/>
      <c r="F327" s="223"/>
      <c r="G327" s="223"/>
      <c r="H327" s="223"/>
      <c r="I327" s="223"/>
      <c r="J327" s="49"/>
      <c r="K327" s="49">
        <f t="shared" si="119"/>
        <v>0</v>
      </c>
      <c r="L327" s="49">
        <f t="shared" si="119"/>
        <v>0</v>
      </c>
      <c r="M327" s="49">
        <f t="shared" si="127"/>
        <v>0</v>
      </c>
      <c r="N327" s="48">
        <f t="shared" si="115"/>
        <v>322</v>
      </c>
      <c r="O327" s="49">
        <f t="shared" si="126"/>
        <v>0</v>
      </c>
      <c r="P327" s="49">
        <f t="shared" si="126"/>
        <v>0</v>
      </c>
      <c r="Q327" s="49">
        <f t="shared" si="126"/>
        <v>0</v>
      </c>
      <c r="R327" s="49">
        <f t="shared" si="126"/>
        <v>0</v>
      </c>
      <c r="S327" s="49">
        <f t="shared" si="121"/>
        <v>0</v>
      </c>
      <c r="T327" s="49">
        <f t="shared" si="121"/>
        <v>0</v>
      </c>
      <c r="U327" s="49">
        <f t="shared" si="121"/>
        <v>0</v>
      </c>
      <c r="V327" s="49">
        <f t="shared" si="121"/>
        <v>0</v>
      </c>
      <c r="W327" s="49">
        <f t="shared" si="121"/>
        <v>0</v>
      </c>
      <c r="X327" s="49">
        <f t="shared" si="121"/>
        <v>0</v>
      </c>
      <c r="Y327" s="49">
        <f t="shared" si="121"/>
        <v>0</v>
      </c>
      <c r="Z327" s="49">
        <f t="shared" si="121"/>
        <v>0</v>
      </c>
      <c r="AA327" s="49">
        <f t="shared" si="121"/>
        <v>0</v>
      </c>
      <c r="AB327" s="49">
        <f t="shared" si="121"/>
        <v>0</v>
      </c>
      <c r="AC327" s="49"/>
      <c r="AD327" s="49">
        <f t="shared" si="128"/>
        <v>0</v>
      </c>
      <c r="AE327" s="49">
        <f t="shared" si="128"/>
        <v>0</v>
      </c>
      <c r="AF327" s="49">
        <f t="shared" si="128"/>
        <v>0</v>
      </c>
      <c r="AG327" s="49">
        <f t="shared" si="128"/>
        <v>0</v>
      </c>
      <c r="AH327" s="49">
        <f t="shared" si="128"/>
        <v>0</v>
      </c>
      <c r="AI327" s="49">
        <f t="shared" si="128"/>
        <v>0</v>
      </c>
      <c r="AJ327" s="49">
        <f t="shared" si="128"/>
        <v>0</v>
      </c>
      <c r="AK327" s="49">
        <f t="shared" si="125"/>
        <v>0</v>
      </c>
      <c r="AL327" s="49">
        <f t="shared" si="125"/>
        <v>0</v>
      </c>
      <c r="AM327" s="49">
        <f t="shared" si="125"/>
        <v>0</v>
      </c>
      <c r="AN327" s="49">
        <f t="shared" ref="AN327:AN390" si="130">IF($E327=AN$4,$G327+$I327,IF(E327=42,-(F327+H327),IF(E327=43,-(F327+H327),IF(E327=44,G327+I327,0))))</f>
        <v>0</v>
      </c>
      <c r="AO327" s="49">
        <f t="shared" si="125"/>
        <v>0</v>
      </c>
      <c r="AP327" s="49">
        <f t="shared" si="125"/>
        <v>0</v>
      </c>
      <c r="AQ327" s="49">
        <f t="shared" si="125"/>
        <v>0</v>
      </c>
      <c r="AR327" s="49">
        <f t="shared" si="125"/>
        <v>0</v>
      </c>
      <c r="AS327" s="49">
        <f t="shared" si="125"/>
        <v>0</v>
      </c>
      <c r="AT327" s="49">
        <f t="shared" si="125"/>
        <v>0</v>
      </c>
      <c r="AU327" s="49">
        <f t="shared" si="125"/>
        <v>0</v>
      </c>
      <c r="AV327" s="49">
        <f t="shared" si="125"/>
        <v>0</v>
      </c>
      <c r="AW327" s="49">
        <f t="shared" si="125"/>
        <v>0</v>
      </c>
      <c r="AX327" s="49">
        <f t="shared" si="125"/>
        <v>0</v>
      </c>
      <c r="AY327" s="49">
        <f t="shared" si="125"/>
        <v>0</v>
      </c>
      <c r="AZ327" s="49">
        <f t="shared" si="122"/>
        <v>0</v>
      </c>
      <c r="BA327" s="49">
        <f t="shared" si="122"/>
        <v>0</v>
      </c>
      <c r="BB327" s="48">
        <f t="shared" si="116"/>
        <v>322</v>
      </c>
      <c r="BC327" s="50">
        <f t="shared" si="129"/>
        <v>0</v>
      </c>
    </row>
    <row r="328" spans="1:55" x14ac:dyDescent="0.25">
      <c r="A328" s="48">
        <f t="shared" si="123"/>
        <v>323</v>
      </c>
      <c r="B328" s="221"/>
      <c r="C328" s="222"/>
      <c r="D328" s="220"/>
      <c r="E328" s="180"/>
      <c r="F328" s="223"/>
      <c r="G328" s="223"/>
      <c r="H328" s="223"/>
      <c r="I328" s="223"/>
      <c r="J328" s="49"/>
      <c r="K328" s="49">
        <f t="shared" si="119"/>
        <v>0</v>
      </c>
      <c r="L328" s="49">
        <f t="shared" si="119"/>
        <v>0</v>
      </c>
      <c r="M328" s="49">
        <f t="shared" si="127"/>
        <v>0</v>
      </c>
      <c r="N328" s="48">
        <f t="shared" si="115"/>
        <v>323</v>
      </c>
      <c r="O328" s="49">
        <f t="shared" si="126"/>
        <v>0</v>
      </c>
      <c r="P328" s="49">
        <f t="shared" si="126"/>
        <v>0</v>
      </c>
      <c r="Q328" s="49">
        <f t="shared" si="126"/>
        <v>0</v>
      </c>
      <c r="R328" s="49">
        <f t="shared" si="126"/>
        <v>0</v>
      </c>
      <c r="S328" s="49">
        <f t="shared" si="121"/>
        <v>0</v>
      </c>
      <c r="T328" s="49">
        <f t="shared" si="121"/>
        <v>0</v>
      </c>
      <c r="U328" s="49">
        <f t="shared" si="121"/>
        <v>0</v>
      </c>
      <c r="V328" s="49">
        <f t="shared" si="121"/>
        <v>0</v>
      </c>
      <c r="W328" s="49">
        <f t="shared" si="121"/>
        <v>0</v>
      </c>
      <c r="X328" s="49">
        <f t="shared" si="121"/>
        <v>0</v>
      </c>
      <c r="Y328" s="49">
        <f t="shared" si="121"/>
        <v>0</v>
      </c>
      <c r="Z328" s="49">
        <f t="shared" si="121"/>
        <v>0</v>
      </c>
      <c r="AA328" s="49">
        <f t="shared" si="121"/>
        <v>0</v>
      </c>
      <c r="AB328" s="49">
        <f t="shared" si="121"/>
        <v>0</v>
      </c>
      <c r="AC328" s="49"/>
      <c r="AD328" s="49">
        <f t="shared" si="128"/>
        <v>0</v>
      </c>
      <c r="AE328" s="49">
        <f t="shared" si="128"/>
        <v>0</v>
      </c>
      <c r="AF328" s="49">
        <f t="shared" si="128"/>
        <v>0</v>
      </c>
      <c r="AG328" s="49">
        <f t="shared" si="128"/>
        <v>0</v>
      </c>
      <c r="AH328" s="49">
        <f t="shared" si="128"/>
        <v>0</v>
      </c>
      <c r="AI328" s="49">
        <f t="shared" si="128"/>
        <v>0</v>
      </c>
      <c r="AJ328" s="49">
        <f t="shared" si="128"/>
        <v>0</v>
      </c>
      <c r="AK328" s="49">
        <f t="shared" si="125"/>
        <v>0</v>
      </c>
      <c r="AL328" s="49">
        <f t="shared" si="125"/>
        <v>0</v>
      </c>
      <c r="AM328" s="49">
        <f t="shared" si="125"/>
        <v>0</v>
      </c>
      <c r="AN328" s="49">
        <f t="shared" si="130"/>
        <v>0</v>
      </c>
      <c r="AO328" s="49">
        <f t="shared" si="125"/>
        <v>0</v>
      </c>
      <c r="AP328" s="49">
        <f t="shared" si="125"/>
        <v>0</v>
      </c>
      <c r="AQ328" s="49">
        <f t="shared" si="125"/>
        <v>0</v>
      </c>
      <c r="AR328" s="49">
        <f t="shared" si="125"/>
        <v>0</v>
      </c>
      <c r="AS328" s="49">
        <f t="shared" si="125"/>
        <v>0</v>
      </c>
      <c r="AT328" s="49">
        <f t="shared" si="125"/>
        <v>0</v>
      </c>
      <c r="AU328" s="49">
        <f t="shared" si="125"/>
        <v>0</v>
      </c>
      <c r="AV328" s="49">
        <f t="shared" si="125"/>
        <v>0</v>
      </c>
      <c r="AW328" s="49">
        <f t="shared" si="125"/>
        <v>0</v>
      </c>
      <c r="AX328" s="49">
        <f t="shared" si="125"/>
        <v>0</v>
      </c>
      <c r="AY328" s="49">
        <f t="shared" si="125"/>
        <v>0</v>
      </c>
      <c r="AZ328" s="49">
        <f t="shared" si="122"/>
        <v>0</v>
      </c>
      <c r="BA328" s="49">
        <f t="shared" si="122"/>
        <v>0</v>
      </c>
      <c r="BB328" s="48">
        <f t="shared" si="116"/>
        <v>323</v>
      </c>
      <c r="BC328" s="50">
        <f t="shared" si="129"/>
        <v>0</v>
      </c>
    </row>
    <row r="329" spans="1:55" x14ac:dyDescent="0.25">
      <c r="A329" s="48">
        <f t="shared" si="123"/>
        <v>324</v>
      </c>
      <c r="B329" s="221"/>
      <c r="C329" s="222"/>
      <c r="D329" s="220"/>
      <c r="E329" s="180"/>
      <c r="F329" s="223"/>
      <c r="G329" s="223"/>
      <c r="H329" s="223"/>
      <c r="I329" s="223"/>
      <c r="J329" s="49"/>
      <c r="K329" s="49">
        <f t="shared" si="119"/>
        <v>0</v>
      </c>
      <c r="L329" s="49">
        <f t="shared" si="119"/>
        <v>0</v>
      </c>
      <c r="M329" s="49">
        <f t="shared" si="127"/>
        <v>0</v>
      </c>
      <c r="N329" s="48">
        <f t="shared" si="115"/>
        <v>324</v>
      </c>
      <c r="O329" s="49">
        <f t="shared" si="126"/>
        <v>0</v>
      </c>
      <c r="P329" s="49">
        <f t="shared" si="126"/>
        <v>0</v>
      </c>
      <c r="Q329" s="49">
        <f t="shared" si="126"/>
        <v>0</v>
      </c>
      <c r="R329" s="49">
        <f t="shared" si="126"/>
        <v>0</v>
      </c>
      <c r="S329" s="49">
        <f t="shared" si="121"/>
        <v>0</v>
      </c>
      <c r="T329" s="49">
        <f t="shared" si="121"/>
        <v>0</v>
      </c>
      <c r="U329" s="49">
        <f t="shared" si="121"/>
        <v>0</v>
      </c>
      <c r="V329" s="49">
        <f t="shared" si="121"/>
        <v>0</v>
      </c>
      <c r="W329" s="49">
        <f t="shared" si="121"/>
        <v>0</v>
      </c>
      <c r="X329" s="49">
        <f t="shared" si="121"/>
        <v>0</v>
      </c>
      <c r="Y329" s="49">
        <f t="shared" si="121"/>
        <v>0</v>
      </c>
      <c r="Z329" s="49">
        <f t="shared" si="121"/>
        <v>0</v>
      </c>
      <c r="AA329" s="49">
        <f t="shared" si="121"/>
        <v>0</v>
      </c>
      <c r="AB329" s="49">
        <f t="shared" si="121"/>
        <v>0</v>
      </c>
      <c r="AC329" s="49"/>
      <c r="AD329" s="49">
        <f t="shared" si="128"/>
        <v>0</v>
      </c>
      <c r="AE329" s="49">
        <f t="shared" si="128"/>
        <v>0</v>
      </c>
      <c r="AF329" s="49">
        <f t="shared" si="128"/>
        <v>0</v>
      </c>
      <c r="AG329" s="49">
        <f t="shared" si="128"/>
        <v>0</v>
      </c>
      <c r="AH329" s="49">
        <f t="shared" si="128"/>
        <v>0</v>
      </c>
      <c r="AI329" s="49">
        <f t="shared" si="128"/>
        <v>0</v>
      </c>
      <c r="AJ329" s="49">
        <f t="shared" si="128"/>
        <v>0</v>
      </c>
      <c r="AK329" s="49">
        <f t="shared" si="125"/>
        <v>0</v>
      </c>
      <c r="AL329" s="49">
        <f t="shared" si="125"/>
        <v>0</v>
      </c>
      <c r="AM329" s="49">
        <f t="shared" si="125"/>
        <v>0</v>
      </c>
      <c r="AN329" s="49">
        <f t="shared" si="130"/>
        <v>0</v>
      </c>
      <c r="AO329" s="49">
        <f t="shared" si="125"/>
        <v>0</v>
      </c>
      <c r="AP329" s="49">
        <f t="shared" si="125"/>
        <v>0</v>
      </c>
      <c r="AQ329" s="49">
        <f t="shared" si="125"/>
        <v>0</v>
      </c>
      <c r="AR329" s="49">
        <f t="shared" si="125"/>
        <v>0</v>
      </c>
      <c r="AS329" s="49">
        <f t="shared" si="125"/>
        <v>0</v>
      </c>
      <c r="AT329" s="49">
        <f t="shared" si="125"/>
        <v>0</v>
      </c>
      <c r="AU329" s="49">
        <f t="shared" si="125"/>
        <v>0</v>
      </c>
      <c r="AV329" s="49">
        <f t="shared" si="125"/>
        <v>0</v>
      </c>
      <c r="AW329" s="49">
        <f t="shared" si="125"/>
        <v>0</v>
      </c>
      <c r="AX329" s="49">
        <f t="shared" si="125"/>
        <v>0</v>
      </c>
      <c r="AY329" s="49">
        <f t="shared" si="125"/>
        <v>0</v>
      </c>
      <c r="AZ329" s="49">
        <f t="shared" si="122"/>
        <v>0</v>
      </c>
      <c r="BA329" s="49">
        <f t="shared" si="122"/>
        <v>0</v>
      </c>
      <c r="BB329" s="48">
        <f t="shared" si="116"/>
        <v>324</v>
      </c>
      <c r="BC329" s="50">
        <f t="shared" si="129"/>
        <v>0</v>
      </c>
    </row>
    <row r="330" spans="1:55" x14ac:dyDescent="0.25">
      <c r="A330" s="48">
        <f t="shared" si="123"/>
        <v>325</v>
      </c>
      <c r="B330" s="221"/>
      <c r="C330" s="222"/>
      <c r="D330" s="220"/>
      <c r="E330" s="180"/>
      <c r="F330" s="223"/>
      <c r="G330" s="223"/>
      <c r="H330" s="223"/>
      <c r="I330" s="223"/>
      <c r="J330" s="49"/>
      <c r="K330" s="49">
        <f t="shared" si="119"/>
        <v>0</v>
      </c>
      <c r="L330" s="49">
        <f t="shared" si="119"/>
        <v>0</v>
      </c>
      <c r="M330" s="49">
        <f t="shared" si="127"/>
        <v>0</v>
      </c>
      <c r="N330" s="48">
        <f t="shared" si="115"/>
        <v>325</v>
      </c>
      <c r="O330" s="49">
        <f t="shared" si="126"/>
        <v>0</v>
      </c>
      <c r="P330" s="49">
        <f t="shared" si="126"/>
        <v>0</v>
      </c>
      <c r="Q330" s="49">
        <f t="shared" si="126"/>
        <v>0</v>
      </c>
      <c r="R330" s="49">
        <f t="shared" si="126"/>
        <v>0</v>
      </c>
      <c r="S330" s="49">
        <f t="shared" si="121"/>
        <v>0</v>
      </c>
      <c r="T330" s="49">
        <f t="shared" si="121"/>
        <v>0</v>
      </c>
      <c r="U330" s="49">
        <f t="shared" ref="S330:AB353" si="131">IF($E330=U$4,$G330+$I330,0)</f>
        <v>0</v>
      </c>
      <c r="V330" s="49">
        <f t="shared" si="131"/>
        <v>0</v>
      </c>
      <c r="W330" s="49">
        <f t="shared" si="131"/>
        <v>0</v>
      </c>
      <c r="X330" s="49">
        <f t="shared" si="131"/>
        <v>0</v>
      </c>
      <c r="Y330" s="49">
        <f t="shared" si="131"/>
        <v>0</v>
      </c>
      <c r="Z330" s="49">
        <f t="shared" si="131"/>
        <v>0</v>
      </c>
      <c r="AA330" s="49">
        <f t="shared" si="131"/>
        <v>0</v>
      </c>
      <c r="AB330" s="49">
        <f t="shared" si="131"/>
        <v>0</v>
      </c>
      <c r="AC330" s="49"/>
      <c r="AD330" s="49">
        <f t="shared" si="128"/>
        <v>0</v>
      </c>
      <c r="AE330" s="49">
        <f t="shared" si="128"/>
        <v>0</v>
      </c>
      <c r="AF330" s="49">
        <f t="shared" si="128"/>
        <v>0</v>
      </c>
      <c r="AG330" s="49">
        <f t="shared" si="128"/>
        <v>0</v>
      </c>
      <c r="AH330" s="49">
        <f t="shared" si="128"/>
        <v>0</v>
      </c>
      <c r="AI330" s="49">
        <f t="shared" si="128"/>
        <v>0</v>
      </c>
      <c r="AJ330" s="49">
        <f t="shared" si="128"/>
        <v>0</v>
      </c>
      <c r="AK330" s="49">
        <f t="shared" si="125"/>
        <v>0</v>
      </c>
      <c r="AL330" s="49">
        <f t="shared" si="125"/>
        <v>0</v>
      </c>
      <c r="AM330" s="49">
        <f t="shared" si="125"/>
        <v>0</v>
      </c>
      <c r="AN330" s="49">
        <f t="shared" si="130"/>
        <v>0</v>
      </c>
      <c r="AO330" s="49">
        <f t="shared" si="125"/>
        <v>0</v>
      </c>
      <c r="AP330" s="49">
        <f t="shared" si="125"/>
        <v>0</v>
      </c>
      <c r="AQ330" s="49">
        <f t="shared" si="125"/>
        <v>0</v>
      </c>
      <c r="AR330" s="49">
        <f t="shared" si="125"/>
        <v>0</v>
      </c>
      <c r="AS330" s="49">
        <f t="shared" si="125"/>
        <v>0</v>
      </c>
      <c r="AT330" s="49">
        <f t="shared" si="125"/>
        <v>0</v>
      </c>
      <c r="AU330" s="49">
        <f t="shared" si="125"/>
        <v>0</v>
      </c>
      <c r="AV330" s="49">
        <f t="shared" si="125"/>
        <v>0</v>
      </c>
      <c r="AW330" s="49">
        <f t="shared" si="125"/>
        <v>0</v>
      </c>
      <c r="AX330" s="49">
        <f t="shared" si="125"/>
        <v>0</v>
      </c>
      <c r="AY330" s="49">
        <f t="shared" si="125"/>
        <v>0</v>
      </c>
      <c r="AZ330" s="49">
        <f t="shared" si="122"/>
        <v>0</v>
      </c>
      <c r="BA330" s="49">
        <f t="shared" si="122"/>
        <v>0</v>
      </c>
      <c r="BB330" s="48">
        <f t="shared" si="116"/>
        <v>325</v>
      </c>
      <c r="BC330" s="50">
        <f t="shared" si="129"/>
        <v>0</v>
      </c>
    </row>
    <row r="331" spans="1:55" x14ac:dyDescent="0.25">
      <c r="A331" s="48">
        <f t="shared" si="123"/>
        <v>326</v>
      </c>
      <c r="B331" s="221"/>
      <c r="C331" s="222"/>
      <c r="D331" s="220"/>
      <c r="E331" s="180"/>
      <c r="F331" s="223"/>
      <c r="G331" s="223"/>
      <c r="H331" s="223"/>
      <c r="I331" s="223"/>
      <c r="J331" s="49"/>
      <c r="K331" s="49">
        <f t="shared" si="119"/>
        <v>0</v>
      </c>
      <c r="L331" s="49">
        <f t="shared" si="119"/>
        <v>0</v>
      </c>
      <c r="M331" s="49">
        <f t="shared" si="127"/>
        <v>0</v>
      </c>
      <c r="N331" s="48">
        <f t="shared" si="115"/>
        <v>326</v>
      </c>
      <c r="O331" s="49">
        <f t="shared" si="126"/>
        <v>0</v>
      </c>
      <c r="P331" s="49">
        <f t="shared" si="126"/>
        <v>0</v>
      </c>
      <c r="Q331" s="49">
        <f t="shared" si="126"/>
        <v>0</v>
      </c>
      <c r="R331" s="49">
        <f t="shared" si="126"/>
        <v>0</v>
      </c>
      <c r="S331" s="49">
        <f t="shared" si="131"/>
        <v>0</v>
      </c>
      <c r="T331" s="49">
        <f t="shared" si="131"/>
        <v>0</v>
      </c>
      <c r="U331" s="49">
        <f t="shared" si="131"/>
        <v>0</v>
      </c>
      <c r="V331" s="49">
        <f t="shared" si="131"/>
        <v>0</v>
      </c>
      <c r="W331" s="49">
        <f t="shared" si="131"/>
        <v>0</v>
      </c>
      <c r="X331" s="49">
        <f t="shared" si="131"/>
        <v>0</v>
      </c>
      <c r="Y331" s="49">
        <f t="shared" si="131"/>
        <v>0</v>
      </c>
      <c r="Z331" s="49">
        <f t="shared" si="131"/>
        <v>0</v>
      </c>
      <c r="AA331" s="49">
        <f t="shared" si="131"/>
        <v>0</v>
      </c>
      <c r="AB331" s="49">
        <f t="shared" si="131"/>
        <v>0</v>
      </c>
      <c r="AC331" s="49"/>
      <c r="AD331" s="49">
        <f t="shared" si="128"/>
        <v>0</v>
      </c>
      <c r="AE331" s="49">
        <f t="shared" si="128"/>
        <v>0</v>
      </c>
      <c r="AF331" s="49">
        <f t="shared" si="128"/>
        <v>0</v>
      </c>
      <c r="AG331" s="49">
        <f t="shared" si="128"/>
        <v>0</v>
      </c>
      <c r="AH331" s="49">
        <f t="shared" si="128"/>
        <v>0</v>
      </c>
      <c r="AI331" s="49">
        <f t="shared" si="128"/>
        <v>0</v>
      </c>
      <c r="AJ331" s="49">
        <f t="shared" si="128"/>
        <v>0</v>
      </c>
      <c r="AK331" s="49">
        <f t="shared" si="125"/>
        <v>0</v>
      </c>
      <c r="AL331" s="49">
        <f t="shared" si="125"/>
        <v>0</v>
      </c>
      <c r="AM331" s="49">
        <f t="shared" si="125"/>
        <v>0</v>
      </c>
      <c r="AN331" s="49">
        <f t="shared" si="130"/>
        <v>0</v>
      </c>
      <c r="AO331" s="49">
        <f t="shared" si="125"/>
        <v>0</v>
      </c>
      <c r="AP331" s="49">
        <f t="shared" si="125"/>
        <v>0</v>
      </c>
      <c r="AQ331" s="49">
        <f t="shared" si="125"/>
        <v>0</v>
      </c>
      <c r="AR331" s="49">
        <f t="shared" si="125"/>
        <v>0</v>
      </c>
      <c r="AS331" s="49">
        <f t="shared" si="125"/>
        <v>0</v>
      </c>
      <c r="AT331" s="49">
        <f t="shared" si="125"/>
        <v>0</v>
      </c>
      <c r="AU331" s="49">
        <f t="shared" si="125"/>
        <v>0</v>
      </c>
      <c r="AV331" s="49">
        <f t="shared" si="125"/>
        <v>0</v>
      </c>
      <c r="AW331" s="49">
        <f t="shared" si="125"/>
        <v>0</v>
      </c>
      <c r="AX331" s="49">
        <f t="shared" si="125"/>
        <v>0</v>
      </c>
      <c r="AY331" s="49">
        <f t="shared" si="125"/>
        <v>0</v>
      </c>
      <c r="AZ331" s="49">
        <f t="shared" si="122"/>
        <v>0</v>
      </c>
      <c r="BA331" s="49">
        <f t="shared" si="122"/>
        <v>0</v>
      </c>
      <c r="BB331" s="48">
        <f t="shared" si="116"/>
        <v>326</v>
      </c>
      <c r="BC331" s="50">
        <f t="shared" si="129"/>
        <v>0</v>
      </c>
    </row>
    <row r="332" spans="1:55" x14ac:dyDescent="0.25">
      <c r="A332" s="48">
        <f t="shared" si="123"/>
        <v>327</v>
      </c>
      <c r="B332" s="221"/>
      <c r="C332" s="222"/>
      <c r="D332" s="220"/>
      <c r="E332" s="180"/>
      <c r="F332" s="223"/>
      <c r="G332" s="223"/>
      <c r="H332" s="223"/>
      <c r="I332" s="223"/>
      <c r="J332" s="49"/>
      <c r="K332" s="49">
        <f t="shared" si="119"/>
        <v>0</v>
      </c>
      <c r="L332" s="49">
        <f t="shared" si="119"/>
        <v>0</v>
      </c>
      <c r="M332" s="49">
        <f t="shared" si="127"/>
        <v>0</v>
      </c>
      <c r="N332" s="48">
        <f t="shared" si="115"/>
        <v>327</v>
      </c>
      <c r="O332" s="49">
        <f t="shared" si="126"/>
        <v>0</v>
      </c>
      <c r="P332" s="49">
        <f t="shared" si="126"/>
        <v>0</v>
      </c>
      <c r="Q332" s="49">
        <f t="shared" si="126"/>
        <v>0</v>
      </c>
      <c r="R332" s="49">
        <f t="shared" si="126"/>
        <v>0</v>
      </c>
      <c r="S332" s="49">
        <f t="shared" si="131"/>
        <v>0</v>
      </c>
      <c r="T332" s="49">
        <f t="shared" si="131"/>
        <v>0</v>
      </c>
      <c r="U332" s="49">
        <f t="shared" si="131"/>
        <v>0</v>
      </c>
      <c r="V332" s="49">
        <f t="shared" si="131"/>
        <v>0</v>
      </c>
      <c r="W332" s="49">
        <f t="shared" si="131"/>
        <v>0</v>
      </c>
      <c r="X332" s="49">
        <f t="shared" si="131"/>
        <v>0</v>
      </c>
      <c r="Y332" s="49">
        <f t="shared" si="131"/>
        <v>0</v>
      </c>
      <c r="Z332" s="49">
        <f t="shared" si="131"/>
        <v>0</v>
      </c>
      <c r="AA332" s="49">
        <f t="shared" si="131"/>
        <v>0</v>
      </c>
      <c r="AB332" s="49">
        <f t="shared" si="131"/>
        <v>0</v>
      </c>
      <c r="AC332" s="49"/>
      <c r="AD332" s="49">
        <f t="shared" si="128"/>
        <v>0</v>
      </c>
      <c r="AE332" s="49">
        <f t="shared" si="128"/>
        <v>0</v>
      </c>
      <c r="AF332" s="49">
        <f t="shared" si="128"/>
        <v>0</v>
      </c>
      <c r="AG332" s="49">
        <f t="shared" si="128"/>
        <v>0</v>
      </c>
      <c r="AH332" s="49">
        <f t="shared" si="128"/>
        <v>0</v>
      </c>
      <c r="AI332" s="49">
        <f t="shared" si="128"/>
        <v>0</v>
      </c>
      <c r="AJ332" s="49">
        <f t="shared" si="128"/>
        <v>0</v>
      </c>
      <c r="AK332" s="49">
        <f t="shared" ref="AK332:AY348" si="132">IF($E332=AK$4,$G332+$I332,0)</f>
        <v>0</v>
      </c>
      <c r="AL332" s="49">
        <f t="shared" si="132"/>
        <v>0</v>
      </c>
      <c r="AM332" s="49">
        <f t="shared" si="132"/>
        <v>0</v>
      </c>
      <c r="AN332" s="49">
        <f t="shared" si="130"/>
        <v>0</v>
      </c>
      <c r="AO332" s="49">
        <f t="shared" si="132"/>
        <v>0</v>
      </c>
      <c r="AP332" s="49">
        <f t="shared" si="132"/>
        <v>0</v>
      </c>
      <c r="AQ332" s="49">
        <f t="shared" si="132"/>
        <v>0</v>
      </c>
      <c r="AR332" s="49">
        <f t="shared" si="132"/>
        <v>0</v>
      </c>
      <c r="AS332" s="49">
        <f t="shared" si="132"/>
        <v>0</v>
      </c>
      <c r="AT332" s="49">
        <f t="shared" si="132"/>
        <v>0</v>
      </c>
      <c r="AU332" s="49">
        <f t="shared" si="132"/>
        <v>0</v>
      </c>
      <c r="AV332" s="49">
        <f t="shared" si="132"/>
        <v>0</v>
      </c>
      <c r="AW332" s="49">
        <f t="shared" si="132"/>
        <v>0</v>
      </c>
      <c r="AX332" s="49">
        <f t="shared" si="132"/>
        <v>0</v>
      </c>
      <c r="AY332" s="49">
        <f t="shared" si="132"/>
        <v>0</v>
      </c>
      <c r="AZ332" s="49">
        <f t="shared" si="122"/>
        <v>0</v>
      </c>
      <c r="BA332" s="49">
        <f t="shared" si="122"/>
        <v>0</v>
      </c>
      <c r="BB332" s="48">
        <f t="shared" si="116"/>
        <v>327</v>
      </c>
      <c r="BC332" s="50">
        <f t="shared" si="129"/>
        <v>0</v>
      </c>
    </row>
    <row r="333" spans="1:55" x14ac:dyDescent="0.25">
      <c r="A333" s="48">
        <f t="shared" si="123"/>
        <v>328</v>
      </c>
      <c r="B333" s="221"/>
      <c r="C333" s="222"/>
      <c r="D333" s="220"/>
      <c r="E333" s="180"/>
      <c r="F333" s="223"/>
      <c r="G333" s="223"/>
      <c r="H333" s="223"/>
      <c r="I333" s="223"/>
      <c r="J333" s="49"/>
      <c r="K333" s="49">
        <f t="shared" si="119"/>
        <v>0</v>
      </c>
      <c r="L333" s="49">
        <f t="shared" si="119"/>
        <v>0</v>
      </c>
      <c r="M333" s="49">
        <f t="shared" si="127"/>
        <v>0</v>
      </c>
      <c r="N333" s="48">
        <f t="shared" si="115"/>
        <v>328</v>
      </c>
      <c r="O333" s="49">
        <f t="shared" si="126"/>
        <v>0</v>
      </c>
      <c r="P333" s="49">
        <f t="shared" si="126"/>
        <v>0</v>
      </c>
      <c r="Q333" s="49">
        <f t="shared" si="126"/>
        <v>0</v>
      </c>
      <c r="R333" s="49">
        <f t="shared" si="126"/>
        <v>0</v>
      </c>
      <c r="S333" s="49">
        <f t="shared" si="131"/>
        <v>0</v>
      </c>
      <c r="T333" s="49">
        <f t="shared" si="131"/>
        <v>0</v>
      </c>
      <c r="U333" s="49">
        <f t="shared" si="131"/>
        <v>0</v>
      </c>
      <c r="V333" s="49">
        <f t="shared" si="131"/>
        <v>0</v>
      </c>
      <c r="W333" s="49">
        <f t="shared" si="131"/>
        <v>0</v>
      </c>
      <c r="X333" s="49">
        <f t="shared" si="131"/>
        <v>0</v>
      </c>
      <c r="Y333" s="49">
        <f t="shared" si="131"/>
        <v>0</v>
      </c>
      <c r="Z333" s="49">
        <f t="shared" si="131"/>
        <v>0</v>
      </c>
      <c r="AA333" s="49">
        <f t="shared" si="131"/>
        <v>0</v>
      </c>
      <c r="AB333" s="49">
        <f t="shared" si="131"/>
        <v>0</v>
      </c>
      <c r="AC333" s="49"/>
      <c r="AD333" s="49">
        <f t="shared" si="128"/>
        <v>0</v>
      </c>
      <c r="AE333" s="49">
        <f t="shared" si="128"/>
        <v>0</v>
      </c>
      <c r="AF333" s="49">
        <f t="shared" si="128"/>
        <v>0</v>
      </c>
      <c r="AG333" s="49">
        <f t="shared" si="128"/>
        <v>0</v>
      </c>
      <c r="AH333" s="49">
        <f t="shared" si="128"/>
        <v>0</v>
      </c>
      <c r="AI333" s="49">
        <f t="shared" si="128"/>
        <v>0</v>
      </c>
      <c r="AJ333" s="49">
        <f t="shared" si="128"/>
        <v>0</v>
      </c>
      <c r="AK333" s="49">
        <f t="shared" si="132"/>
        <v>0</v>
      </c>
      <c r="AL333" s="49">
        <f t="shared" si="132"/>
        <v>0</v>
      </c>
      <c r="AM333" s="49">
        <f t="shared" si="132"/>
        <v>0</v>
      </c>
      <c r="AN333" s="49">
        <f t="shared" si="130"/>
        <v>0</v>
      </c>
      <c r="AO333" s="49">
        <f t="shared" si="132"/>
        <v>0</v>
      </c>
      <c r="AP333" s="49">
        <f t="shared" si="132"/>
        <v>0</v>
      </c>
      <c r="AQ333" s="49">
        <f t="shared" si="132"/>
        <v>0</v>
      </c>
      <c r="AR333" s="49">
        <f t="shared" si="132"/>
        <v>0</v>
      </c>
      <c r="AS333" s="49">
        <f t="shared" si="132"/>
        <v>0</v>
      </c>
      <c r="AT333" s="49">
        <f t="shared" si="132"/>
        <v>0</v>
      </c>
      <c r="AU333" s="49">
        <f t="shared" si="132"/>
        <v>0</v>
      </c>
      <c r="AV333" s="49">
        <f t="shared" si="132"/>
        <v>0</v>
      </c>
      <c r="AW333" s="49">
        <f t="shared" si="132"/>
        <v>0</v>
      </c>
      <c r="AX333" s="49">
        <f t="shared" si="132"/>
        <v>0</v>
      </c>
      <c r="AY333" s="49">
        <f t="shared" si="132"/>
        <v>0</v>
      </c>
      <c r="AZ333" s="49">
        <f t="shared" si="122"/>
        <v>0</v>
      </c>
      <c r="BA333" s="49">
        <f t="shared" si="122"/>
        <v>0</v>
      </c>
      <c r="BB333" s="48">
        <f t="shared" si="116"/>
        <v>328</v>
      </c>
      <c r="BC333" s="50">
        <f t="shared" si="129"/>
        <v>0</v>
      </c>
    </row>
    <row r="334" spans="1:55" x14ac:dyDescent="0.25">
      <c r="A334" s="48">
        <f t="shared" si="123"/>
        <v>329</v>
      </c>
      <c r="B334" s="221"/>
      <c r="C334" s="222"/>
      <c r="D334" s="220"/>
      <c r="E334" s="180"/>
      <c r="F334" s="223"/>
      <c r="G334" s="223"/>
      <c r="H334" s="223"/>
      <c r="I334" s="223"/>
      <c r="J334" s="49"/>
      <c r="K334" s="49">
        <f t="shared" si="119"/>
        <v>0</v>
      </c>
      <c r="L334" s="49">
        <f t="shared" si="119"/>
        <v>0</v>
      </c>
      <c r="M334" s="49">
        <f t="shared" si="127"/>
        <v>0</v>
      </c>
      <c r="N334" s="48">
        <f t="shared" si="115"/>
        <v>329</v>
      </c>
      <c r="O334" s="49">
        <f t="shared" si="126"/>
        <v>0</v>
      </c>
      <c r="P334" s="49">
        <f t="shared" si="126"/>
        <v>0</v>
      </c>
      <c r="Q334" s="49">
        <f t="shared" si="126"/>
        <v>0</v>
      </c>
      <c r="R334" s="49">
        <f t="shared" si="126"/>
        <v>0</v>
      </c>
      <c r="S334" s="49">
        <f t="shared" si="131"/>
        <v>0</v>
      </c>
      <c r="T334" s="49">
        <f t="shared" si="131"/>
        <v>0</v>
      </c>
      <c r="U334" s="49">
        <f t="shared" si="131"/>
        <v>0</v>
      </c>
      <c r="V334" s="49">
        <f t="shared" si="131"/>
        <v>0</v>
      </c>
      <c r="W334" s="49">
        <f t="shared" si="131"/>
        <v>0</v>
      </c>
      <c r="X334" s="49">
        <f t="shared" si="131"/>
        <v>0</v>
      </c>
      <c r="Y334" s="49">
        <f t="shared" si="131"/>
        <v>0</v>
      </c>
      <c r="Z334" s="49">
        <f t="shared" si="131"/>
        <v>0</v>
      </c>
      <c r="AA334" s="49">
        <f t="shared" si="131"/>
        <v>0</v>
      </c>
      <c r="AB334" s="49">
        <f t="shared" si="131"/>
        <v>0</v>
      </c>
      <c r="AC334" s="49"/>
      <c r="AD334" s="49">
        <f t="shared" si="128"/>
        <v>0</v>
      </c>
      <c r="AE334" s="49">
        <f t="shared" si="128"/>
        <v>0</v>
      </c>
      <c r="AF334" s="49">
        <f t="shared" si="128"/>
        <v>0</v>
      </c>
      <c r="AG334" s="49">
        <f t="shared" si="128"/>
        <v>0</v>
      </c>
      <c r="AH334" s="49">
        <f t="shared" si="128"/>
        <v>0</v>
      </c>
      <c r="AI334" s="49">
        <f t="shared" si="128"/>
        <v>0</v>
      </c>
      <c r="AJ334" s="49">
        <f t="shared" si="128"/>
        <v>0</v>
      </c>
      <c r="AK334" s="49">
        <f t="shared" si="132"/>
        <v>0</v>
      </c>
      <c r="AL334" s="49">
        <f t="shared" si="132"/>
        <v>0</v>
      </c>
      <c r="AM334" s="49">
        <f t="shared" si="132"/>
        <v>0</v>
      </c>
      <c r="AN334" s="49">
        <f t="shared" si="130"/>
        <v>0</v>
      </c>
      <c r="AO334" s="49">
        <f t="shared" si="132"/>
        <v>0</v>
      </c>
      <c r="AP334" s="49">
        <f t="shared" si="132"/>
        <v>0</v>
      </c>
      <c r="AQ334" s="49">
        <f t="shared" si="132"/>
        <v>0</v>
      </c>
      <c r="AR334" s="49">
        <f t="shared" si="132"/>
        <v>0</v>
      </c>
      <c r="AS334" s="49">
        <f t="shared" si="132"/>
        <v>0</v>
      </c>
      <c r="AT334" s="49">
        <f t="shared" si="132"/>
        <v>0</v>
      </c>
      <c r="AU334" s="49">
        <f t="shared" si="132"/>
        <v>0</v>
      </c>
      <c r="AV334" s="49">
        <f t="shared" si="132"/>
        <v>0</v>
      </c>
      <c r="AW334" s="49">
        <f t="shared" si="132"/>
        <v>0</v>
      </c>
      <c r="AX334" s="49">
        <f t="shared" si="132"/>
        <v>0</v>
      </c>
      <c r="AY334" s="49">
        <f t="shared" si="132"/>
        <v>0</v>
      </c>
      <c r="AZ334" s="49">
        <f t="shared" si="122"/>
        <v>0</v>
      </c>
      <c r="BA334" s="49">
        <f t="shared" si="122"/>
        <v>0</v>
      </c>
      <c r="BB334" s="48">
        <f t="shared" si="116"/>
        <v>329</v>
      </c>
      <c r="BC334" s="50">
        <f t="shared" si="129"/>
        <v>0</v>
      </c>
    </row>
    <row r="335" spans="1:55" x14ac:dyDescent="0.25">
      <c r="A335" s="48">
        <f t="shared" si="123"/>
        <v>330</v>
      </c>
      <c r="B335" s="221"/>
      <c r="C335" s="222"/>
      <c r="D335" s="220"/>
      <c r="E335" s="180"/>
      <c r="F335" s="223"/>
      <c r="G335" s="223"/>
      <c r="H335" s="223"/>
      <c r="I335" s="223"/>
      <c r="J335" s="49"/>
      <c r="K335" s="49">
        <f t="shared" si="119"/>
        <v>0</v>
      </c>
      <c r="L335" s="49">
        <f t="shared" si="119"/>
        <v>0</v>
      </c>
      <c r="M335" s="49">
        <f t="shared" si="127"/>
        <v>0</v>
      </c>
      <c r="N335" s="48">
        <f t="shared" si="115"/>
        <v>330</v>
      </c>
      <c r="O335" s="49">
        <f t="shared" si="126"/>
        <v>0</v>
      </c>
      <c r="P335" s="49">
        <f t="shared" si="126"/>
        <v>0</v>
      </c>
      <c r="Q335" s="49">
        <f t="shared" si="126"/>
        <v>0</v>
      </c>
      <c r="R335" s="49">
        <f t="shared" si="126"/>
        <v>0</v>
      </c>
      <c r="S335" s="49">
        <f t="shared" si="131"/>
        <v>0</v>
      </c>
      <c r="T335" s="49">
        <f t="shared" si="131"/>
        <v>0</v>
      </c>
      <c r="U335" s="49">
        <f t="shared" si="131"/>
        <v>0</v>
      </c>
      <c r="V335" s="49">
        <f t="shared" si="131"/>
        <v>0</v>
      </c>
      <c r="W335" s="49">
        <f t="shared" si="131"/>
        <v>0</v>
      </c>
      <c r="X335" s="49">
        <f t="shared" si="131"/>
        <v>0</v>
      </c>
      <c r="Y335" s="49">
        <f t="shared" si="131"/>
        <v>0</v>
      </c>
      <c r="Z335" s="49">
        <f t="shared" si="131"/>
        <v>0</v>
      </c>
      <c r="AA335" s="49">
        <f t="shared" si="131"/>
        <v>0</v>
      </c>
      <c r="AB335" s="49">
        <f t="shared" si="131"/>
        <v>0</v>
      </c>
      <c r="AC335" s="49"/>
      <c r="AD335" s="49">
        <f t="shared" si="128"/>
        <v>0</v>
      </c>
      <c r="AE335" s="49">
        <f t="shared" si="128"/>
        <v>0</v>
      </c>
      <c r="AF335" s="49">
        <f t="shared" si="128"/>
        <v>0</v>
      </c>
      <c r="AG335" s="49">
        <f t="shared" si="128"/>
        <v>0</v>
      </c>
      <c r="AH335" s="49">
        <f t="shared" si="128"/>
        <v>0</v>
      </c>
      <c r="AI335" s="49">
        <f t="shared" si="128"/>
        <v>0</v>
      </c>
      <c r="AJ335" s="49">
        <f t="shared" si="128"/>
        <v>0</v>
      </c>
      <c r="AK335" s="49">
        <f t="shared" si="132"/>
        <v>0</v>
      </c>
      <c r="AL335" s="49">
        <f t="shared" si="132"/>
        <v>0</v>
      </c>
      <c r="AM335" s="49">
        <f t="shared" si="132"/>
        <v>0</v>
      </c>
      <c r="AN335" s="49">
        <f t="shared" si="130"/>
        <v>0</v>
      </c>
      <c r="AO335" s="49">
        <f t="shared" si="132"/>
        <v>0</v>
      </c>
      <c r="AP335" s="49">
        <f t="shared" si="132"/>
        <v>0</v>
      </c>
      <c r="AQ335" s="49">
        <f t="shared" si="132"/>
        <v>0</v>
      </c>
      <c r="AR335" s="49">
        <f t="shared" si="132"/>
        <v>0</v>
      </c>
      <c r="AS335" s="49">
        <f t="shared" si="132"/>
        <v>0</v>
      </c>
      <c r="AT335" s="49">
        <f t="shared" si="132"/>
        <v>0</v>
      </c>
      <c r="AU335" s="49">
        <f t="shared" si="132"/>
        <v>0</v>
      </c>
      <c r="AV335" s="49">
        <f t="shared" si="132"/>
        <v>0</v>
      </c>
      <c r="AW335" s="49">
        <f t="shared" si="132"/>
        <v>0</v>
      </c>
      <c r="AX335" s="49">
        <f t="shared" si="132"/>
        <v>0</v>
      </c>
      <c r="AY335" s="49">
        <f t="shared" si="132"/>
        <v>0</v>
      </c>
      <c r="AZ335" s="49">
        <f t="shared" si="122"/>
        <v>0</v>
      </c>
      <c r="BA335" s="49">
        <f t="shared" si="122"/>
        <v>0</v>
      </c>
      <c r="BB335" s="48">
        <f t="shared" si="116"/>
        <v>330</v>
      </c>
      <c r="BC335" s="50">
        <f t="shared" si="129"/>
        <v>0</v>
      </c>
    </row>
    <row r="336" spans="1:55" x14ac:dyDescent="0.25">
      <c r="A336" s="48">
        <f t="shared" si="123"/>
        <v>331</v>
      </c>
      <c r="B336" s="221"/>
      <c r="C336" s="222"/>
      <c r="D336" s="220"/>
      <c r="E336" s="180"/>
      <c r="F336" s="223"/>
      <c r="G336" s="223"/>
      <c r="H336" s="223"/>
      <c r="I336" s="223"/>
      <c r="J336" s="49"/>
      <c r="K336" s="49">
        <f t="shared" si="119"/>
        <v>0</v>
      </c>
      <c r="L336" s="49">
        <f t="shared" si="119"/>
        <v>0</v>
      </c>
      <c r="M336" s="49">
        <f t="shared" si="127"/>
        <v>0</v>
      </c>
      <c r="N336" s="48">
        <f t="shared" si="115"/>
        <v>331</v>
      </c>
      <c r="O336" s="49">
        <f t="shared" si="126"/>
        <v>0</v>
      </c>
      <c r="P336" s="49">
        <f t="shared" si="126"/>
        <v>0</v>
      </c>
      <c r="Q336" s="49">
        <f t="shared" si="126"/>
        <v>0</v>
      </c>
      <c r="R336" s="49">
        <f t="shared" si="126"/>
        <v>0</v>
      </c>
      <c r="S336" s="49">
        <f t="shared" si="131"/>
        <v>0</v>
      </c>
      <c r="T336" s="49">
        <f t="shared" si="131"/>
        <v>0</v>
      </c>
      <c r="U336" s="49">
        <f t="shared" si="131"/>
        <v>0</v>
      </c>
      <c r="V336" s="49">
        <f t="shared" si="131"/>
        <v>0</v>
      </c>
      <c r="W336" s="49">
        <f t="shared" si="131"/>
        <v>0</v>
      </c>
      <c r="X336" s="49">
        <f t="shared" si="131"/>
        <v>0</v>
      </c>
      <c r="Y336" s="49">
        <f t="shared" si="131"/>
        <v>0</v>
      </c>
      <c r="Z336" s="49">
        <f t="shared" si="131"/>
        <v>0</v>
      </c>
      <c r="AA336" s="49">
        <f t="shared" si="131"/>
        <v>0</v>
      </c>
      <c r="AB336" s="49">
        <f t="shared" si="131"/>
        <v>0</v>
      </c>
      <c r="AC336" s="49"/>
      <c r="AD336" s="49">
        <f t="shared" si="128"/>
        <v>0</v>
      </c>
      <c r="AE336" s="49">
        <f t="shared" si="128"/>
        <v>0</v>
      </c>
      <c r="AF336" s="49">
        <f t="shared" si="128"/>
        <v>0</v>
      </c>
      <c r="AG336" s="49">
        <f t="shared" si="128"/>
        <v>0</v>
      </c>
      <c r="AH336" s="49">
        <f t="shared" si="128"/>
        <v>0</v>
      </c>
      <c r="AI336" s="49">
        <f t="shared" si="128"/>
        <v>0</v>
      </c>
      <c r="AJ336" s="49">
        <f t="shared" si="128"/>
        <v>0</v>
      </c>
      <c r="AK336" s="49">
        <f t="shared" si="132"/>
        <v>0</v>
      </c>
      <c r="AL336" s="49">
        <f t="shared" si="132"/>
        <v>0</v>
      </c>
      <c r="AM336" s="49">
        <f t="shared" si="132"/>
        <v>0</v>
      </c>
      <c r="AN336" s="49">
        <f t="shared" si="130"/>
        <v>0</v>
      </c>
      <c r="AO336" s="49">
        <f t="shared" si="132"/>
        <v>0</v>
      </c>
      <c r="AP336" s="49">
        <f t="shared" si="132"/>
        <v>0</v>
      </c>
      <c r="AQ336" s="49">
        <f t="shared" si="132"/>
        <v>0</v>
      </c>
      <c r="AR336" s="49">
        <f t="shared" si="132"/>
        <v>0</v>
      </c>
      <c r="AS336" s="49">
        <f t="shared" si="132"/>
        <v>0</v>
      </c>
      <c r="AT336" s="49">
        <f t="shared" si="132"/>
        <v>0</v>
      </c>
      <c r="AU336" s="49">
        <f t="shared" si="132"/>
        <v>0</v>
      </c>
      <c r="AV336" s="49">
        <f t="shared" si="132"/>
        <v>0</v>
      </c>
      <c r="AW336" s="49">
        <f t="shared" si="132"/>
        <v>0</v>
      </c>
      <c r="AX336" s="49">
        <f t="shared" si="132"/>
        <v>0</v>
      </c>
      <c r="AY336" s="49">
        <f t="shared" si="132"/>
        <v>0</v>
      </c>
      <c r="AZ336" s="49">
        <f t="shared" si="122"/>
        <v>0</v>
      </c>
      <c r="BA336" s="49">
        <f t="shared" si="122"/>
        <v>0</v>
      </c>
      <c r="BB336" s="48">
        <f t="shared" si="116"/>
        <v>331</v>
      </c>
      <c r="BC336" s="50">
        <f t="shared" si="129"/>
        <v>0</v>
      </c>
    </row>
    <row r="337" spans="1:55" x14ac:dyDescent="0.25">
      <c r="A337" s="48">
        <f t="shared" si="123"/>
        <v>332</v>
      </c>
      <c r="B337" s="221"/>
      <c r="C337" s="222"/>
      <c r="D337" s="220"/>
      <c r="E337" s="180"/>
      <c r="F337" s="223"/>
      <c r="G337" s="223"/>
      <c r="H337" s="223"/>
      <c r="I337" s="223"/>
      <c r="J337" s="49"/>
      <c r="K337" s="49">
        <f t="shared" si="119"/>
        <v>0</v>
      </c>
      <c r="L337" s="49">
        <f t="shared" si="119"/>
        <v>0</v>
      </c>
      <c r="M337" s="49">
        <f t="shared" si="127"/>
        <v>0</v>
      </c>
      <c r="N337" s="48">
        <f t="shared" si="115"/>
        <v>332</v>
      </c>
      <c r="O337" s="49">
        <f t="shared" si="126"/>
        <v>0</v>
      </c>
      <c r="P337" s="49">
        <f t="shared" si="126"/>
        <v>0</v>
      </c>
      <c r="Q337" s="49">
        <f t="shared" si="126"/>
        <v>0</v>
      </c>
      <c r="R337" s="49">
        <f t="shared" si="126"/>
        <v>0</v>
      </c>
      <c r="S337" s="49">
        <f t="shared" si="131"/>
        <v>0</v>
      </c>
      <c r="T337" s="49">
        <f t="shared" si="131"/>
        <v>0</v>
      </c>
      <c r="U337" s="49">
        <f t="shared" si="131"/>
        <v>0</v>
      </c>
      <c r="V337" s="49">
        <f t="shared" si="131"/>
        <v>0</v>
      </c>
      <c r="W337" s="49">
        <f t="shared" si="131"/>
        <v>0</v>
      </c>
      <c r="X337" s="49">
        <f t="shared" si="131"/>
        <v>0</v>
      </c>
      <c r="Y337" s="49">
        <f t="shared" si="131"/>
        <v>0</v>
      </c>
      <c r="Z337" s="49">
        <f t="shared" si="131"/>
        <v>0</v>
      </c>
      <c r="AA337" s="49">
        <f t="shared" si="131"/>
        <v>0</v>
      </c>
      <c r="AB337" s="49">
        <f t="shared" si="131"/>
        <v>0</v>
      </c>
      <c r="AC337" s="49"/>
      <c r="AD337" s="49">
        <f t="shared" si="128"/>
        <v>0</v>
      </c>
      <c r="AE337" s="49">
        <f t="shared" si="128"/>
        <v>0</v>
      </c>
      <c r="AF337" s="49">
        <f t="shared" si="128"/>
        <v>0</v>
      </c>
      <c r="AG337" s="49">
        <f t="shared" si="128"/>
        <v>0</v>
      </c>
      <c r="AH337" s="49">
        <f t="shared" si="128"/>
        <v>0</v>
      </c>
      <c r="AI337" s="49">
        <f t="shared" si="128"/>
        <v>0</v>
      </c>
      <c r="AJ337" s="49">
        <f t="shared" si="128"/>
        <v>0</v>
      </c>
      <c r="AK337" s="49">
        <f t="shared" si="132"/>
        <v>0</v>
      </c>
      <c r="AL337" s="49">
        <f t="shared" si="132"/>
        <v>0</v>
      </c>
      <c r="AM337" s="49">
        <f t="shared" si="132"/>
        <v>0</v>
      </c>
      <c r="AN337" s="49">
        <f t="shared" si="130"/>
        <v>0</v>
      </c>
      <c r="AO337" s="49">
        <f t="shared" si="132"/>
        <v>0</v>
      </c>
      <c r="AP337" s="49">
        <f t="shared" si="132"/>
        <v>0</v>
      </c>
      <c r="AQ337" s="49">
        <f t="shared" si="132"/>
        <v>0</v>
      </c>
      <c r="AR337" s="49">
        <f t="shared" si="132"/>
        <v>0</v>
      </c>
      <c r="AS337" s="49">
        <f t="shared" si="132"/>
        <v>0</v>
      </c>
      <c r="AT337" s="49">
        <f t="shared" si="132"/>
        <v>0</v>
      </c>
      <c r="AU337" s="49">
        <f t="shared" si="132"/>
        <v>0</v>
      </c>
      <c r="AV337" s="49">
        <f t="shared" si="132"/>
        <v>0</v>
      </c>
      <c r="AW337" s="49">
        <f t="shared" si="132"/>
        <v>0</v>
      </c>
      <c r="AX337" s="49">
        <f t="shared" si="132"/>
        <v>0</v>
      </c>
      <c r="AY337" s="49">
        <f t="shared" si="132"/>
        <v>0</v>
      </c>
      <c r="AZ337" s="49">
        <f t="shared" si="122"/>
        <v>0</v>
      </c>
      <c r="BA337" s="49">
        <f t="shared" si="122"/>
        <v>0</v>
      </c>
      <c r="BB337" s="48">
        <f t="shared" si="116"/>
        <v>332</v>
      </c>
      <c r="BC337" s="50">
        <f t="shared" si="129"/>
        <v>0</v>
      </c>
    </row>
    <row r="338" spans="1:55" x14ac:dyDescent="0.25">
      <c r="A338" s="48">
        <f t="shared" si="123"/>
        <v>333</v>
      </c>
      <c r="B338" s="221"/>
      <c r="C338" s="222"/>
      <c r="D338" s="220"/>
      <c r="E338" s="180"/>
      <c r="F338" s="223"/>
      <c r="G338" s="223"/>
      <c r="H338" s="223"/>
      <c r="I338" s="223"/>
      <c r="J338" s="49"/>
      <c r="K338" s="49">
        <f t="shared" si="119"/>
        <v>0</v>
      </c>
      <c r="L338" s="49">
        <f t="shared" si="119"/>
        <v>0</v>
      </c>
      <c r="M338" s="49">
        <f t="shared" si="127"/>
        <v>0</v>
      </c>
      <c r="N338" s="48">
        <f t="shared" si="115"/>
        <v>333</v>
      </c>
      <c r="O338" s="49">
        <f t="shared" si="126"/>
        <v>0</v>
      </c>
      <c r="P338" s="49">
        <f t="shared" si="126"/>
        <v>0</v>
      </c>
      <c r="Q338" s="49">
        <f t="shared" si="126"/>
        <v>0</v>
      </c>
      <c r="R338" s="49">
        <f t="shared" si="126"/>
        <v>0</v>
      </c>
      <c r="S338" s="49">
        <f t="shared" si="131"/>
        <v>0</v>
      </c>
      <c r="T338" s="49">
        <f t="shared" si="131"/>
        <v>0</v>
      </c>
      <c r="U338" s="49">
        <f t="shared" si="131"/>
        <v>0</v>
      </c>
      <c r="V338" s="49">
        <f t="shared" si="131"/>
        <v>0</v>
      </c>
      <c r="W338" s="49">
        <f t="shared" si="131"/>
        <v>0</v>
      </c>
      <c r="X338" s="49">
        <f t="shared" si="131"/>
        <v>0</v>
      </c>
      <c r="Y338" s="49">
        <f t="shared" si="131"/>
        <v>0</v>
      </c>
      <c r="Z338" s="49">
        <f t="shared" si="131"/>
        <v>0</v>
      </c>
      <c r="AA338" s="49">
        <f t="shared" si="131"/>
        <v>0</v>
      </c>
      <c r="AB338" s="49">
        <f t="shared" si="131"/>
        <v>0</v>
      </c>
      <c r="AC338" s="49"/>
      <c r="AD338" s="49">
        <f t="shared" si="128"/>
        <v>0</v>
      </c>
      <c r="AE338" s="49">
        <f t="shared" si="128"/>
        <v>0</v>
      </c>
      <c r="AF338" s="49">
        <f t="shared" si="128"/>
        <v>0</v>
      </c>
      <c r="AG338" s="49">
        <f t="shared" si="128"/>
        <v>0</v>
      </c>
      <c r="AH338" s="49">
        <f t="shared" si="128"/>
        <v>0</v>
      </c>
      <c r="AI338" s="49">
        <f t="shared" si="128"/>
        <v>0</v>
      </c>
      <c r="AJ338" s="49">
        <f t="shared" si="128"/>
        <v>0</v>
      </c>
      <c r="AK338" s="49">
        <f t="shared" si="132"/>
        <v>0</v>
      </c>
      <c r="AL338" s="49">
        <f t="shared" si="132"/>
        <v>0</v>
      </c>
      <c r="AM338" s="49">
        <f t="shared" si="132"/>
        <v>0</v>
      </c>
      <c r="AN338" s="49">
        <f t="shared" si="130"/>
        <v>0</v>
      </c>
      <c r="AO338" s="49">
        <f t="shared" si="132"/>
        <v>0</v>
      </c>
      <c r="AP338" s="49">
        <f t="shared" si="132"/>
        <v>0</v>
      </c>
      <c r="AQ338" s="49">
        <f t="shared" si="132"/>
        <v>0</v>
      </c>
      <c r="AR338" s="49">
        <f t="shared" si="132"/>
        <v>0</v>
      </c>
      <c r="AS338" s="49">
        <f t="shared" si="132"/>
        <v>0</v>
      </c>
      <c r="AT338" s="49">
        <f t="shared" si="132"/>
        <v>0</v>
      </c>
      <c r="AU338" s="49">
        <f t="shared" si="132"/>
        <v>0</v>
      </c>
      <c r="AV338" s="49">
        <f t="shared" si="132"/>
        <v>0</v>
      </c>
      <c r="AW338" s="49">
        <f t="shared" si="132"/>
        <v>0</v>
      </c>
      <c r="AX338" s="49">
        <f t="shared" si="132"/>
        <v>0</v>
      </c>
      <c r="AY338" s="49">
        <f t="shared" si="132"/>
        <v>0</v>
      </c>
      <c r="AZ338" s="49">
        <f t="shared" si="122"/>
        <v>0</v>
      </c>
      <c r="BA338" s="49">
        <f t="shared" si="122"/>
        <v>0</v>
      </c>
      <c r="BB338" s="48">
        <f t="shared" si="116"/>
        <v>333</v>
      </c>
      <c r="BC338" s="50">
        <f t="shared" si="129"/>
        <v>0</v>
      </c>
    </row>
    <row r="339" spans="1:55" x14ac:dyDescent="0.25">
      <c r="A339" s="48">
        <f t="shared" si="123"/>
        <v>334</v>
      </c>
      <c r="B339" s="221"/>
      <c r="C339" s="222"/>
      <c r="D339" s="220"/>
      <c r="E339" s="180"/>
      <c r="F339" s="223"/>
      <c r="G339" s="223"/>
      <c r="H339" s="223"/>
      <c r="I339" s="223"/>
      <c r="J339" s="49"/>
      <c r="K339" s="49">
        <f t="shared" si="119"/>
        <v>0</v>
      </c>
      <c r="L339" s="49">
        <f t="shared" si="119"/>
        <v>0</v>
      </c>
      <c r="M339" s="49">
        <f t="shared" si="127"/>
        <v>0</v>
      </c>
      <c r="N339" s="48">
        <f t="shared" si="115"/>
        <v>334</v>
      </c>
      <c r="O339" s="49">
        <f t="shared" si="126"/>
        <v>0</v>
      </c>
      <c r="P339" s="49">
        <f t="shared" si="126"/>
        <v>0</v>
      </c>
      <c r="Q339" s="49">
        <f t="shared" si="126"/>
        <v>0</v>
      </c>
      <c r="R339" s="49">
        <f t="shared" si="126"/>
        <v>0</v>
      </c>
      <c r="S339" s="49">
        <f t="shared" si="131"/>
        <v>0</v>
      </c>
      <c r="T339" s="49">
        <f t="shared" si="131"/>
        <v>0</v>
      </c>
      <c r="U339" s="49">
        <f t="shared" si="131"/>
        <v>0</v>
      </c>
      <c r="V339" s="49">
        <f t="shared" si="131"/>
        <v>0</v>
      </c>
      <c r="W339" s="49">
        <f t="shared" si="131"/>
        <v>0</v>
      </c>
      <c r="X339" s="49">
        <f t="shared" si="131"/>
        <v>0</v>
      </c>
      <c r="Y339" s="49">
        <f t="shared" si="131"/>
        <v>0</v>
      </c>
      <c r="Z339" s="49">
        <f t="shared" si="131"/>
        <v>0</v>
      </c>
      <c r="AA339" s="49">
        <f t="shared" si="131"/>
        <v>0</v>
      </c>
      <c r="AB339" s="49">
        <f t="shared" si="131"/>
        <v>0</v>
      </c>
      <c r="AC339" s="49"/>
      <c r="AD339" s="49">
        <f t="shared" si="128"/>
        <v>0</v>
      </c>
      <c r="AE339" s="49">
        <f t="shared" si="128"/>
        <v>0</v>
      </c>
      <c r="AF339" s="49">
        <f t="shared" si="128"/>
        <v>0</v>
      </c>
      <c r="AG339" s="49">
        <f t="shared" si="128"/>
        <v>0</v>
      </c>
      <c r="AH339" s="49">
        <f t="shared" si="128"/>
        <v>0</v>
      </c>
      <c r="AI339" s="49">
        <f t="shared" si="128"/>
        <v>0</v>
      </c>
      <c r="AJ339" s="49">
        <f t="shared" si="128"/>
        <v>0</v>
      </c>
      <c r="AK339" s="49">
        <f t="shared" si="132"/>
        <v>0</v>
      </c>
      <c r="AL339" s="49">
        <f t="shared" si="132"/>
        <v>0</v>
      </c>
      <c r="AM339" s="49">
        <f t="shared" si="132"/>
        <v>0</v>
      </c>
      <c r="AN339" s="49">
        <f t="shared" si="130"/>
        <v>0</v>
      </c>
      <c r="AO339" s="49">
        <f t="shared" si="132"/>
        <v>0</v>
      </c>
      <c r="AP339" s="49">
        <f t="shared" si="132"/>
        <v>0</v>
      </c>
      <c r="AQ339" s="49">
        <f t="shared" si="132"/>
        <v>0</v>
      </c>
      <c r="AR339" s="49">
        <f t="shared" si="132"/>
        <v>0</v>
      </c>
      <c r="AS339" s="49">
        <f t="shared" si="132"/>
        <v>0</v>
      </c>
      <c r="AT339" s="49">
        <f t="shared" si="132"/>
        <v>0</v>
      </c>
      <c r="AU339" s="49">
        <f t="shared" si="132"/>
        <v>0</v>
      </c>
      <c r="AV339" s="49">
        <f t="shared" si="132"/>
        <v>0</v>
      </c>
      <c r="AW339" s="49">
        <f t="shared" si="132"/>
        <v>0</v>
      </c>
      <c r="AX339" s="49">
        <f t="shared" si="132"/>
        <v>0</v>
      </c>
      <c r="AY339" s="49">
        <f t="shared" si="132"/>
        <v>0</v>
      </c>
      <c r="AZ339" s="49">
        <f t="shared" si="122"/>
        <v>0</v>
      </c>
      <c r="BA339" s="49">
        <f t="shared" si="122"/>
        <v>0</v>
      </c>
      <c r="BB339" s="48">
        <f t="shared" si="116"/>
        <v>334</v>
      </c>
      <c r="BC339" s="50">
        <f t="shared" si="129"/>
        <v>0</v>
      </c>
    </row>
    <row r="340" spans="1:55" x14ac:dyDescent="0.25">
      <c r="A340" s="48">
        <f t="shared" si="123"/>
        <v>335</v>
      </c>
      <c r="B340" s="221"/>
      <c r="C340" s="222"/>
      <c r="D340" s="220"/>
      <c r="E340" s="180"/>
      <c r="F340" s="223"/>
      <c r="G340" s="223"/>
      <c r="H340" s="223"/>
      <c r="I340" s="223"/>
      <c r="J340" s="49"/>
      <c r="K340" s="49">
        <f t="shared" si="119"/>
        <v>0</v>
      </c>
      <c r="L340" s="49">
        <f t="shared" si="119"/>
        <v>0</v>
      </c>
      <c r="M340" s="49">
        <f t="shared" si="127"/>
        <v>0</v>
      </c>
      <c r="N340" s="48">
        <f t="shared" si="115"/>
        <v>335</v>
      </c>
      <c r="O340" s="49">
        <f t="shared" si="126"/>
        <v>0</v>
      </c>
      <c r="P340" s="49">
        <f t="shared" si="126"/>
        <v>0</v>
      </c>
      <c r="Q340" s="49">
        <f t="shared" si="126"/>
        <v>0</v>
      </c>
      <c r="R340" s="49">
        <f t="shared" si="126"/>
        <v>0</v>
      </c>
      <c r="S340" s="49">
        <f t="shared" si="131"/>
        <v>0</v>
      </c>
      <c r="T340" s="49">
        <f t="shared" si="131"/>
        <v>0</v>
      </c>
      <c r="U340" s="49">
        <f t="shared" si="131"/>
        <v>0</v>
      </c>
      <c r="V340" s="49">
        <f t="shared" si="131"/>
        <v>0</v>
      </c>
      <c r="W340" s="49">
        <f t="shared" si="131"/>
        <v>0</v>
      </c>
      <c r="X340" s="49">
        <f t="shared" si="131"/>
        <v>0</v>
      </c>
      <c r="Y340" s="49">
        <f t="shared" si="131"/>
        <v>0</v>
      </c>
      <c r="Z340" s="49">
        <f t="shared" si="131"/>
        <v>0</v>
      </c>
      <c r="AA340" s="49">
        <f t="shared" si="131"/>
        <v>0</v>
      </c>
      <c r="AB340" s="49">
        <f t="shared" si="131"/>
        <v>0</v>
      </c>
      <c r="AC340" s="49"/>
      <c r="AD340" s="49">
        <f t="shared" si="128"/>
        <v>0</v>
      </c>
      <c r="AE340" s="49">
        <f t="shared" si="128"/>
        <v>0</v>
      </c>
      <c r="AF340" s="49">
        <f t="shared" si="128"/>
        <v>0</v>
      </c>
      <c r="AG340" s="49">
        <f t="shared" si="128"/>
        <v>0</v>
      </c>
      <c r="AH340" s="49">
        <f t="shared" si="128"/>
        <v>0</v>
      </c>
      <c r="AI340" s="49">
        <f t="shared" si="128"/>
        <v>0</v>
      </c>
      <c r="AJ340" s="49">
        <f t="shared" si="128"/>
        <v>0</v>
      </c>
      <c r="AK340" s="49">
        <f t="shared" si="132"/>
        <v>0</v>
      </c>
      <c r="AL340" s="49">
        <f t="shared" si="132"/>
        <v>0</v>
      </c>
      <c r="AM340" s="49">
        <f t="shared" si="132"/>
        <v>0</v>
      </c>
      <c r="AN340" s="49">
        <f t="shared" si="130"/>
        <v>0</v>
      </c>
      <c r="AO340" s="49">
        <f t="shared" si="132"/>
        <v>0</v>
      </c>
      <c r="AP340" s="49">
        <f t="shared" si="132"/>
        <v>0</v>
      </c>
      <c r="AQ340" s="49">
        <f t="shared" si="132"/>
        <v>0</v>
      </c>
      <c r="AR340" s="49">
        <f t="shared" si="132"/>
        <v>0</v>
      </c>
      <c r="AS340" s="49">
        <f t="shared" si="132"/>
        <v>0</v>
      </c>
      <c r="AT340" s="49">
        <f t="shared" si="132"/>
        <v>0</v>
      </c>
      <c r="AU340" s="49">
        <f t="shared" si="132"/>
        <v>0</v>
      </c>
      <c r="AV340" s="49">
        <f t="shared" si="132"/>
        <v>0</v>
      </c>
      <c r="AW340" s="49">
        <f t="shared" si="132"/>
        <v>0</v>
      </c>
      <c r="AX340" s="49">
        <f t="shared" si="132"/>
        <v>0</v>
      </c>
      <c r="AY340" s="49">
        <f t="shared" si="132"/>
        <v>0</v>
      </c>
      <c r="AZ340" s="49">
        <f t="shared" si="122"/>
        <v>0</v>
      </c>
      <c r="BA340" s="49">
        <f t="shared" si="122"/>
        <v>0</v>
      </c>
      <c r="BB340" s="48">
        <f t="shared" si="116"/>
        <v>335</v>
      </c>
      <c r="BC340" s="50">
        <f t="shared" si="129"/>
        <v>0</v>
      </c>
    </row>
    <row r="341" spans="1:55" x14ac:dyDescent="0.25">
      <c r="A341" s="48">
        <f t="shared" si="123"/>
        <v>336</v>
      </c>
      <c r="B341" s="221"/>
      <c r="C341" s="222"/>
      <c r="D341" s="220"/>
      <c r="E341" s="180"/>
      <c r="F341" s="223"/>
      <c r="G341" s="223"/>
      <c r="H341" s="223"/>
      <c r="I341" s="223"/>
      <c r="J341" s="49"/>
      <c r="K341" s="49">
        <f t="shared" si="119"/>
        <v>0</v>
      </c>
      <c r="L341" s="49">
        <f t="shared" si="119"/>
        <v>0</v>
      </c>
      <c r="M341" s="49">
        <f t="shared" si="127"/>
        <v>0</v>
      </c>
      <c r="N341" s="48">
        <f t="shared" si="115"/>
        <v>336</v>
      </c>
      <c r="O341" s="49">
        <f t="shared" si="126"/>
        <v>0</v>
      </c>
      <c r="P341" s="49">
        <f t="shared" si="126"/>
        <v>0</v>
      </c>
      <c r="Q341" s="49">
        <f t="shared" si="126"/>
        <v>0</v>
      </c>
      <c r="R341" s="49">
        <f t="shared" si="126"/>
        <v>0</v>
      </c>
      <c r="S341" s="49">
        <f t="shared" si="131"/>
        <v>0</v>
      </c>
      <c r="T341" s="49">
        <f t="shared" si="131"/>
        <v>0</v>
      </c>
      <c r="U341" s="49">
        <f t="shared" si="131"/>
        <v>0</v>
      </c>
      <c r="V341" s="49">
        <f t="shared" si="131"/>
        <v>0</v>
      </c>
      <c r="W341" s="49">
        <f t="shared" si="131"/>
        <v>0</v>
      </c>
      <c r="X341" s="49">
        <f t="shared" si="131"/>
        <v>0</v>
      </c>
      <c r="Y341" s="49">
        <f t="shared" si="131"/>
        <v>0</v>
      </c>
      <c r="Z341" s="49">
        <f t="shared" si="131"/>
        <v>0</v>
      </c>
      <c r="AA341" s="49">
        <f t="shared" si="131"/>
        <v>0</v>
      </c>
      <c r="AB341" s="49">
        <f t="shared" si="131"/>
        <v>0</v>
      </c>
      <c r="AC341" s="49"/>
      <c r="AD341" s="49">
        <f t="shared" si="128"/>
        <v>0</v>
      </c>
      <c r="AE341" s="49">
        <f t="shared" si="128"/>
        <v>0</v>
      </c>
      <c r="AF341" s="49">
        <f t="shared" si="128"/>
        <v>0</v>
      </c>
      <c r="AG341" s="49">
        <f t="shared" si="128"/>
        <v>0</v>
      </c>
      <c r="AH341" s="49">
        <f t="shared" si="128"/>
        <v>0</v>
      </c>
      <c r="AI341" s="49">
        <f t="shared" si="128"/>
        <v>0</v>
      </c>
      <c r="AJ341" s="49">
        <f t="shared" si="128"/>
        <v>0</v>
      </c>
      <c r="AK341" s="49">
        <f t="shared" si="132"/>
        <v>0</v>
      </c>
      <c r="AL341" s="49">
        <f t="shared" si="132"/>
        <v>0</v>
      </c>
      <c r="AM341" s="49">
        <f t="shared" si="132"/>
        <v>0</v>
      </c>
      <c r="AN341" s="49">
        <f t="shared" si="130"/>
        <v>0</v>
      </c>
      <c r="AO341" s="49">
        <f t="shared" si="132"/>
        <v>0</v>
      </c>
      <c r="AP341" s="49">
        <f t="shared" si="132"/>
        <v>0</v>
      </c>
      <c r="AQ341" s="49">
        <f t="shared" si="132"/>
        <v>0</v>
      </c>
      <c r="AR341" s="49">
        <f t="shared" si="132"/>
        <v>0</v>
      </c>
      <c r="AS341" s="49">
        <f t="shared" si="132"/>
        <v>0</v>
      </c>
      <c r="AT341" s="49">
        <f t="shared" si="132"/>
        <v>0</v>
      </c>
      <c r="AU341" s="49">
        <f t="shared" si="132"/>
        <v>0</v>
      </c>
      <c r="AV341" s="49">
        <f t="shared" si="132"/>
        <v>0</v>
      </c>
      <c r="AW341" s="49">
        <f t="shared" si="132"/>
        <v>0</v>
      </c>
      <c r="AX341" s="49">
        <f t="shared" si="132"/>
        <v>0</v>
      </c>
      <c r="AY341" s="49">
        <f t="shared" si="132"/>
        <v>0</v>
      </c>
      <c r="AZ341" s="49">
        <f t="shared" si="122"/>
        <v>0</v>
      </c>
      <c r="BA341" s="49">
        <f t="shared" si="122"/>
        <v>0</v>
      </c>
      <c r="BB341" s="48">
        <f t="shared" si="116"/>
        <v>336</v>
      </c>
      <c r="BC341" s="50">
        <f t="shared" si="129"/>
        <v>0</v>
      </c>
    </row>
    <row r="342" spans="1:55" x14ac:dyDescent="0.25">
      <c r="A342" s="48">
        <f t="shared" si="123"/>
        <v>337</v>
      </c>
      <c r="B342" s="221"/>
      <c r="C342" s="222"/>
      <c r="D342" s="220"/>
      <c r="E342" s="180"/>
      <c r="F342" s="223"/>
      <c r="G342" s="223"/>
      <c r="H342" s="223"/>
      <c r="I342" s="223"/>
      <c r="J342" s="49"/>
      <c r="K342" s="49">
        <f t="shared" si="119"/>
        <v>0</v>
      </c>
      <c r="L342" s="49">
        <f t="shared" si="119"/>
        <v>0</v>
      </c>
      <c r="M342" s="49">
        <f t="shared" si="127"/>
        <v>0</v>
      </c>
      <c r="N342" s="48">
        <f t="shared" si="115"/>
        <v>337</v>
      </c>
      <c r="O342" s="49">
        <f t="shared" si="126"/>
        <v>0</v>
      </c>
      <c r="P342" s="49">
        <f t="shared" si="126"/>
        <v>0</v>
      </c>
      <c r="Q342" s="49">
        <f t="shared" si="126"/>
        <v>0</v>
      </c>
      <c r="R342" s="49">
        <f t="shared" si="126"/>
        <v>0</v>
      </c>
      <c r="S342" s="49">
        <f t="shared" si="131"/>
        <v>0</v>
      </c>
      <c r="T342" s="49">
        <f t="shared" si="131"/>
        <v>0</v>
      </c>
      <c r="U342" s="49">
        <f t="shared" si="131"/>
        <v>0</v>
      </c>
      <c r="V342" s="49">
        <f t="shared" si="131"/>
        <v>0</v>
      </c>
      <c r="W342" s="49">
        <f t="shared" si="131"/>
        <v>0</v>
      </c>
      <c r="X342" s="49">
        <f t="shared" si="131"/>
        <v>0</v>
      </c>
      <c r="Y342" s="49">
        <f t="shared" si="131"/>
        <v>0</v>
      </c>
      <c r="Z342" s="49">
        <f t="shared" si="131"/>
        <v>0</v>
      </c>
      <c r="AA342" s="49">
        <f t="shared" si="131"/>
        <v>0</v>
      </c>
      <c r="AB342" s="49">
        <f t="shared" si="131"/>
        <v>0</v>
      </c>
      <c r="AC342" s="49"/>
      <c r="AD342" s="49">
        <f t="shared" si="128"/>
        <v>0</v>
      </c>
      <c r="AE342" s="49">
        <f t="shared" si="128"/>
        <v>0</v>
      </c>
      <c r="AF342" s="49">
        <f t="shared" si="128"/>
        <v>0</v>
      </c>
      <c r="AG342" s="49">
        <f t="shared" si="128"/>
        <v>0</v>
      </c>
      <c r="AH342" s="49">
        <f t="shared" si="128"/>
        <v>0</v>
      </c>
      <c r="AI342" s="49">
        <f t="shared" si="128"/>
        <v>0</v>
      </c>
      <c r="AJ342" s="49">
        <f t="shared" si="128"/>
        <v>0</v>
      </c>
      <c r="AK342" s="49">
        <f t="shared" si="132"/>
        <v>0</v>
      </c>
      <c r="AL342" s="49">
        <f t="shared" si="132"/>
        <v>0</v>
      </c>
      <c r="AM342" s="49">
        <f t="shared" si="132"/>
        <v>0</v>
      </c>
      <c r="AN342" s="49">
        <f t="shared" si="130"/>
        <v>0</v>
      </c>
      <c r="AO342" s="49">
        <f t="shared" si="132"/>
        <v>0</v>
      </c>
      <c r="AP342" s="49">
        <f t="shared" si="132"/>
        <v>0</v>
      </c>
      <c r="AQ342" s="49">
        <f t="shared" si="132"/>
        <v>0</v>
      </c>
      <c r="AR342" s="49">
        <f t="shared" si="132"/>
        <v>0</v>
      </c>
      <c r="AS342" s="49">
        <f t="shared" si="132"/>
        <v>0</v>
      </c>
      <c r="AT342" s="49">
        <f t="shared" si="132"/>
        <v>0</v>
      </c>
      <c r="AU342" s="49">
        <f t="shared" si="132"/>
        <v>0</v>
      </c>
      <c r="AV342" s="49">
        <f t="shared" si="132"/>
        <v>0</v>
      </c>
      <c r="AW342" s="49">
        <f t="shared" si="132"/>
        <v>0</v>
      </c>
      <c r="AX342" s="49">
        <f t="shared" si="132"/>
        <v>0</v>
      </c>
      <c r="AY342" s="49">
        <f t="shared" si="132"/>
        <v>0</v>
      </c>
      <c r="AZ342" s="49">
        <f t="shared" si="122"/>
        <v>0</v>
      </c>
      <c r="BA342" s="49">
        <f t="shared" si="122"/>
        <v>0</v>
      </c>
      <c r="BB342" s="48">
        <f t="shared" si="116"/>
        <v>337</v>
      </c>
      <c r="BC342" s="50">
        <f t="shared" si="129"/>
        <v>0</v>
      </c>
    </row>
    <row r="343" spans="1:55" x14ac:dyDescent="0.25">
      <c r="A343" s="48">
        <f t="shared" si="123"/>
        <v>338</v>
      </c>
      <c r="B343" s="221"/>
      <c r="C343" s="222"/>
      <c r="D343" s="220"/>
      <c r="E343" s="180"/>
      <c r="F343" s="223"/>
      <c r="G343" s="223"/>
      <c r="H343" s="223"/>
      <c r="I343" s="223"/>
      <c r="J343" s="49"/>
      <c r="K343" s="49">
        <f t="shared" si="119"/>
        <v>0</v>
      </c>
      <c r="L343" s="49">
        <f t="shared" si="119"/>
        <v>0</v>
      </c>
      <c r="M343" s="49">
        <f t="shared" si="127"/>
        <v>0</v>
      </c>
      <c r="N343" s="48">
        <f t="shared" si="115"/>
        <v>338</v>
      </c>
      <c r="O343" s="49">
        <f t="shared" si="126"/>
        <v>0</v>
      </c>
      <c r="P343" s="49">
        <f t="shared" si="126"/>
        <v>0</v>
      </c>
      <c r="Q343" s="49">
        <f t="shared" si="126"/>
        <v>0</v>
      </c>
      <c r="R343" s="49">
        <f t="shared" si="126"/>
        <v>0</v>
      </c>
      <c r="S343" s="49">
        <f t="shared" si="131"/>
        <v>0</v>
      </c>
      <c r="T343" s="49">
        <f t="shared" si="131"/>
        <v>0</v>
      </c>
      <c r="U343" s="49">
        <f t="shared" si="131"/>
        <v>0</v>
      </c>
      <c r="V343" s="49">
        <f t="shared" si="131"/>
        <v>0</v>
      </c>
      <c r="W343" s="49">
        <f t="shared" si="131"/>
        <v>0</v>
      </c>
      <c r="X343" s="49">
        <f t="shared" si="131"/>
        <v>0</v>
      </c>
      <c r="Y343" s="49">
        <f t="shared" si="131"/>
        <v>0</v>
      </c>
      <c r="Z343" s="49">
        <f t="shared" si="131"/>
        <v>0</v>
      </c>
      <c r="AA343" s="49">
        <f t="shared" si="131"/>
        <v>0</v>
      </c>
      <c r="AB343" s="49">
        <f t="shared" si="131"/>
        <v>0</v>
      </c>
      <c r="AC343" s="49"/>
      <c r="AD343" s="49">
        <f t="shared" si="128"/>
        <v>0</v>
      </c>
      <c r="AE343" s="49">
        <f t="shared" si="128"/>
        <v>0</v>
      </c>
      <c r="AF343" s="49">
        <f t="shared" si="128"/>
        <v>0</v>
      </c>
      <c r="AG343" s="49">
        <f t="shared" si="128"/>
        <v>0</v>
      </c>
      <c r="AH343" s="49">
        <f t="shared" si="128"/>
        <v>0</v>
      </c>
      <c r="AI343" s="49">
        <f t="shared" si="128"/>
        <v>0</v>
      </c>
      <c r="AJ343" s="49">
        <f t="shared" si="128"/>
        <v>0</v>
      </c>
      <c r="AK343" s="49">
        <f t="shared" si="132"/>
        <v>0</v>
      </c>
      <c r="AL343" s="49">
        <f t="shared" si="132"/>
        <v>0</v>
      </c>
      <c r="AM343" s="49">
        <f t="shared" si="132"/>
        <v>0</v>
      </c>
      <c r="AN343" s="49">
        <f t="shared" si="130"/>
        <v>0</v>
      </c>
      <c r="AO343" s="49">
        <f t="shared" si="132"/>
        <v>0</v>
      </c>
      <c r="AP343" s="49">
        <f t="shared" si="132"/>
        <v>0</v>
      </c>
      <c r="AQ343" s="49">
        <f t="shared" si="132"/>
        <v>0</v>
      </c>
      <c r="AR343" s="49">
        <f t="shared" si="132"/>
        <v>0</v>
      </c>
      <c r="AS343" s="49">
        <f t="shared" si="132"/>
        <v>0</v>
      </c>
      <c r="AT343" s="49">
        <f t="shared" si="132"/>
        <v>0</v>
      </c>
      <c r="AU343" s="49">
        <f t="shared" si="132"/>
        <v>0</v>
      </c>
      <c r="AV343" s="49">
        <f t="shared" si="132"/>
        <v>0</v>
      </c>
      <c r="AW343" s="49">
        <f t="shared" si="132"/>
        <v>0</v>
      </c>
      <c r="AX343" s="49">
        <f t="shared" si="132"/>
        <v>0</v>
      </c>
      <c r="AY343" s="49">
        <f t="shared" si="132"/>
        <v>0</v>
      </c>
      <c r="AZ343" s="49">
        <f t="shared" si="122"/>
        <v>0</v>
      </c>
      <c r="BA343" s="49">
        <f t="shared" si="122"/>
        <v>0</v>
      </c>
      <c r="BB343" s="48">
        <f t="shared" si="116"/>
        <v>338</v>
      </c>
      <c r="BC343" s="50">
        <f t="shared" si="129"/>
        <v>0</v>
      </c>
    </row>
    <row r="344" spans="1:55" x14ac:dyDescent="0.25">
      <c r="A344" s="48">
        <f t="shared" si="123"/>
        <v>339</v>
      </c>
      <c r="B344" s="221"/>
      <c r="C344" s="222"/>
      <c r="D344" s="220"/>
      <c r="E344" s="180"/>
      <c r="F344" s="223"/>
      <c r="G344" s="223"/>
      <c r="H344" s="223"/>
      <c r="I344" s="223"/>
      <c r="J344" s="49"/>
      <c r="K344" s="49">
        <f t="shared" si="119"/>
        <v>0</v>
      </c>
      <c r="L344" s="49">
        <f t="shared" si="119"/>
        <v>0</v>
      </c>
      <c r="M344" s="49">
        <f t="shared" si="127"/>
        <v>0</v>
      </c>
      <c r="N344" s="48">
        <f t="shared" si="115"/>
        <v>339</v>
      </c>
      <c r="O344" s="49">
        <f t="shared" si="126"/>
        <v>0</v>
      </c>
      <c r="P344" s="49">
        <f t="shared" si="126"/>
        <v>0</v>
      </c>
      <c r="Q344" s="49">
        <f t="shared" si="126"/>
        <v>0</v>
      </c>
      <c r="R344" s="49">
        <f t="shared" si="126"/>
        <v>0</v>
      </c>
      <c r="S344" s="49">
        <f t="shared" si="131"/>
        <v>0</v>
      </c>
      <c r="T344" s="49">
        <f t="shared" si="131"/>
        <v>0</v>
      </c>
      <c r="U344" s="49">
        <f t="shared" si="131"/>
        <v>0</v>
      </c>
      <c r="V344" s="49">
        <f t="shared" si="131"/>
        <v>0</v>
      </c>
      <c r="W344" s="49">
        <f t="shared" si="131"/>
        <v>0</v>
      </c>
      <c r="X344" s="49">
        <f t="shared" si="131"/>
        <v>0</v>
      </c>
      <c r="Y344" s="49">
        <f t="shared" si="131"/>
        <v>0</v>
      </c>
      <c r="Z344" s="49">
        <f t="shared" si="131"/>
        <v>0</v>
      </c>
      <c r="AA344" s="49">
        <f t="shared" si="131"/>
        <v>0</v>
      </c>
      <c r="AB344" s="49">
        <f t="shared" si="131"/>
        <v>0</v>
      </c>
      <c r="AC344" s="49"/>
      <c r="AD344" s="49">
        <f t="shared" si="128"/>
        <v>0</v>
      </c>
      <c r="AE344" s="49">
        <f t="shared" si="128"/>
        <v>0</v>
      </c>
      <c r="AF344" s="49">
        <f t="shared" si="128"/>
        <v>0</v>
      </c>
      <c r="AG344" s="49">
        <f t="shared" si="128"/>
        <v>0</v>
      </c>
      <c r="AH344" s="49">
        <f t="shared" si="128"/>
        <v>0</v>
      </c>
      <c r="AI344" s="49">
        <f t="shared" si="128"/>
        <v>0</v>
      </c>
      <c r="AJ344" s="49">
        <f t="shared" si="128"/>
        <v>0</v>
      </c>
      <c r="AK344" s="49">
        <f t="shared" si="132"/>
        <v>0</v>
      </c>
      <c r="AL344" s="49">
        <f t="shared" si="132"/>
        <v>0</v>
      </c>
      <c r="AM344" s="49">
        <f t="shared" si="132"/>
        <v>0</v>
      </c>
      <c r="AN344" s="49">
        <f t="shared" si="130"/>
        <v>0</v>
      </c>
      <c r="AO344" s="49">
        <f t="shared" si="132"/>
        <v>0</v>
      </c>
      <c r="AP344" s="49">
        <f t="shared" si="132"/>
        <v>0</v>
      </c>
      <c r="AQ344" s="49">
        <f t="shared" si="132"/>
        <v>0</v>
      </c>
      <c r="AR344" s="49">
        <f t="shared" si="132"/>
        <v>0</v>
      </c>
      <c r="AS344" s="49">
        <f t="shared" si="132"/>
        <v>0</v>
      </c>
      <c r="AT344" s="49">
        <f t="shared" si="132"/>
        <v>0</v>
      </c>
      <c r="AU344" s="49">
        <f t="shared" si="132"/>
        <v>0</v>
      </c>
      <c r="AV344" s="49">
        <f t="shared" si="132"/>
        <v>0</v>
      </c>
      <c r="AW344" s="49">
        <f t="shared" si="132"/>
        <v>0</v>
      </c>
      <c r="AX344" s="49">
        <f t="shared" si="132"/>
        <v>0</v>
      </c>
      <c r="AY344" s="49">
        <f t="shared" si="132"/>
        <v>0</v>
      </c>
      <c r="AZ344" s="49">
        <f t="shared" si="122"/>
        <v>0</v>
      </c>
      <c r="BA344" s="49">
        <f t="shared" si="122"/>
        <v>0</v>
      </c>
      <c r="BB344" s="48">
        <f t="shared" si="116"/>
        <v>339</v>
      </c>
      <c r="BC344" s="50">
        <f t="shared" si="129"/>
        <v>0</v>
      </c>
    </row>
    <row r="345" spans="1:55" x14ac:dyDescent="0.25">
      <c r="A345" s="48">
        <f t="shared" si="123"/>
        <v>340</v>
      </c>
      <c r="B345" s="221"/>
      <c r="C345" s="222"/>
      <c r="D345" s="220"/>
      <c r="E345" s="180"/>
      <c r="F345" s="223"/>
      <c r="G345" s="223"/>
      <c r="H345" s="223"/>
      <c r="I345" s="223"/>
      <c r="J345" s="49"/>
      <c r="K345" s="49">
        <f t="shared" si="119"/>
        <v>0</v>
      </c>
      <c r="L345" s="49">
        <f t="shared" si="119"/>
        <v>0</v>
      </c>
      <c r="M345" s="49">
        <f t="shared" si="127"/>
        <v>0</v>
      </c>
      <c r="N345" s="48">
        <f t="shared" si="115"/>
        <v>340</v>
      </c>
      <c r="O345" s="49">
        <f t="shared" si="126"/>
        <v>0</v>
      </c>
      <c r="P345" s="49">
        <f t="shared" si="126"/>
        <v>0</v>
      </c>
      <c r="Q345" s="49">
        <f t="shared" si="126"/>
        <v>0</v>
      </c>
      <c r="R345" s="49">
        <f t="shared" si="126"/>
        <v>0</v>
      </c>
      <c r="S345" s="49">
        <f t="shared" si="131"/>
        <v>0</v>
      </c>
      <c r="T345" s="49">
        <f t="shared" si="131"/>
        <v>0</v>
      </c>
      <c r="U345" s="49">
        <f t="shared" si="131"/>
        <v>0</v>
      </c>
      <c r="V345" s="49">
        <f t="shared" si="131"/>
        <v>0</v>
      </c>
      <c r="W345" s="49">
        <f t="shared" si="131"/>
        <v>0</v>
      </c>
      <c r="X345" s="49">
        <f t="shared" si="131"/>
        <v>0</v>
      </c>
      <c r="Y345" s="49">
        <f t="shared" si="131"/>
        <v>0</v>
      </c>
      <c r="Z345" s="49">
        <f t="shared" si="131"/>
        <v>0</v>
      </c>
      <c r="AA345" s="49">
        <f t="shared" si="131"/>
        <v>0</v>
      </c>
      <c r="AB345" s="49">
        <f t="shared" si="131"/>
        <v>0</v>
      </c>
      <c r="AC345" s="49"/>
      <c r="AD345" s="49">
        <f t="shared" si="128"/>
        <v>0</v>
      </c>
      <c r="AE345" s="49">
        <f t="shared" si="128"/>
        <v>0</v>
      </c>
      <c r="AF345" s="49">
        <f t="shared" si="128"/>
        <v>0</v>
      </c>
      <c r="AG345" s="49">
        <f t="shared" si="128"/>
        <v>0</v>
      </c>
      <c r="AH345" s="49">
        <f t="shared" si="128"/>
        <v>0</v>
      </c>
      <c r="AI345" s="49">
        <f t="shared" si="128"/>
        <v>0</v>
      </c>
      <c r="AJ345" s="49">
        <f t="shared" si="128"/>
        <v>0</v>
      </c>
      <c r="AK345" s="49">
        <f t="shared" si="132"/>
        <v>0</v>
      </c>
      <c r="AL345" s="49">
        <f t="shared" si="132"/>
        <v>0</v>
      </c>
      <c r="AM345" s="49">
        <f t="shared" si="132"/>
        <v>0</v>
      </c>
      <c r="AN345" s="49">
        <f t="shared" si="130"/>
        <v>0</v>
      </c>
      <c r="AO345" s="49">
        <f t="shared" si="132"/>
        <v>0</v>
      </c>
      <c r="AP345" s="49">
        <f t="shared" si="132"/>
        <v>0</v>
      </c>
      <c r="AQ345" s="49">
        <f t="shared" si="132"/>
        <v>0</v>
      </c>
      <c r="AR345" s="49">
        <f t="shared" si="132"/>
        <v>0</v>
      </c>
      <c r="AS345" s="49">
        <f t="shared" si="132"/>
        <v>0</v>
      </c>
      <c r="AT345" s="49">
        <f t="shared" si="132"/>
        <v>0</v>
      </c>
      <c r="AU345" s="49">
        <f t="shared" si="132"/>
        <v>0</v>
      </c>
      <c r="AV345" s="49">
        <f t="shared" si="132"/>
        <v>0</v>
      </c>
      <c r="AW345" s="49">
        <f t="shared" si="132"/>
        <v>0</v>
      </c>
      <c r="AX345" s="49">
        <f t="shared" si="132"/>
        <v>0</v>
      </c>
      <c r="AY345" s="49">
        <f t="shared" si="132"/>
        <v>0</v>
      </c>
      <c r="AZ345" s="49">
        <f t="shared" si="122"/>
        <v>0</v>
      </c>
      <c r="BA345" s="49">
        <f t="shared" si="122"/>
        <v>0</v>
      </c>
      <c r="BB345" s="48">
        <f t="shared" si="116"/>
        <v>340</v>
      </c>
      <c r="BC345" s="50">
        <f t="shared" si="129"/>
        <v>0</v>
      </c>
    </row>
    <row r="346" spans="1:55" x14ac:dyDescent="0.25">
      <c r="A346" s="48">
        <f t="shared" si="123"/>
        <v>341</v>
      </c>
      <c r="B346" s="221"/>
      <c r="C346" s="222"/>
      <c r="D346" s="220"/>
      <c r="E346" s="180"/>
      <c r="F346" s="223"/>
      <c r="G346" s="223"/>
      <c r="H346" s="223"/>
      <c r="I346" s="223"/>
      <c r="J346" s="49"/>
      <c r="K346" s="49">
        <f t="shared" si="119"/>
        <v>0</v>
      </c>
      <c r="L346" s="49">
        <f t="shared" si="119"/>
        <v>0</v>
      </c>
      <c r="M346" s="49">
        <f t="shared" si="127"/>
        <v>0</v>
      </c>
      <c r="N346" s="48">
        <f t="shared" si="115"/>
        <v>341</v>
      </c>
      <c r="O346" s="49">
        <f t="shared" si="126"/>
        <v>0</v>
      </c>
      <c r="P346" s="49">
        <f t="shared" si="126"/>
        <v>0</v>
      </c>
      <c r="Q346" s="49">
        <f t="shared" si="126"/>
        <v>0</v>
      </c>
      <c r="R346" s="49">
        <f t="shared" si="126"/>
        <v>0</v>
      </c>
      <c r="S346" s="49">
        <f t="shared" si="131"/>
        <v>0</v>
      </c>
      <c r="T346" s="49">
        <f t="shared" si="131"/>
        <v>0</v>
      </c>
      <c r="U346" s="49">
        <f t="shared" si="131"/>
        <v>0</v>
      </c>
      <c r="V346" s="49">
        <f t="shared" si="131"/>
        <v>0</v>
      </c>
      <c r="W346" s="49">
        <f t="shared" si="131"/>
        <v>0</v>
      </c>
      <c r="X346" s="49">
        <f t="shared" si="131"/>
        <v>0</v>
      </c>
      <c r="Y346" s="49">
        <f t="shared" si="131"/>
        <v>0</v>
      </c>
      <c r="Z346" s="49">
        <f t="shared" si="131"/>
        <v>0</v>
      </c>
      <c r="AA346" s="49">
        <f t="shared" si="131"/>
        <v>0</v>
      </c>
      <c r="AB346" s="49">
        <f t="shared" si="131"/>
        <v>0</v>
      </c>
      <c r="AC346" s="49"/>
      <c r="AD346" s="49">
        <f t="shared" si="128"/>
        <v>0</v>
      </c>
      <c r="AE346" s="49">
        <f t="shared" si="128"/>
        <v>0</v>
      </c>
      <c r="AF346" s="49">
        <f t="shared" si="128"/>
        <v>0</v>
      </c>
      <c r="AG346" s="49">
        <f t="shared" si="128"/>
        <v>0</v>
      </c>
      <c r="AH346" s="49">
        <f t="shared" si="128"/>
        <v>0</v>
      </c>
      <c r="AI346" s="49">
        <f t="shared" si="128"/>
        <v>0</v>
      </c>
      <c r="AJ346" s="49">
        <f t="shared" si="128"/>
        <v>0</v>
      </c>
      <c r="AK346" s="49">
        <f t="shared" si="132"/>
        <v>0</v>
      </c>
      <c r="AL346" s="49">
        <f t="shared" si="132"/>
        <v>0</v>
      </c>
      <c r="AM346" s="49">
        <f t="shared" si="132"/>
        <v>0</v>
      </c>
      <c r="AN346" s="49">
        <f t="shared" si="130"/>
        <v>0</v>
      </c>
      <c r="AO346" s="49">
        <f t="shared" si="132"/>
        <v>0</v>
      </c>
      <c r="AP346" s="49">
        <f t="shared" si="132"/>
        <v>0</v>
      </c>
      <c r="AQ346" s="49">
        <f t="shared" si="132"/>
        <v>0</v>
      </c>
      <c r="AR346" s="49">
        <f t="shared" si="132"/>
        <v>0</v>
      </c>
      <c r="AS346" s="49">
        <f t="shared" si="132"/>
        <v>0</v>
      </c>
      <c r="AT346" s="49">
        <f t="shared" si="132"/>
        <v>0</v>
      </c>
      <c r="AU346" s="49">
        <f t="shared" si="132"/>
        <v>0</v>
      </c>
      <c r="AV346" s="49">
        <f t="shared" si="132"/>
        <v>0</v>
      </c>
      <c r="AW346" s="49">
        <f t="shared" si="132"/>
        <v>0</v>
      </c>
      <c r="AX346" s="49">
        <f t="shared" si="132"/>
        <v>0</v>
      </c>
      <c r="AY346" s="49">
        <f t="shared" si="132"/>
        <v>0</v>
      </c>
      <c r="AZ346" s="49">
        <f t="shared" si="122"/>
        <v>0</v>
      </c>
      <c r="BA346" s="49">
        <f t="shared" si="122"/>
        <v>0</v>
      </c>
      <c r="BB346" s="48">
        <f t="shared" si="116"/>
        <v>341</v>
      </c>
      <c r="BC346" s="50">
        <f t="shared" si="129"/>
        <v>0</v>
      </c>
    </row>
    <row r="347" spans="1:55" x14ac:dyDescent="0.25">
      <c r="A347" s="48">
        <f t="shared" si="123"/>
        <v>342</v>
      </c>
      <c r="B347" s="221"/>
      <c r="C347" s="222"/>
      <c r="D347" s="220"/>
      <c r="E347" s="180"/>
      <c r="F347" s="223"/>
      <c r="G347" s="223"/>
      <c r="H347" s="223"/>
      <c r="I347" s="223"/>
      <c r="J347" s="49"/>
      <c r="K347" s="49">
        <f t="shared" si="119"/>
        <v>0</v>
      </c>
      <c r="L347" s="49">
        <f t="shared" si="119"/>
        <v>0</v>
      </c>
      <c r="M347" s="49">
        <f t="shared" si="127"/>
        <v>0</v>
      </c>
      <c r="N347" s="48">
        <f t="shared" si="115"/>
        <v>342</v>
      </c>
      <c r="O347" s="49">
        <f t="shared" si="126"/>
        <v>0</v>
      </c>
      <c r="P347" s="49">
        <f t="shared" si="126"/>
        <v>0</v>
      </c>
      <c r="Q347" s="49">
        <f t="shared" si="126"/>
        <v>0</v>
      </c>
      <c r="R347" s="49">
        <f t="shared" si="126"/>
        <v>0</v>
      </c>
      <c r="S347" s="49">
        <f t="shared" si="131"/>
        <v>0</v>
      </c>
      <c r="T347" s="49">
        <f t="shared" si="131"/>
        <v>0</v>
      </c>
      <c r="U347" s="49">
        <f t="shared" si="131"/>
        <v>0</v>
      </c>
      <c r="V347" s="49">
        <f t="shared" si="131"/>
        <v>0</v>
      </c>
      <c r="W347" s="49">
        <f t="shared" si="131"/>
        <v>0</v>
      </c>
      <c r="X347" s="49">
        <f t="shared" si="131"/>
        <v>0</v>
      </c>
      <c r="Y347" s="49">
        <f t="shared" si="131"/>
        <v>0</v>
      </c>
      <c r="Z347" s="49">
        <f t="shared" si="131"/>
        <v>0</v>
      </c>
      <c r="AA347" s="49">
        <f t="shared" si="131"/>
        <v>0</v>
      </c>
      <c r="AB347" s="49">
        <f t="shared" si="131"/>
        <v>0</v>
      </c>
      <c r="AC347" s="49"/>
      <c r="AD347" s="49">
        <f t="shared" si="128"/>
        <v>0</v>
      </c>
      <c r="AE347" s="49">
        <f t="shared" si="128"/>
        <v>0</v>
      </c>
      <c r="AF347" s="49">
        <f t="shared" si="128"/>
        <v>0</v>
      </c>
      <c r="AG347" s="49">
        <f t="shared" si="128"/>
        <v>0</v>
      </c>
      <c r="AH347" s="49">
        <f t="shared" si="128"/>
        <v>0</v>
      </c>
      <c r="AI347" s="49">
        <f t="shared" si="128"/>
        <v>0</v>
      </c>
      <c r="AJ347" s="49">
        <f t="shared" si="128"/>
        <v>0</v>
      </c>
      <c r="AK347" s="49">
        <f t="shared" si="132"/>
        <v>0</v>
      </c>
      <c r="AL347" s="49">
        <f t="shared" si="132"/>
        <v>0</v>
      </c>
      <c r="AM347" s="49">
        <f t="shared" si="132"/>
        <v>0</v>
      </c>
      <c r="AN347" s="49">
        <f t="shared" si="130"/>
        <v>0</v>
      </c>
      <c r="AO347" s="49">
        <f t="shared" si="132"/>
        <v>0</v>
      </c>
      <c r="AP347" s="49">
        <f t="shared" si="132"/>
        <v>0</v>
      </c>
      <c r="AQ347" s="49">
        <f t="shared" si="132"/>
        <v>0</v>
      </c>
      <c r="AR347" s="49">
        <f t="shared" si="132"/>
        <v>0</v>
      </c>
      <c r="AS347" s="49">
        <f t="shared" si="132"/>
        <v>0</v>
      </c>
      <c r="AT347" s="49">
        <f t="shared" si="132"/>
        <v>0</v>
      </c>
      <c r="AU347" s="49">
        <f t="shared" si="132"/>
        <v>0</v>
      </c>
      <c r="AV347" s="49">
        <f t="shared" si="132"/>
        <v>0</v>
      </c>
      <c r="AW347" s="49">
        <f t="shared" si="132"/>
        <v>0</v>
      </c>
      <c r="AX347" s="49">
        <f t="shared" si="132"/>
        <v>0</v>
      </c>
      <c r="AY347" s="49">
        <f t="shared" si="132"/>
        <v>0</v>
      </c>
      <c r="AZ347" s="49">
        <f t="shared" si="122"/>
        <v>0</v>
      </c>
      <c r="BA347" s="49">
        <f t="shared" si="122"/>
        <v>0</v>
      </c>
      <c r="BB347" s="48">
        <f t="shared" si="116"/>
        <v>342</v>
      </c>
      <c r="BC347" s="50">
        <f t="shared" si="129"/>
        <v>0</v>
      </c>
    </row>
    <row r="348" spans="1:55" x14ac:dyDescent="0.25">
      <c r="A348" s="48">
        <f t="shared" si="123"/>
        <v>343</v>
      </c>
      <c r="B348" s="221"/>
      <c r="C348" s="222"/>
      <c r="D348" s="220"/>
      <c r="E348" s="180"/>
      <c r="F348" s="223"/>
      <c r="G348" s="223"/>
      <c r="H348" s="223"/>
      <c r="I348" s="223"/>
      <c r="J348" s="49"/>
      <c r="K348" s="49">
        <f t="shared" si="119"/>
        <v>0</v>
      </c>
      <c r="L348" s="49">
        <f t="shared" si="119"/>
        <v>0</v>
      </c>
      <c r="M348" s="49">
        <f t="shared" si="127"/>
        <v>0</v>
      </c>
      <c r="N348" s="48">
        <f t="shared" si="115"/>
        <v>343</v>
      </c>
      <c r="O348" s="49">
        <f t="shared" si="126"/>
        <v>0</v>
      </c>
      <c r="P348" s="49">
        <f t="shared" si="126"/>
        <v>0</v>
      </c>
      <c r="Q348" s="49">
        <f t="shared" si="126"/>
        <v>0</v>
      </c>
      <c r="R348" s="49">
        <f t="shared" si="126"/>
        <v>0</v>
      </c>
      <c r="S348" s="49">
        <f t="shared" si="131"/>
        <v>0</v>
      </c>
      <c r="T348" s="49">
        <f t="shared" si="131"/>
        <v>0</v>
      </c>
      <c r="U348" s="49">
        <f t="shared" si="131"/>
        <v>0</v>
      </c>
      <c r="V348" s="49">
        <f t="shared" si="131"/>
        <v>0</v>
      </c>
      <c r="W348" s="49">
        <f t="shared" si="131"/>
        <v>0</v>
      </c>
      <c r="X348" s="49">
        <f t="shared" si="131"/>
        <v>0</v>
      </c>
      <c r="Y348" s="49">
        <f t="shared" si="131"/>
        <v>0</v>
      </c>
      <c r="Z348" s="49">
        <f t="shared" si="131"/>
        <v>0</v>
      </c>
      <c r="AA348" s="49">
        <f t="shared" si="131"/>
        <v>0</v>
      </c>
      <c r="AB348" s="49">
        <f t="shared" si="131"/>
        <v>0</v>
      </c>
      <c r="AC348" s="49"/>
      <c r="AD348" s="49">
        <f t="shared" si="128"/>
        <v>0</v>
      </c>
      <c r="AE348" s="49">
        <f t="shared" si="128"/>
        <v>0</v>
      </c>
      <c r="AF348" s="49">
        <f t="shared" si="128"/>
        <v>0</v>
      </c>
      <c r="AG348" s="49">
        <f t="shared" si="128"/>
        <v>0</v>
      </c>
      <c r="AH348" s="49">
        <f t="shared" si="128"/>
        <v>0</v>
      </c>
      <c r="AI348" s="49">
        <f t="shared" si="128"/>
        <v>0</v>
      </c>
      <c r="AJ348" s="49">
        <f t="shared" si="128"/>
        <v>0</v>
      </c>
      <c r="AK348" s="49">
        <f t="shared" si="132"/>
        <v>0</v>
      </c>
      <c r="AL348" s="49">
        <f t="shared" si="132"/>
        <v>0</v>
      </c>
      <c r="AM348" s="49">
        <f t="shared" si="132"/>
        <v>0</v>
      </c>
      <c r="AN348" s="49">
        <f t="shared" si="130"/>
        <v>0</v>
      </c>
      <c r="AO348" s="49">
        <f t="shared" si="132"/>
        <v>0</v>
      </c>
      <c r="AP348" s="49">
        <f t="shared" si="132"/>
        <v>0</v>
      </c>
      <c r="AQ348" s="49">
        <f t="shared" si="132"/>
        <v>0</v>
      </c>
      <c r="AR348" s="49">
        <f t="shared" si="132"/>
        <v>0</v>
      </c>
      <c r="AS348" s="49">
        <f t="shared" si="132"/>
        <v>0</v>
      </c>
      <c r="AT348" s="49">
        <f t="shared" si="132"/>
        <v>0</v>
      </c>
      <c r="AU348" s="49">
        <f t="shared" si="132"/>
        <v>0</v>
      </c>
      <c r="AV348" s="49">
        <f t="shared" si="132"/>
        <v>0</v>
      </c>
      <c r="AW348" s="49">
        <f t="shared" si="132"/>
        <v>0</v>
      </c>
      <c r="AX348" s="49">
        <f t="shared" si="132"/>
        <v>0</v>
      </c>
      <c r="AY348" s="49">
        <f t="shared" si="132"/>
        <v>0</v>
      </c>
      <c r="AZ348" s="49">
        <f t="shared" si="122"/>
        <v>0</v>
      </c>
      <c r="BA348" s="49">
        <f t="shared" si="122"/>
        <v>0</v>
      </c>
      <c r="BB348" s="48">
        <f t="shared" si="116"/>
        <v>343</v>
      </c>
      <c r="BC348" s="50">
        <f t="shared" si="129"/>
        <v>0</v>
      </c>
    </row>
    <row r="349" spans="1:55" x14ac:dyDescent="0.25">
      <c r="A349" s="48">
        <f t="shared" si="123"/>
        <v>344</v>
      </c>
      <c r="B349" s="221"/>
      <c r="C349" s="222"/>
      <c r="D349" s="220"/>
      <c r="E349" s="180"/>
      <c r="F349" s="223"/>
      <c r="G349" s="223"/>
      <c r="H349" s="223"/>
      <c r="I349" s="223"/>
      <c r="J349" s="49"/>
      <c r="K349" s="49">
        <f t="shared" si="119"/>
        <v>0</v>
      </c>
      <c r="L349" s="49">
        <f t="shared" si="119"/>
        <v>0</v>
      </c>
      <c r="M349" s="49">
        <f t="shared" si="127"/>
        <v>0</v>
      </c>
      <c r="N349" s="48">
        <f t="shared" si="115"/>
        <v>344</v>
      </c>
      <c r="O349" s="49">
        <f t="shared" si="126"/>
        <v>0</v>
      </c>
      <c r="P349" s="49">
        <f t="shared" si="126"/>
        <v>0</v>
      </c>
      <c r="Q349" s="49">
        <f t="shared" si="126"/>
        <v>0</v>
      </c>
      <c r="R349" s="49">
        <f t="shared" si="126"/>
        <v>0</v>
      </c>
      <c r="S349" s="49">
        <f t="shared" si="131"/>
        <v>0</v>
      </c>
      <c r="T349" s="49">
        <f t="shared" si="131"/>
        <v>0</v>
      </c>
      <c r="U349" s="49">
        <f t="shared" si="131"/>
        <v>0</v>
      </c>
      <c r="V349" s="49">
        <f t="shared" si="131"/>
        <v>0</v>
      </c>
      <c r="W349" s="49">
        <f t="shared" si="131"/>
        <v>0</v>
      </c>
      <c r="X349" s="49">
        <f t="shared" si="131"/>
        <v>0</v>
      </c>
      <c r="Y349" s="49">
        <f t="shared" si="131"/>
        <v>0</v>
      </c>
      <c r="Z349" s="49">
        <f t="shared" si="131"/>
        <v>0</v>
      </c>
      <c r="AA349" s="49">
        <f t="shared" si="131"/>
        <v>0</v>
      </c>
      <c r="AB349" s="49">
        <f t="shared" si="131"/>
        <v>0</v>
      </c>
      <c r="AC349" s="49"/>
      <c r="AD349" s="49">
        <f t="shared" si="128"/>
        <v>0</v>
      </c>
      <c r="AE349" s="49">
        <f t="shared" si="128"/>
        <v>0</v>
      </c>
      <c r="AF349" s="49">
        <f t="shared" si="128"/>
        <v>0</v>
      </c>
      <c r="AG349" s="49">
        <f t="shared" si="128"/>
        <v>0</v>
      </c>
      <c r="AH349" s="49">
        <f t="shared" si="128"/>
        <v>0</v>
      </c>
      <c r="AI349" s="49">
        <f t="shared" si="128"/>
        <v>0</v>
      </c>
      <c r="AJ349" s="49">
        <f t="shared" si="128"/>
        <v>0</v>
      </c>
      <c r="AK349" s="49">
        <f t="shared" ref="AK349:AY365" si="133">IF($E349=AK$4,$G349+$I349,0)</f>
        <v>0</v>
      </c>
      <c r="AL349" s="49">
        <f t="shared" si="133"/>
        <v>0</v>
      </c>
      <c r="AM349" s="49">
        <f t="shared" si="133"/>
        <v>0</v>
      </c>
      <c r="AN349" s="49">
        <f t="shared" si="130"/>
        <v>0</v>
      </c>
      <c r="AO349" s="49">
        <f t="shared" si="133"/>
        <v>0</v>
      </c>
      <c r="AP349" s="49">
        <f t="shared" si="133"/>
        <v>0</v>
      </c>
      <c r="AQ349" s="49">
        <f t="shared" si="133"/>
        <v>0</v>
      </c>
      <c r="AR349" s="49">
        <f t="shared" si="133"/>
        <v>0</v>
      </c>
      <c r="AS349" s="49">
        <f t="shared" si="133"/>
        <v>0</v>
      </c>
      <c r="AT349" s="49">
        <f t="shared" si="133"/>
        <v>0</v>
      </c>
      <c r="AU349" s="49">
        <f t="shared" si="133"/>
        <v>0</v>
      </c>
      <c r="AV349" s="49">
        <f t="shared" si="133"/>
        <v>0</v>
      </c>
      <c r="AW349" s="49">
        <f t="shared" si="133"/>
        <v>0</v>
      </c>
      <c r="AX349" s="49">
        <f t="shared" si="133"/>
        <v>0</v>
      </c>
      <c r="AY349" s="49">
        <f t="shared" si="133"/>
        <v>0</v>
      </c>
      <c r="AZ349" s="49">
        <f t="shared" si="122"/>
        <v>0</v>
      </c>
      <c r="BA349" s="49">
        <f t="shared" si="122"/>
        <v>0</v>
      </c>
      <c r="BB349" s="48">
        <f t="shared" si="116"/>
        <v>344</v>
      </c>
      <c r="BC349" s="50">
        <f t="shared" si="129"/>
        <v>0</v>
      </c>
    </row>
    <row r="350" spans="1:55" x14ac:dyDescent="0.25">
      <c r="A350" s="48">
        <f t="shared" si="123"/>
        <v>345</v>
      </c>
      <c r="B350" s="221"/>
      <c r="C350" s="222"/>
      <c r="D350" s="220"/>
      <c r="E350" s="180"/>
      <c r="F350" s="223"/>
      <c r="G350" s="223"/>
      <c r="H350" s="223"/>
      <c r="I350" s="223"/>
      <c r="J350" s="49"/>
      <c r="K350" s="49">
        <f t="shared" si="119"/>
        <v>0</v>
      </c>
      <c r="L350" s="49">
        <f t="shared" si="119"/>
        <v>0</v>
      </c>
      <c r="M350" s="49">
        <f t="shared" si="127"/>
        <v>0</v>
      </c>
      <c r="N350" s="48">
        <f t="shared" si="115"/>
        <v>345</v>
      </c>
      <c r="O350" s="49">
        <f t="shared" si="126"/>
        <v>0</v>
      </c>
      <c r="P350" s="49">
        <f t="shared" si="126"/>
        <v>0</v>
      </c>
      <c r="Q350" s="49">
        <f t="shared" si="126"/>
        <v>0</v>
      </c>
      <c r="R350" s="49">
        <f t="shared" si="126"/>
        <v>0</v>
      </c>
      <c r="S350" s="49">
        <f t="shared" si="131"/>
        <v>0</v>
      </c>
      <c r="T350" s="49">
        <f t="shared" si="131"/>
        <v>0</v>
      </c>
      <c r="U350" s="49">
        <f t="shared" si="131"/>
        <v>0</v>
      </c>
      <c r="V350" s="49">
        <f t="shared" si="131"/>
        <v>0</v>
      </c>
      <c r="W350" s="49">
        <f t="shared" si="131"/>
        <v>0</v>
      </c>
      <c r="X350" s="49">
        <f t="shared" si="131"/>
        <v>0</v>
      </c>
      <c r="Y350" s="49">
        <f t="shared" si="131"/>
        <v>0</v>
      </c>
      <c r="Z350" s="49">
        <f t="shared" si="131"/>
        <v>0</v>
      </c>
      <c r="AA350" s="49">
        <f t="shared" si="131"/>
        <v>0</v>
      </c>
      <c r="AB350" s="49">
        <f t="shared" si="131"/>
        <v>0</v>
      </c>
      <c r="AC350" s="49"/>
      <c r="AD350" s="49">
        <f t="shared" si="128"/>
        <v>0</v>
      </c>
      <c r="AE350" s="49">
        <f t="shared" si="128"/>
        <v>0</v>
      </c>
      <c r="AF350" s="49">
        <f t="shared" si="128"/>
        <v>0</v>
      </c>
      <c r="AG350" s="49">
        <f t="shared" si="128"/>
        <v>0</v>
      </c>
      <c r="AH350" s="49">
        <f t="shared" si="128"/>
        <v>0</v>
      </c>
      <c r="AI350" s="49">
        <f t="shared" si="128"/>
        <v>0</v>
      </c>
      <c r="AJ350" s="49">
        <f t="shared" si="128"/>
        <v>0</v>
      </c>
      <c r="AK350" s="49">
        <f t="shared" si="133"/>
        <v>0</v>
      </c>
      <c r="AL350" s="49">
        <f t="shared" si="133"/>
        <v>0</v>
      </c>
      <c r="AM350" s="49">
        <f t="shared" si="133"/>
        <v>0</v>
      </c>
      <c r="AN350" s="49">
        <f t="shared" si="130"/>
        <v>0</v>
      </c>
      <c r="AO350" s="49">
        <f t="shared" si="133"/>
        <v>0</v>
      </c>
      <c r="AP350" s="49">
        <f t="shared" si="133"/>
        <v>0</v>
      </c>
      <c r="AQ350" s="49">
        <f t="shared" si="133"/>
        <v>0</v>
      </c>
      <c r="AR350" s="49">
        <f t="shared" si="133"/>
        <v>0</v>
      </c>
      <c r="AS350" s="49">
        <f t="shared" si="133"/>
        <v>0</v>
      </c>
      <c r="AT350" s="49">
        <f t="shared" si="133"/>
        <v>0</v>
      </c>
      <c r="AU350" s="49">
        <f t="shared" si="133"/>
        <v>0</v>
      </c>
      <c r="AV350" s="49">
        <f t="shared" si="133"/>
        <v>0</v>
      </c>
      <c r="AW350" s="49">
        <f t="shared" si="133"/>
        <v>0</v>
      </c>
      <c r="AX350" s="49">
        <f t="shared" si="133"/>
        <v>0</v>
      </c>
      <c r="AY350" s="49">
        <f t="shared" si="133"/>
        <v>0</v>
      </c>
      <c r="AZ350" s="49">
        <f t="shared" si="122"/>
        <v>0</v>
      </c>
      <c r="BA350" s="49">
        <f t="shared" si="122"/>
        <v>0</v>
      </c>
      <c r="BB350" s="48">
        <f t="shared" si="116"/>
        <v>345</v>
      </c>
      <c r="BC350" s="50">
        <f t="shared" si="129"/>
        <v>0</v>
      </c>
    </row>
    <row r="351" spans="1:55" x14ac:dyDescent="0.25">
      <c r="A351" s="48">
        <f t="shared" si="123"/>
        <v>346</v>
      </c>
      <c r="B351" s="221"/>
      <c r="C351" s="222"/>
      <c r="D351" s="220"/>
      <c r="E351" s="180"/>
      <c r="F351" s="223"/>
      <c r="G351" s="223"/>
      <c r="H351" s="223"/>
      <c r="I351" s="223"/>
      <c r="J351" s="49"/>
      <c r="K351" s="49">
        <f t="shared" si="119"/>
        <v>0</v>
      </c>
      <c r="L351" s="49">
        <f t="shared" si="119"/>
        <v>0</v>
      </c>
      <c r="M351" s="49">
        <f t="shared" si="127"/>
        <v>0</v>
      </c>
      <c r="N351" s="48">
        <f t="shared" si="115"/>
        <v>346</v>
      </c>
      <c r="O351" s="49">
        <f t="shared" si="126"/>
        <v>0</v>
      </c>
      <c r="P351" s="49">
        <f t="shared" si="126"/>
        <v>0</v>
      </c>
      <c r="Q351" s="49">
        <f t="shared" si="126"/>
        <v>0</v>
      </c>
      <c r="R351" s="49">
        <f t="shared" si="126"/>
        <v>0</v>
      </c>
      <c r="S351" s="49">
        <f t="shared" si="131"/>
        <v>0</v>
      </c>
      <c r="T351" s="49">
        <f t="shared" si="131"/>
        <v>0</v>
      </c>
      <c r="U351" s="49">
        <f t="shared" si="131"/>
        <v>0</v>
      </c>
      <c r="V351" s="49">
        <f t="shared" si="131"/>
        <v>0</v>
      </c>
      <c r="W351" s="49">
        <f t="shared" si="131"/>
        <v>0</v>
      </c>
      <c r="X351" s="49">
        <f t="shared" si="131"/>
        <v>0</v>
      </c>
      <c r="Y351" s="49">
        <f t="shared" si="131"/>
        <v>0</v>
      </c>
      <c r="Z351" s="49">
        <f t="shared" si="131"/>
        <v>0</v>
      </c>
      <c r="AA351" s="49">
        <f t="shared" si="131"/>
        <v>0</v>
      </c>
      <c r="AB351" s="49">
        <f t="shared" si="131"/>
        <v>0</v>
      </c>
      <c r="AC351" s="49"/>
      <c r="AD351" s="49">
        <f t="shared" si="128"/>
        <v>0</v>
      </c>
      <c r="AE351" s="49">
        <f t="shared" si="128"/>
        <v>0</v>
      </c>
      <c r="AF351" s="49">
        <f t="shared" si="128"/>
        <v>0</v>
      </c>
      <c r="AG351" s="49">
        <f t="shared" si="128"/>
        <v>0</v>
      </c>
      <c r="AH351" s="49">
        <f t="shared" si="128"/>
        <v>0</v>
      </c>
      <c r="AI351" s="49">
        <f t="shared" si="128"/>
        <v>0</v>
      </c>
      <c r="AJ351" s="49">
        <f t="shared" si="128"/>
        <v>0</v>
      </c>
      <c r="AK351" s="49">
        <f t="shared" si="133"/>
        <v>0</v>
      </c>
      <c r="AL351" s="49">
        <f t="shared" si="133"/>
        <v>0</v>
      </c>
      <c r="AM351" s="49">
        <f t="shared" si="133"/>
        <v>0</v>
      </c>
      <c r="AN351" s="49">
        <f t="shared" si="130"/>
        <v>0</v>
      </c>
      <c r="AO351" s="49">
        <f t="shared" si="133"/>
        <v>0</v>
      </c>
      <c r="AP351" s="49">
        <f t="shared" si="133"/>
        <v>0</v>
      </c>
      <c r="AQ351" s="49">
        <f t="shared" si="133"/>
        <v>0</v>
      </c>
      <c r="AR351" s="49">
        <f t="shared" si="133"/>
        <v>0</v>
      </c>
      <c r="AS351" s="49">
        <f t="shared" si="133"/>
        <v>0</v>
      </c>
      <c r="AT351" s="49">
        <f t="shared" si="133"/>
        <v>0</v>
      </c>
      <c r="AU351" s="49">
        <f t="shared" si="133"/>
        <v>0</v>
      </c>
      <c r="AV351" s="49">
        <f t="shared" si="133"/>
        <v>0</v>
      </c>
      <c r="AW351" s="49">
        <f t="shared" si="133"/>
        <v>0</v>
      </c>
      <c r="AX351" s="49">
        <f t="shared" si="133"/>
        <v>0</v>
      </c>
      <c r="AY351" s="49">
        <f t="shared" si="133"/>
        <v>0</v>
      </c>
      <c r="AZ351" s="49">
        <f t="shared" si="122"/>
        <v>0</v>
      </c>
      <c r="BA351" s="49">
        <f t="shared" si="122"/>
        <v>0</v>
      </c>
      <c r="BB351" s="48">
        <f t="shared" si="116"/>
        <v>346</v>
      </c>
      <c r="BC351" s="50">
        <f t="shared" si="129"/>
        <v>0</v>
      </c>
    </row>
    <row r="352" spans="1:55" x14ac:dyDescent="0.25">
      <c r="A352" s="48">
        <f t="shared" si="123"/>
        <v>347</v>
      </c>
      <c r="B352" s="221"/>
      <c r="C352" s="222"/>
      <c r="D352" s="220"/>
      <c r="E352" s="180"/>
      <c r="F352" s="223"/>
      <c r="G352" s="223"/>
      <c r="H352" s="223"/>
      <c r="I352" s="223"/>
      <c r="J352" s="49"/>
      <c r="K352" s="49">
        <f t="shared" si="119"/>
        <v>0</v>
      </c>
      <c r="L352" s="49">
        <f t="shared" si="119"/>
        <v>0</v>
      </c>
      <c r="M352" s="49">
        <f t="shared" si="127"/>
        <v>0</v>
      </c>
      <c r="N352" s="48">
        <f t="shared" si="115"/>
        <v>347</v>
      </c>
      <c r="O352" s="49">
        <f t="shared" si="126"/>
        <v>0</v>
      </c>
      <c r="P352" s="49">
        <f t="shared" si="126"/>
        <v>0</v>
      </c>
      <c r="Q352" s="49">
        <f t="shared" si="126"/>
        <v>0</v>
      </c>
      <c r="R352" s="49">
        <f t="shared" si="126"/>
        <v>0</v>
      </c>
      <c r="S352" s="49">
        <f t="shared" si="131"/>
        <v>0</v>
      </c>
      <c r="T352" s="49">
        <f t="shared" si="131"/>
        <v>0</v>
      </c>
      <c r="U352" s="49">
        <f t="shared" si="131"/>
        <v>0</v>
      </c>
      <c r="V352" s="49">
        <f t="shared" si="131"/>
        <v>0</v>
      </c>
      <c r="W352" s="49">
        <f t="shared" si="131"/>
        <v>0</v>
      </c>
      <c r="X352" s="49">
        <f t="shared" si="131"/>
        <v>0</v>
      </c>
      <c r="Y352" s="49">
        <f t="shared" si="131"/>
        <v>0</v>
      </c>
      <c r="Z352" s="49">
        <f t="shared" si="131"/>
        <v>0</v>
      </c>
      <c r="AA352" s="49">
        <f t="shared" si="131"/>
        <v>0</v>
      </c>
      <c r="AB352" s="49">
        <f t="shared" si="131"/>
        <v>0</v>
      </c>
      <c r="AC352" s="49"/>
      <c r="AD352" s="49">
        <f t="shared" si="128"/>
        <v>0</v>
      </c>
      <c r="AE352" s="49">
        <f t="shared" si="128"/>
        <v>0</v>
      </c>
      <c r="AF352" s="49">
        <f t="shared" si="128"/>
        <v>0</v>
      </c>
      <c r="AG352" s="49">
        <f t="shared" si="128"/>
        <v>0</v>
      </c>
      <c r="AH352" s="49">
        <f t="shared" si="128"/>
        <v>0</v>
      </c>
      <c r="AI352" s="49">
        <f t="shared" si="128"/>
        <v>0</v>
      </c>
      <c r="AJ352" s="49">
        <f t="shared" si="128"/>
        <v>0</v>
      </c>
      <c r="AK352" s="49">
        <f t="shared" si="133"/>
        <v>0</v>
      </c>
      <c r="AL352" s="49">
        <f t="shared" si="133"/>
        <v>0</v>
      </c>
      <c r="AM352" s="49">
        <f t="shared" si="133"/>
        <v>0</v>
      </c>
      <c r="AN352" s="49">
        <f t="shared" si="130"/>
        <v>0</v>
      </c>
      <c r="AO352" s="49">
        <f t="shared" si="133"/>
        <v>0</v>
      </c>
      <c r="AP352" s="49">
        <f t="shared" si="133"/>
        <v>0</v>
      </c>
      <c r="AQ352" s="49">
        <f t="shared" si="133"/>
        <v>0</v>
      </c>
      <c r="AR352" s="49">
        <f t="shared" si="133"/>
        <v>0</v>
      </c>
      <c r="AS352" s="49">
        <f t="shared" si="133"/>
        <v>0</v>
      </c>
      <c r="AT352" s="49">
        <f t="shared" si="133"/>
        <v>0</v>
      </c>
      <c r="AU352" s="49">
        <f t="shared" si="133"/>
        <v>0</v>
      </c>
      <c r="AV352" s="49">
        <f t="shared" si="133"/>
        <v>0</v>
      </c>
      <c r="AW352" s="49">
        <f t="shared" si="133"/>
        <v>0</v>
      </c>
      <c r="AX352" s="49">
        <f t="shared" si="133"/>
        <v>0</v>
      </c>
      <c r="AY352" s="49">
        <f t="shared" si="133"/>
        <v>0</v>
      </c>
      <c r="AZ352" s="49">
        <f t="shared" si="122"/>
        <v>0</v>
      </c>
      <c r="BA352" s="49">
        <f t="shared" si="122"/>
        <v>0</v>
      </c>
      <c r="BB352" s="48">
        <f t="shared" si="116"/>
        <v>347</v>
      </c>
      <c r="BC352" s="50">
        <f t="shared" si="129"/>
        <v>0</v>
      </c>
    </row>
    <row r="353" spans="1:55" x14ac:dyDescent="0.25">
      <c r="A353" s="48">
        <f t="shared" si="123"/>
        <v>348</v>
      </c>
      <c r="B353" s="221"/>
      <c r="C353" s="222"/>
      <c r="D353" s="220"/>
      <c r="E353" s="180"/>
      <c r="F353" s="223"/>
      <c r="G353" s="223"/>
      <c r="H353" s="223"/>
      <c r="I353" s="223"/>
      <c r="J353" s="49"/>
      <c r="K353" s="49">
        <f t="shared" si="119"/>
        <v>0</v>
      </c>
      <c r="L353" s="49">
        <f t="shared" si="119"/>
        <v>0</v>
      </c>
      <c r="M353" s="49">
        <f t="shared" si="127"/>
        <v>0</v>
      </c>
      <c r="N353" s="48">
        <f t="shared" si="115"/>
        <v>348</v>
      </c>
      <c r="O353" s="49">
        <f t="shared" si="126"/>
        <v>0</v>
      </c>
      <c r="P353" s="49">
        <f t="shared" si="126"/>
        <v>0</v>
      </c>
      <c r="Q353" s="49">
        <f t="shared" si="126"/>
        <v>0</v>
      </c>
      <c r="R353" s="49">
        <f t="shared" si="126"/>
        <v>0</v>
      </c>
      <c r="S353" s="49">
        <f t="shared" si="131"/>
        <v>0</v>
      </c>
      <c r="T353" s="49">
        <f t="shared" si="131"/>
        <v>0</v>
      </c>
      <c r="U353" s="49">
        <f t="shared" si="131"/>
        <v>0</v>
      </c>
      <c r="V353" s="49">
        <f t="shared" si="131"/>
        <v>0</v>
      </c>
      <c r="W353" s="49">
        <f t="shared" ref="W353:AB353" si="134">IF($E353=W$4,$G353+$I353,0)</f>
        <v>0</v>
      </c>
      <c r="X353" s="49">
        <f t="shared" si="134"/>
        <v>0</v>
      </c>
      <c r="Y353" s="49">
        <f t="shared" si="134"/>
        <v>0</v>
      </c>
      <c r="Z353" s="49">
        <f t="shared" si="134"/>
        <v>0</v>
      </c>
      <c r="AA353" s="49">
        <f t="shared" si="134"/>
        <v>0</v>
      </c>
      <c r="AB353" s="49">
        <f t="shared" si="134"/>
        <v>0</v>
      </c>
      <c r="AC353" s="49"/>
      <c r="AD353" s="49">
        <f t="shared" si="128"/>
        <v>0</v>
      </c>
      <c r="AE353" s="49">
        <f t="shared" si="128"/>
        <v>0</v>
      </c>
      <c r="AF353" s="49">
        <f t="shared" si="128"/>
        <v>0</v>
      </c>
      <c r="AG353" s="49">
        <f t="shared" si="128"/>
        <v>0</v>
      </c>
      <c r="AH353" s="49">
        <f t="shared" si="128"/>
        <v>0</v>
      </c>
      <c r="AI353" s="49">
        <f t="shared" si="128"/>
        <v>0</v>
      </c>
      <c r="AJ353" s="49">
        <f t="shared" si="128"/>
        <v>0</v>
      </c>
      <c r="AK353" s="49">
        <f t="shared" si="133"/>
        <v>0</v>
      </c>
      <c r="AL353" s="49">
        <f t="shared" si="133"/>
        <v>0</v>
      </c>
      <c r="AM353" s="49">
        <f t="shared" si="133"/>
        <v>0</v>
      </c>
      <c r="AN353" s="49">
        <f t="shared" si="130"/>
        <v>0</v>
      </c>
      <c r="AO353" s="49">
        <f t="shared" si="133"/>
        <v>0</v>
      </c>
      <c r="AP353" s="49">
        <f t="shared" si="133"/>
        <v>0</v>
      </c>
      <c r="AQ353" s="49">
        <f t="shared" si="133"/>
        <v>0</v>
      </c>
      <c r="AR353" s="49">
        <f t="shared" si="133"/>
        <v>0</v>
      </c>
      <c r="AS353" s="49">
        <f t="shared" si="133"/>
        <v>0</v>
      </c>
      <c r="AT353" s="49">
        <f t="shared" si="133"/>
        <v>0</v>
      </c>
      <c r="AU353" s="49">
        <f t="shared" si="133"/>
        <v>0</v>
      </c>
      <c r="AV353" s="49">
        <f t="shared" si="133"/>
        <v>0</v>
      </c>
      <c r="AW353" s="49">
        <f t="shared" si="133"/>
        <v>0</v>
      </c>
      <c r="AX353" s="49">
        <f t="shared" si="133"/>
        <v>0</v>
      </c>
      <c r="AY353" s="49">
        <f t="shared" si="133"/>
        <v>0</v>
      </c>
      <c r="AZ353" s="49">
        <f t="shared" si="122"/>
        <v>0</v>
      </c>
      <c r="BA353" s="49">
        <f t="shared" si="122"/>
        <v>0</v>
      </c>
      <c r="BB353" s="48">
        <f t="shared" si="116"/>
        <v>348</v>
      </c>
      <c r="BC353" s="50">
        <f t="shared" si="129"/>
        <v>0</v>
      </c>
    </row>
    <row r="354" spans="1:55" x14ac:dyDescent="0.25">
      <c r="A354" s="48">
        <f t="shared" si="123"/>
        <v>349</v>
      </c>
      <c r="B354" s="221"/>
      <c r="C354" s="222"/>
      <c r="D354" s="220"/>
      <c r="E354" s="180"/>
      <c r="F354" s="223"/>
      <c r="G354" s="223"/>
      <c r="H354" s="223"/>
      <c r="I354" s="223"/>
      <c r="J354" s="49"/>
      <c r="K354" s="49">
        <f t="shared" si="119"/>
        <v>0</v>
      </c>
      <c r="L354" s="49">
        <f t="shared" si="119"/>
        <v>0</v>
      </c>
      <c r="M354" s="49">
        <f t="shared" si="127"/>
        <v>0</v>
      </c>
      <c r="N354" s="48">
        <f t="shared" si="115"/>
        <v>349</v>
      </c>
      <c r="O354" s="49">
        <f t="shared" si="126"/>
        <v>0</v>
      </c>
      <c r="P354" s="49">
        <f t="shared" si="126"/>
        <v>0</v>
      </c>
      <c r="Q354" s="49">
        <f t="shared" si="126"/>
        <v>0</v>
      </c>
      <c r="R354" s="49">
        <f t="shared" si="126"/>
        <v>0</v>
      </c>
      <c r="S354" s="49">
        <f t="shared" ref="S354:AB377" si="135">IF($E354=S$4,$G354+$I354,0)</f>
        <v>0</v>
      </c>
      <c r="T354" s="49">
        <f t="shared" si="135"/>
        <v>0</v>
      </c>
      <c r="U354" s="49">
        <f t="shared" si="135"/>
        <v>0</v>
      </c>
      <c r="V354" s="49">
        <f t="shared" si="135"/>
        <v>0</v>
      </c>
      <c r="W354" s="49">
        <f t="shared" si="135"/>
        <v>0</v>
      </c>
      <c r="X354" s="49">
        <f t="shared" si="135"/>
        <v>0</v>
      </c>
      <c r="Y354" s="49">
        <f t="shared" si="135"/>
        <v>0</v>
      </c>
      <c r="Z354" s="49">
        <f t="shared" si="135"/>
        <v>0</v>
      </c>
      <c r="AA354" s="49">
        <f t="shared" si="135"/>
        <v>0</v>
      </c>
      <c r="AB354" s="49">
        <f t="shared" si="135"/>
        <v>0</v>
      </c>
      <c r="AC354" s="49"/>
      <c r="AD354" s="49">
        <f t="shared" si="128"/>
        <v>0</v>
      </c>
      <c r="AE354" s="49">
        <f t="shared" si="128"/>
        <v>0</v>
      </c>
      <c r="AF354" s="49">
        <f t="shared" si="128"/>
        <v>0</v>
      </c>
      <c r="AG354" s="49">
        <f t="shared" si="128"/>
        <v>0</v>
      </c>
      <c r="AH354" s="49">
        <f t="shared" si="128"/>
        <v>0</v>
      </c>
      <c r="AI354" s="49">
        <f t="shared" si="128"/>
        <v>0</v>
      </c>
      <c r="AJ354" s="49">
        <f t="shared" si="128"/>
        <v>0</v>
      </c>
      <c r="AK354" s="49">
        <f t="shared" si="133"/>
        <v>0</v>
      </c>
      <c r="AL354" s="49">
        <f t="shared" si="133"/>
        <v>0</v>
      </c>
      <c r="AM354" s="49">
        <f t="shared" si="133"/>
        <v>0</v>
      </c>
      <c r="AN354" s="49">
        <f t="shared" si="130"/>
        <v>0</v>
      </c>
      <c r="AO354" s="49">
        <f t="shared" si="133"/>
        <v>0</v>
      </c>
      <c r="AP354" s="49">
        <f t="shared" si="133"/>
        <v>0</v>
      </c>
      <c r="AQ354" s="49">
        <f t="shared" si="133"/>
        <v>0</v>
      </c>
      <c r="AR354" s="49">
        <f t="shared" si="133"/>
        <v>0</v>
      </c>
      <c r="AS354" s="49">
        <f t="shared" si="133"/>
        <v>0</v>
      </c>
      <c r="AT354" s="49">
        <f t="shared" si="133"/>
        <v>0</v>
      </c>
      <c r="AU354" s="49">
        <f t="shared" si="133"/>
        <v>0</v>
      </c>
      <c r="AV354" s="49">
        <f t="shared" si="133"/>
        <v>0</v>
      </c>
      <c r="AW354" s="49">
        <f t="shared" si="133"/>
        <v>0</v>
      </c>
      <c r="AX354" s="49">
        <f t="shared" si="133"/>
        <v>0</v>
      </c>
      <c r="AY354" s="49">
        <f t="shared" si="133"/>
        <v>0</v>
      </c>
      <c r="AZ354" s="49">
        <f t="shared" si="122"/>
        <v>0</v>
      </c>
      <c r="BA354" s="49">
        <f t="shared" si="122"/>
        <v>0</v>
      </c>
      <c r="BB354" s="48">
        <f t="shared" si="116"/>
        <v>349</v>
      </c>
      <c r="BC354" s="50">
        <f t="shared" si="129"/>
        <v>0</v>
      </c>
    </row>
    <row r="355" spans="1:55" x14ac:dyDescent="0.25">
      <c r="A355" s="48">
        <f t="shared" si="123"/>
        <v>350</v>
      </c>
      <c r="B355" s="221"/>
      <c r="C355" s="222"/>
      <c r="D355" s="220"/>
      <c r="E355" s="180"/>
      <c r="F355" s="223"/>
      <c r="G355" s="223"/>
      <c r="H355" s="223"/>
      <c r="I355" s="223"/>
      <c r="J355" s="49"/>
      <c r="K355" s="49">
        <f t="shared" si="119"/>
        <v>0</v>
      </c>
      <c r="L355" s="49">
        <f t="shared" si="119"/>
        <v>0</v>
      </c>
      <c r="M355" s="49">
        <f t="shared" si="127"/>
        <v>0</v>
      </c>
      <c r="N355" s="48">
        <f t="shared" si="115"/>
        <v>350</v>
      </c>
      <c r="O355" s="49">
        <f t="shared" si="126"/>
        <v>0</v>
      </c>
      <c r="P355" s="49">
        <f t="shared" si="126"/>
        <v>0</v>
      </c>
      <c r="Q355" s="49">
        <f t="shared" si="126"/>
        <v>0</v>
      </c>
      <c r="R355" s="49">
        <f t="shared" si="126"/>
        <v>0</v>
      </c>
      <c r="S355" s="49">
        <f t="shared" si="135"/>
        <v>0</v>
      </c>
      <c r="T355" s="49">
        <f t="shared" si="135"/>
        <v>0</v>
      </c>
      <c r="U355" s="49">
        <f t="shared" si="135"/>
        <v>0</v>
      </c>
      <c r="V355" s="49">
        <f t="shared" si="135"/>
        <v>0</v>
      </c>
      <c r="W355" s="49">
        <f t="shared" si="135"/>
        <v>0</v>
      </c>
      <c r="X355" s="49">
        <f t="shared" si="135"/>
        <v>0</v>
      </c>
      <c r="Y355" s="49">
        <f t="shared" si="135"/>
        <v>0</v>
      </c>
      <c r="Z355" s="49">
        <f t="shared" si="135"/>
        <v>0</v>
      </c>
      <c r="AA355" s="49">
        <f t="shared" si="135"/>
        <v>0</v>
      </c>
      <c r="AB355" s="49">
        <f t="shared" si="135"/>
        <v>0</v>
      </c>
      <c r="AC355" s="49"/>
      <c r="AD355" s="49">
        <f t="shared" si="128"/>
        <v>0</v>
      </c>
      <c r="AE355" s="49">
        <f t="shared" si="128"/>
        <v>0</v>
      </c>
      <c r="AF355" s="49">
        <f t="shared" si="128"/>
        <v>0</v>
      </c>
      <c r="AG355" s="49">
        <f t="shared" si="128"/>
        <v>0</v>
      </c>
      <c r="AH355" s="49">
        <f t="shared" si="128"/>
        <v>0</v>
      </c>
      <c r="AI355" s="49">
        <f t="shared" si="128"/>
        <v>0</v>
      </c>
      <c r="AJ355" s="49">
        <f t="shared" si="128"/>
        <v>0</v>
      </c>
      <c r="AK355" s="49">
        <f t="shared" si="133"/>
        <v>0</v>
      </c>
      <c r="AL355" s="49">
        <f t="shared" si="133"/>
        <v>0</v>
      </c>
      <c r="AM355" s="49">
        <f t="shared" si="133"/>
        <v>0</v>
      </c>
      <c r="AN355" s="49">
        <f t="shared" si="130"/>
        <v>0</v>
      </c>
      <c r="AO355" s="49">
        <f t="shared" si="133"/>
        <v>0</v>
      </c>
      <c r="AP355" s="49">
        <f t="shared" si="133"/>
        <v>0</v>
      </c>
      <c r="AQ355" s="49">
        <f t="shared" si="133"/>
        <v>0</v>
      </c>
      <c r="AR355" s="49">
        <f t="shared" si="133"/>
        <v>0</v>
      </c>
      <c r="AS355" s="49">
        <f t="shared" si="133"/>
        <v>0</v>
      </c>
      <c r="AT355" s="49">
        <f t="shared" si="133"/>
        <v>0</v>
      </c>
      <c r="AU355" s="49">
        <f t="shared" si="133"/>
        <v>0</v>
      </c>
      <c r="AV355" s="49">
        <f t="shared" si="133"/>
        <v>0</v>
      </c>
      <c r="AW355" s="49">
        <f t="shared" si="133"/>
        <v>0</v>
      </c>
      <c r="AX355" s="49">
        <f t="shared" si="133"/>
        <v>0</v>
      </c>
      <c r="AY355" s="49">
        <f t="shared" si="133"/>
        <v>0</v>
      </c>
      <c r="AZ355" s="49">
        <f t="shared" si="122"/>
        <v>0</v>
      </c>
      <c r="BA355" s="49">
        <f t="shared" si="122"/>
        <v>0</v>
      </c>
      <c r="BB355" s="48">
        <f t="shared" si="116"/>
        <v>350</v>
      </c>
      <c r="BC355" s="50">
        <f t="shared" si="129"/>
        <v>0</v>
      </c>
    </row>
    <row r="356" spans="1:55" x14ac:dyDescent="0.25">
      <c r="A356" s="48">
        <f t="shared" si="123"/>
        <v>351</v>
      </c>
      <c r="B356" s="221"/>
      <c r="C356" s="222"/>
      <c r="D356" s="220"/>
      <c r="E356" s="180"/>
      <c r="F356" s="223"/>
      <c r="G356" s="223"/>
      <c r="H356" s="223"/>
      <c r="I356" s="223"/>
      <c r="J356" s="49"/>
      <c r="K356" s="49">
        <f t="shared" si="119"/>
        <v>0</v>
      </c>
      <c r="L356" s="49">
        <f t="shared" si="119"/>
        <v>0</v>
      </c>
      <c r="M356" s="49">
        <f t="shared" si="127"/>
        <v>0</v>
      </c>
      <c r="N356" s="48">
        <f t="shared" si="115"/>
        <v>351</v>
      </c>
      <c r="O356" s="49">
        <f t="shared" si="126"/>
        <v>0</v>
      </c>
      <c r="P356" s="49">
        <f t="shared" si="126"/>
        <v>0</v>
      </c>
      <c r="Q356" s="49">
        <f t="shared" si="126"/>
        <v>0</v>
      </c>
      <c r="R356" s="49">
        <f t="shared" si="126"/>
        <v>0</v>
      </c>
      <c r="S356" s="49">
        <f t="shared" si="135"/>
        <v>0</v>
      </c>
      <c r="T356" s="49">
        <f t="shared" si="135"/>
        <v>0</v>
      </c>
      <c r="U356" s="49">
        <f t="shared" si="135"/>
        <v>0</v>
      </c>
      <c r="V356" s="49">
        <f t="shared" si="135"/>
        <v>0</v>
      </c>
      <c r="W356" s="49">
        <f t="shared" si="135"/>
        <v>0</v>
      </c>
      <c r="X356" s="49">
        <f t="shared" si="135"/>
        <v>0</v>
      </c>
      <c r="Y356" s="49">
        <f t="shared" si="135"/>
        <v>0</v>
      </c>
      <c r="Z356" s="49">
        <f t="shared" si="135"/>
        <v>0</v>
      </c>
      <c r="AA356" s="49">
        <f t="shared" si="135"/>
        <v>0</v>
      </c>
      <c r="AB356" s="49">
        <f t="shared" si="135"/>
        <v>0</v>
      </c>
      <c r="AC356" s="49"/>
      <c r="AD356" s="49">
        <f t="shared" si="128"/>
        <v>0</v>
      </c>
      <c r="AE356" s="49">
        <f t="shared" si="128"/>
        <v>0</v>
      </c>
      <c r="AF356" s="49">
        <f t="shared" si="128"/>
        <v>0</v>
      </c>
      <c r="AG356" s="49">
        <f t="shared" si="128"/>
        <v>0</v>
      </c>
      <c r="AH356" s="49">
        <f t="shared" si="128"/>
        <v>0</v>
      </c>
      <c r="AI356" s="49">
        <f t="shared" si="128"/>
        <v>0</v>
      </c>
      <c r="AJ356" s="49">
        <f t="shared" si="128"/>
        <v>0</v>
      </c>
      <c r="AK356" s="49">
        <f t="shared" si="133"/>
        <v>0</v>
      </c>
      <c r="AL356" s="49">
        <f t="shared" si="133"/>
        <v>0</v>
      </c>
      <c r="AM356" s="49">
        <f t="shared" si="133"/>
        <v>0</v>
      </c>
      <c r="AN356" s="49">
        <f t="shared" si="130"/>
        <v>0</v>
      </c>
      <c r="AO356" s="49">
        <f t="shared" si="133"/>
        <v>0</v>
      </c>
      <c r="AP356" s="49">
        <f t="shared" si="133"/>
        <v>0</v>
      </c>
      <c r="AQ356" s="49">
        <f t="shared" si="133"/>
        <v>0</v>
      </c>
      <c r="AR356" s="49">
        <f t="shared" si="133"/>
        <v>0</v>
      </c>
      <c r="AS356" s="49">
        <f t="shared" si="133"/>
        <v>0</v>
      </c>
      <c r="AT356" s="49">
        <f t="shared" si="133"/>
        <v>0</v>
      </c>
      <c r="AU356" s="49">
        <f t="shared" si="133"/>
        <v>0</v>
      </c>
      <c r="AV356" s="49">
        <f t="shared" si="133"/>
        <v>0</v>
      </c>
      <c r="AW356" s="49">
        <f t="shared" si="133"/>
        <v>0</v>
      </c>
      <c r="AX356" s="49">
        <f t="shared" si="133"/>
        <v>0</v>
      </c>
      <c r="AY356" s="49">
        <f t="shared" si="133"/>
        <v>0</v>
      </c>
      <c r="AZ356" s="49">
        <f t="shared" si="122"/>
        <v>0</v>
      </c>
      <c r="BA356" s="49">
        <f t="shared" si="122"/>
        <v>0</v>
      </c>
      <c r="BB356" s="48">
        <f t="shared" si="116"/>
        <v>351</v>
      </c>
      <c r="BC356" s="50">
        <f t="shared" si="129"/>
        <v>0</v>
      </c>
    </row>
    <row r="357" spans="1:55" x14ac:dyDescent="0.25">
      <c r="A357" s="48">
        <f t="shared" si="123"/>
        <v>352</v>
      </c>
      <c r="B357" s="221"/>
      <c r="C357" s="222"/>
      <c r="D357" s="220"/>
      <c r="E357" s="180"/>
      <c r="F357" s="223"/>
      <c r="G357" s="223"/>
      <c r="H357" s="223"/>
      <c r="I357" s="223"/>
      <c r="J357" s="49"/>
      <c r="K357" s="49">
        <f t="shared" si="119"/>
        <v>0</v>
      </c>
      <c r="L357" s="49">
        <f t="shared" si="119"/>
        <v>0</v>
      </c>
      <c r="M357" s="49">
        <f t="shared" si="127"/>
        <v>0</v>
      </c>
      <c r="N357" s="48">
        <f t="shared" si="115"/>
        <v>352</v>
      </c>
      <c r="O357" s="49">
        <f t="shared" si="126"/>
        <v>0</v>
      </c>
      <c r="P357" s="49">
        <f t="shared" si="126"/>
        <v>0</v>
      </c>
      <c r="Q357" s="49">
        <f t="shared" si="126"/>
        <v>0</v>
      </c>
      <c r="R357" s="49">
        <f t="shared" si="126"/>
        <v>0</v>
      </c>
      <c r="S357" s="49">
        <f t="shared" si="135"/>
        <v>0</v>
      </c>
      <c r="T357" s="49">
        <f t="shared" si="135"/>
        <v>0</v>
      </c>
      <c r="U357" s="49">
        <f t="shared" si="135"/>
        <v>0</v>
      </c>
      <c r="V357" s="49">
        <f t="shared" si="135"/>
        <v>0</v>
      </c>
      <c r="W357" s="49">
        <f t="shared" si="135"/>
        <v>0</v>
      </c>
      <c r="X357" s="49">
        <f t="shared" si="135"/>
        <v>0</v>
      </c>
      <c r="Y357" s="49">
        <f t="shared" si="135"/>
        <v>0</v>
      </c>
      <c r="Z357" s="49">
        <f t="shared" si="135"/>
        <v>0</v>
      </c>
      <c r="AA357" s="49">
        <f t="shared" si="135"/>
        <v>0</v>
      </c>
      <c r="AB357" s="49">
        <f t="shared" si="135"/>
        <v>0</v>
      </c>
      <c r="AC357" s="49"/>
      <c r="AD357" s="49">
        <f t="shared" si="128"/>
        <v>0</v>
      </c>
      <c r="AE357" s="49">
        <f t="shared" si="128"/>
        <v>0</v>
      </c>
      <c r="AF357" s="49">
        <f t="shared" si="128"/>
        <v>0</v>
      </c>
      <c r="AG357" s="49">
        <f t="shared" si="128"/>
        <v>0</v>
      </c>
      <c r="AH357" s="49">
        <f t="shared" si="128"/>
        <v>0</v>
      </c>
      <c r="AI357" s="49">
        <f t="shared" si="128"/>
        <v>0</v>
      </c>
      <c r="AJ357" s="49">
        <f t="shared" si="128"/>
        <v>0</v>
      </c>
      <c r="AK357" s="49">
        <f t="shared" si="133"/>
        <v>0</v>
      </c>
      <c r="AL357" s="49">
        <f t="shared" si="133"/>
        <v>0</v>
      </c>
      <c r="AM357" s="49">
        <f t="shared" si="133"/>
        <v>0</v>
      </c>
      <c r="AN357" s="49">
        <f t="shared" si="130"/>
        <v>0</v>
      </c>
      <c r="AO357" s="49">
        <f t="shared" si="133"/>
        <v>0</v>
      </c>
      <c r="AP357" s="49">
        <f t="shared" si="133"/>
        <v>0</v>
      </c>
      <c r="AQ357" s="49">
        <f t="shared" si="133"/>
        <v>0</v>
      </c>
      <c r="AR357" s="49">
        <f t="shared" si="133"/>
        <v>0</v>
      </c>
      <c r="AS357" s="49">
        <f t="shared" si="133"/>
        <v>0</v>
      </c>
      <c r="AT357" s="49">
        <f t="shared" si="133"/>
        <v>0</v>
      </c>
      <c r="AU357" s="49">
        <f t="shared" si="133"/>
        <v>0</v>
      </c>
      <c r="AV357" s="49">
        <f t="shared" si="133"/>
        <v>0</v>
      </c>
      <c r="AW357" s="49">
        <f t="shared" si="133"/>
        <v>0</v>
      </c>
      <c r="AX357" s="49">
        <f t="shared" si="133"/>
        <v>0</v>
      </c>
      <c r="AY357" s="49">
        <f t="shared" si="133"/>
        <v>0</v>
      </c>
      <c r="AZ357" s="49">
        <f t="shared" si="122"/>
        <v>0</v>
      </c>
      <c r="BA357" s="49">
        <f t="shared" si="122"/>
        <v>0</v>
      </c>
      <c r="BB357" s="48">
        <f t="shared" si="116"/>
        <v>352</v>
      </c>
      <c r="BC357" s="50">
        <f t="shared" si="129"/>
        <v>0</v>
      </c>
    </row>
    <row r="358" spans="1:55" x14ac:dyDescent="0.25">
      <c r="A358" s="48">
        <f t="shared" si="123"/>
        <v>353</v>
      </c>
      <c r="B358" s="221"/>
      <c r="C358" s="222"/>
      <c r="D358" s="220"/>
      <c r="E358" s="180"/>
      <c r="F358" s="223"/>
      <c r="G358" s="223"/>
      <c r="H358" s="223"/>
      <c r="I358" s="223"/>
      <c r="J358" s="49"/>
      <c r="K358" s="49">
        <f t="shared" si="119"/>
        <v>0</v>
      </c>
      <c r="L358" s="49">
        <f t="shared" si="119"/>
        <v>0</v>
      </c>
      <c r="M358" s="49">
        <f t="shared" si="127"/>
        <v>0</v>
      </c>
      <c r="N358" s="48">
        <f t="shared" si="115"/>
        <v>353</v>
      </c>
      <c r="O358" s="49">
        <f t="shared" si="126"/>
        <v>0</v>
      </c>
      <c r="P358" s="49">
        <f t="shared" si="126"/>
        <v>0</v>
      </c>
      <c r="Q358" s="49">
        <f t="shared" si="126"/>
        <v>0</v>
      </c>
      <c r="R358" s="49">
        <f t="shared" si="126"/>
        <v>0</v>
      </c>
      <c r="S358" s="49">
        <f t="shared" si="135"/>
        <v>0</v>
      </c>
      <c r="T358" s="49">
        <f t="shared" si="135"/>
        <v>0</v>
      </c>
      <c r="U358" s="49">
        <f t="shared" si="135"/>
        <v>0</v>
      </c>
      <c r="V358" s="49">
        <f t="shared" si="135"/>
        <v>0</v>
      </c>
      <c r="W358" s="49">
        <f t="shared" si="135"/>
        <v>0</v>
      </c>
      <c r="X358" s="49">
        <f t="shared" si="135"/>
        <v>0</v>
      </c>
      <c r="Y358" s="49">
        <f t="shared" si="135"/>
        <v>0</v>
      </c>
      <c r="Z358" s="49">
        <f t="shared" si="135"/>
        <v>0</v>
      </c>
      <c r="AA358" s="49">
        <f t="shared" si="135"/>
        <v>0</v>
      </c>
      <c r="AB358" s="49">
        <f t="shared" si="135"/>
        <v>0</v>
      </c>
      <c r="AC358" s="49"/>
      <c r="AD358" s="49">
        <f t="shared" si="128"/>
        <v>0</v>
      </c>
      <c r="AE358" s="49">
        <f t="shared" si="128"/>
        <v>0</v>
      </c>
      <c r="AF358" s="49">
        <f t="shared" si="128"/>
        <v>0</v>
      </c>
      <c r="AG358" s="49">
        <f t="shared" si="128"/>
        <v>0</v>
      </c>
      <c r="AH358" s="49">
        <f t="shared" si="128"/>
        <v>0</v>
      </c>
      <c r="AI358" s="49">
        <f t="shared" si="128"/>
        <v>0</v>
      </c>
      <c r="AJ358" s="49">
        <f t="shared" si="128"/>
        <v>0</v>
      </c>
      <c r="AK358" s="49">
        <f t="shared" si="133"/>
        <v>0</v>
      </c>
      <c r="AL358" s="49">
        <f t="shared" si="133"/>
        <v>0</v>
      </c>
      <c r="AM358" s="49">
        <f t="shared" si="133"/>
        <v>0</v>
      </c>
      <c r="AN358" s="49">
        <f t="shared" si="130"/>
        <v>0</v>
      </c>
      <c r="AO358" s="49">
        <f t="shared" si="133"/>
        <v>0</v>
      </c>
      <c r="AP358" s="49">
        <f t="shared" si="133"/>
        <v>0</v>
      </c>
      <c r="AQ358" s="49">
        <f t="shared" si="133"/>
        <v>0</v>
      </c>
      <c r="AR358" s="49">
        <f t="shared" si="133"/>
        <v>0</v>
      </c>
      <c r="AS358" s="49">
        <f t="shared" si="133"/>
        <v>0</v>
      </c>
      <c r="AT358" s="49">
        <f t="shared" si="133"/>
        <v>0</v>
      </c>
      <c r="AU358" s="49">
        <f t="shared" si="133"/>
        <v>0</v>
      </c>
      <c r="AV358" s="49">
        <f t="shared" si="133"/>
        <v>0</v>
      </c>
      <c r="AW358" s="49">
        <f t="shared" si="133"/>
        <v>0</v>
      </c>
      <c r="AX358" s="49">
        <f t="shared" si="133"/>
        <v>0</v>
      </c>
      <c r="AY358" s="49">
        <f t="shared" si="133"/>
        <v>0</v>
      </c>
      <c r="AZ358" s="49">
        <f t="shared" si="122"/>
        <v>0</v>
      </c>
      <c r="BA358" s="49">
        <f t="shared" si="122"/>
        <v>0</v>
      </c>
      <c r="BB358" s="48">
        <f t="shared" si="116"/>
        <v>353</v>
      </c>
      <c r="BC358" s="50">
        <f t="shared" si="129"/>
        <v>0</v>
      </c>
    </row>
    <row r="359" spans="1:55" x14ac:dyDescent="0.25">
      <c r="A359" s="48">
        <f t="shared" si="123"/>
        <v>354</v>
      </c>
      <c r="B359" s="221"/>
      <c r="C359" s="222"/>
      <c r="D359" s="220"/>
      <c r="E359" s="180"/>
      <c r="F359" s="223"/>
      <c r="G359" s="223"/>
      <c r="H359" s="223"/>
      <c r="I359" s="223"/>
      <c r="J359" s="49"/>
      <c r="K359" s="49">
        <f t="shared" si="119"/>
        <v>0</v>
      </c>
      <c r="L359" s="49">
        <f t="shared" si="119"/>
        <v>0</v>
      </c>
      <c r="M359" s="49">
        <f t="shared" si="127"/>
        <v>0</v>
      </c>
      <c r="N359" s="48">
        <f t="shared" si="115"/>
        <v>354</v>
      </c>
      <c r="O359" s="49">
        <f t="shared" si="126"/>
        <v>0</v>
      </c>
      <c r="P359" s="49">
        <f t="shared" si="126"/>
        <v>0</v>
      </c>
      <c r="Q359" s="49">
        <f t="shared" si="126"/>
        <v>0</v>
      </c>
      <c r="R359" s="49">
        <f t="shared" si="126"/>
        <v>0</v>
      </c>
      <c r="S359" s="49">
        <f t="shared" si="135"/>
        <v>0</v>
      </c>
      <c r="T359" s="49">
        <f t="shared" si="135"/>
        <v>0</v>
      </c>
      <c r="U359" s="49">
        <f t="shared" si="135"/>
        <v>0</v>
      </c>
      <c r="V359" s="49">
        <f t="shared" si="135"/>
        <v>0</v>
      </c>
      <c r="W359" s="49">
        <f t="shared" si="135"/>
        <v>0</v>
      </c>
      <c r="X359" s="49">
        <f t="shared" si="135"/>
        <v>0</v>
      </c>
      <c r="Y359" s="49">
        <f t="shared" si="135"/>
        <v>0</v>
      </c>
      <c r="Z359" s="49">
        <f t="shared" si="135"/>
        <v>0</v>
      </c>
      <c r="AA359" s="49">
        <f t="shared" si="135"/>
        <v>0</v>
      </c>
      <c r="AB359" s="49">
        <f t="shared" si="135"/>
        <v>0</v>
      </c>
      <c r="AC359" s="49"/>
      <c r="AD359" s="49">
        <f t="shared" si="128"/>
        <v>0</v>
      </c>
      <c r="AE359" s="49">
        <f t="shared" si="128"/>
        <v>0</v>
      </c>
      <c r="AF359" s="49">
        <f t="shared" si="128"/>
        <v>0</v>
      </c>
      <c r="AG359" s="49">
        <f t="shared" si="128"/>
        <v>0</v>
      </c>
      <c r="AH359" s="49">
        <f t="shared" si="128"/>
        <v>0</v>
      </c>
      <c r="AI359" s="49">
        <f t="shared" si="128"/>
        <v>0</v>
      </c>
      <c r="AJ359" s="49">
        <f t="shared" si="128"/>
        <v>0</v>
      </c>
      <c r="AK359" s="49">
        <f t="shared" si="133"/>
        <v>0</v>
      </c>
      <c r="AL359" s="49">
        <f t="shared" si="133"/>
        <v>0</v>
      </c>
      <c r="AM359" s="49">
        <f t="shared" si="133"/>
        <v>0</v>
      </c>
      <c r="AN359" s="49">
        <f t="shared" si="130"/>
        <v>0</v>
      </c>
      <c r="AO359" s="49">
        <f t="shared" si="133"/>
        <v>0</v>
      </c>
      <c r="AP359" s="49">
        <f t="shared" si="133"/>
        <v>0</v>
      </c>
      <c r="AQ359" s="49">
        <f t="shared" si="133"/>
        <v>0</v>
      </c>
      <c r="AR359" s="49">
        <f t="shared" si="133"/>
        <v>0</v>
      </c>
      <c r="AS359" s="49">
        <f t="shared" si="133"/>
        <v>0</v>
      </c>
      <c r="AT359" s="49">
        <f t="shared" si="133"/>
        <v>0</v>
      </c>
      <c r="AU359" s="49">
        <f t="shared" si="133"/>
        <v>0</v>
      </c>
      <c r="AV359" s="49">
        <f t="shared" si="133"/>
        <v>0</v>
      </c>
      <c r="AW359" s="49">
        <f t="shared" si="133"/>
        <v>0</v>
      </c>
      <c r="AX359" s="49">
        <f t="shared" si="133"/>
        <v>0</v>
      </c>
      <c r="AY359" s="49">
        <f t="shared" si="133"/>
        <v>0</v>
      </c>
      <c r="AZ359" s="49">
        <f t="shared" si="122"/>
        <v>0</v>
      </c>
      <c r="BA359" s="49">
        <f t="shared" si="122"/>
        <v>0</v>
      </c>
      <c r="BB359" s="48">
        <f t="shared" si="116"/>
        <v>354</v>
      </c>
      <c r="BC359" s="50">
        <f t="shared" si="129"/>
        <v>0</v>
      </c>
    </row>
    <row r="360" spans="1:55" x14ac:dyDescent="0.25">
      <c r="A360" s="48">
        <f t="shared" si="123"/>
        <v>355</v>
      </c>
      <c r="B360" s="221"/>
      <c r="C360" s="222"/>
      <c r="D360" s="220"/>
      <c r="E360" s="180"/>
      <c r="F360" s="223"/>
      <c r="G360" s="223"/>
      <c r="H360" s="223"/>
      <c r="I360" s="223"/>
      <c r="J360" s="49"/>
      <c r="K360" s="49">
        <f t="shared" si="119"/>
        <v>0</v>
      </c>
      <c r="L360" s="49">
        <f t="shared" si="119"/>
        <v>0</v>
      </c>
      <c r="M360" s="49">
        <f t="shared" si="127"/>
        <v>0</v>
      </c>
      <c r="N360" s="48">
        <f t="shared" si="115"/>
        <v>355</v>
      </c>
      <c r="O360" s="49">
        <f t="shared" si="126"/>
        <v>0</v>
      </c>
      <c r="P360" s="49">
        <f t="shared" si="126"/>
        <v>0</v>
      </c>
      <c r="Q360" s="49">
        <f t="shared" si="126"/>
        <v>0</v>
      </c>
      <c r="R360" s="49">
        <f t="shared" si="126"/>
        <v>0</v>
      </c>
      <c r="S360" s="49">
        <f t="shared" si="135"/>
        <v>0</v>
      </c>
      <c r="T360" s="49">
        <f t="shared" si="135"/>
        <v>0</v>
      </c>
      <c r="U360" s="49">
        <f t="shared" si="135"/>
        <v>0</v>
      </c>
      <c r="V360" s="49">
        <f t="shared" si="135"/>
        <v>0</v>
      </c>
      <c r="W360" s="49">
        <f t="shared" si="135"/>
        <v>0</v>
      </c>
      <c r="X360" s="49">
        <f t="shared" si="135"/>
        <v>0</v>
      </c>
      <c r="Y360" s="49">
        <f t="shared" si="135"/>
        <v>0</v>
      </c>
      <c r="Z360" s="49">
        <f t="shared" si="135"/>
        <v>0</v>
      </c>
      <c r="AA360" s="49">
        <f t="shared" si="135"/>
        <v>0</v>
      </c>
      <c r="AB360" s="49">
        <f t="shared" si="135"/>
        <v>0</v>
      </c>
      <c r="AC360" s="49"/>
      <c r="AD360" s="49">
        <f t="shared" si="128"/>
        <v>0</v>
      </c>
      <c r="AE360" s="49">
        <f t="shared" si="128"/>
        <v>0</v>
      </c>
      <c r="AF360" s="49">
        <f t="shared" si="128"/>
        <v>0</v>
      </c>
      <c r="AG360" s="49">
        <f t="shared" si="128"/>
        <v>0</v>
      </c>
      <c r="AH360" s="49">
        <f t="shared" si="128"/>
        <v>0</v>
      </c>
      <c r="AI360" s="49">
        <f t="shared" si="128"/>
        <v>0</v>
      </c>
      <c r="AJ360" s="49">
        <f t="shared" si="128"/>
        <v>0</v>
      </c>
      <c r="AK360" s="49">
        <f t="shared" si="133"/>
        <v>0</v>
      </c>
      <c r="AL360" s="49">
        <f t="shared" si="133"/>
        <v>0</v>
      </c>
      <c r="AM360" s="49">
        <f t="shared" si="133"/>
        <v>0</v>
      </c>
      <c r="AN360" s="49">
        <f t="shared" si="130"/>
        <v>0</v>
      </c>
      <c r="AO360" s="49">
        <f t="shared" si="133"/>
        <v>0</v>
      </c>
      <c r="AP360" s="49">
        <f t="shared" si="133"/>
        <v>0</v>
      </c>
      <c r="AQ360" s="49">
        <f t="shared" si="133"/>
        <v>0</v>
      </c>
      <c r="AR360" s="49">
        <f t="shared" si="133"/>
        <v>0</v>
      </c>
      <c r="AS360" s="49">
        <f t="shared" si="133"/>
        <v>0</v>
      </c>
      <c r="AT360" s="49">
        <f t="shared" si="133"/>
        <v>0</v>
      </c>
      <c r="AU360" s="49">
        <f t="shared" si="133"/>
        <v>0</v>
      </c>
      <c r="AV360" s="49">
        <f t="shared" si="133"/>
        <v>0</v>
      </c>
      <c r="AW360" s="49">
        <f t="shared" si="133"/>
        <v>0</v>
      </c>
      <c r="AX360" s="49">
        <f t="shared" si="133"/>
        <v>0</v>
      </c>
      <c r="AY360" s="49">
        <f t="shared" si="133"/>
        <v>0</v>
      </c>
      <c r="AZ360" s="49">
        <f t="shared" si="122"/>
        <v>0</v>
      </c>
      <c r="BA360" s="49">
        <f t="shared" si="122"/>
        <v>0</v>
      </c>
      <c r="BB360" s="48">
        <f t="shared" si="116"/>
        <v>355</v>
      </c>
      <c r="BC360" s="50">
        <f t="shared" si="129"/>
        <v>0</v>
      </c>
    </row>
    <row r="361" spans="1:55" x14ac:dyDescent="0.25">
      <c r="A361" s="48">
        <f t="shared" si="123"/>
        <v>356</v>
      </c>
      <c r="B361" s="221"/>
      <c r="C361" s="222"/>
      <c r="D361" s="220"/>
      <c r="E361" s="180"/>
      <c r="F361" s="223"/>
      <c r="G361" s="223"/>
      <c r="H361" s="223"/>
      <c r="I361" s="223"/>
      <c r="J361" s="49"/>
      <c r="K361" s="49">
        <f t="shared" si="119"/>
        <v>0</v>
      </c>
      <c r="L361" s="49">
        <f t="shared" si="119"/>
        <v>0</v>
      </c>
      <c r="M361" s="49">
        <f t="shared" si="127"/>
        <v>0</v>
      </c>
      <c r="N361" s="48">
        <f t="shared" si="115"/>
        <v>356</v>
      </c>
      <c r="O361" s="49">
        <f t="shared" si="126"/>
        <v>0</v>
      </c>
      <c r="P361" s="49">
        <f t="shared" si="126"/>
        <v>0</v>
      </c>
      <c r="Q361" s="49">
        <f t="shared" si="126"/>
        <v>0</v>
      </c>
      <c r="R361" s="49">
        <f t="shared" si="126"/>
        <v>0</v>
      </c>
      <c r="S361" s="49">
        <f t="shared" si="135"/>
        <v>0</v>
      </c>
      <c r="T361" s="49">
        <f t="shared" si="135"/>
        <v>0</v>
      </c>
      <c r="U361" s="49">
        <f t="shared" si="135"/>
        <v>0</v>
      </c>
      <c r="V361" s="49">
        <f t="shared" si="135"/>
        <v>0</v>
      </c>
      <c r="W361" s="49">
        <f t="shared" si="135"/>
        <v>0</v>
      </c>
      <c r="X361" s="49">
        <f t="shared" si="135"/>
        <v>0</v>
      </c>
      <c r="Y361" s="49">
        <f t="shared" si="135"/>
        <v>0</v>
      </c>
      <c r="Z361" s="49">
        <f t="shared" si="135"/>
        <v>0</v>
      </c>
      <c r="AA361" s="49">
        <f t="shared" si="135"/>
        <v>0</v>
      </c>
      <c r="AB361" s="49">
        <f t="shared" si="135"/>
        <v>0</v>
      </c>
      <c r="AC361" s="49"/>
      <c r="AD361" s="49">
        <f t="shared" si="128"/>
        <v>0</v>
      </c>
      <c r="AE361" s="49">
        <f t="shared" si="128"/>
        <v>0</v>
      </c>
      <c r="AF361" s="49">
        <f t="shared" si="128"/>
        <v>0</v>
      </c>
      <c r="AG361" s="49">
        <f t="shared" ref="AD361:AJ397" si="136">IF($E361=AG$4,$F361+$H361,0)</f>
        <v>0</v>
      </c>
      <c r="AH361" s="49">
        <f t="shared" si="136"/>
        <v>0</v>
      </c>
      <c r="AI361" s="49">
        <f t="shared" si="136"/>
        <v>0</v>
      </c>
      <c r="AJ361" s="49">
        <f t="shared" si="136"/>
        <v>0</v>
      </c>
      <c r="AK361" s="49">
        <f t="shared" si="133"/>
        <v>0</v>
      </c>
      <c r="AL361" s="49">
        <f t="shared" si="133"/>
        <v>0</v>
      </c>
      <c r="AM361" s="49">
        <f t="shared" si="133"/>
        <v>0</v>
      </c>
      <c r="AN361" s="49">
        <f t="shared" si="130"/>
        <v>0</v>
      </c>
      <c r="AO361" s="49">
        <f t="shared" si="133"/>
        <v>0</v>
      </c>
      <c r="AP361" s="49">
        <f t="shared" si="133"/>
        <v>0</v>
      </c>
      <c r="AQ361" s="49">
        <f t="shared" si="133"/>
        <v>0</v>
      </c>
      <c r="AR361" s="49">
        <f t="shared" si="133"/>
        <v>0</v>
      </c>
      <c r="AS361" s="49">
        <f t="shared" si="133"/>
        <v>0</v>
      </c>
      <c r="AT361" s="49">
        <f t="shared" si="133"/>
        <v>0</v>
      </c>
      <c r="AU361" s="49">
        <f t="shared" si="133"/>
        <v>0</v>
      </c>
      <c r="AV361" s="49">
        <f t="shared" si="133"/>
        <v>0</v>
      </c>
      <c r="AW361" s="49">
        <f t="shared" si="133"/>
        <v>0</v>
      </c>
      <c r="AX361" s="49">
        <f t="shared" si="133"/>
        <v>0</v>
      </c>
      <c r="AY361" s="49">
        <f t="shared" si="133"/>
        <v>0</v>
      </c>
      <c r="AZ361" s="49">
        <f t="shared" si="122"/>
        <v>0</v>
      </c>
      <c r="BA361" s="49">
        <f t="shared" si="122"/>
        <v>0</v>
      </c>
      <c r="BB361" s="48">
        <f t="shared" si="116"/>
        <v>356</v>
      </c>
      <c r="BC361" s="50">
        <f t="shared" si="129"/>
        <v>0</v>
      </c>
    </row>
    <row r="362" spans="1:55" x14ac:dyDescent="0.25">
      <c r="A362" s="48">
        <f t="shared" si="123"/>
        <v>357</v>
      </c>
      <c r="B362" s="221"/>
      <c r="C362" s="222"/>
      <c r="D362" s="220"/>
      <c r="E362" s="180"/>
      <c r="F362" s="223"/>
      <c r="G362" s="223"/>
      <c r="H362" s="223"/>
      <c r="I362" s="223"/>
      <c r="J362" s="49"/>
      <c r="K362" s="49">
        <f t="shared" si="119"/>
        <v>0</v>
      </c>
      <c r="L362" s="49">
        <f t="shared" si="119"/>
        <v>0</v>
      </c>
      <c r="M362" s="49">
        <f t="shared" si="127"/>
        <v>0</v>
      </c>
      <c r="N362" s="48">
        <f t="shared" ref="N362:N425" si="137">A362</f>
        <v>357</v>
      </c>
      <c r="O362" s="49">
        <f t="shared" si="126"/>
        <v>0</v>
      </c>
      <c r="P362" s="49">
        <f t="shared" si="126"/>
        <v>0</v>
      </c>
      <c r="Q362" s="49">
        <f t="shared" si="126"/>
        <v>0</v>
      </c>
      <c r="R362" s="49">
        <f t="shared" si="126"/>
        <v>0</v>
      </c>
      <c r="S362" s="49">
        <f t="shared" si="135"/>
        <v>0</v>
      </c>
      <c r="T362" s="49">
        <f t="shared" si="135"/>
        <v>0</v>
      </c>
      <c r="U362" s="49">
        <f t="shared" si="135"/>
        <v>0</v>
      </c>
      <c r="V362" s="49">
        <f t="shared" si="135"/>
        <v>0</v>
      </c>
      <c r="W362" s="49">
        <f t="shared" si="135"/>
        <v>0</v>
      </c>
      <c r="X362" s="49">
        <f t="shared" si="135"/>
        <v>0</v>
      </c>
      <c r="Y362" s="49">
        <f t="shared" si="135"/>
        <v>0</v>
      </c>
      <c r="Z362" s="49">
        <f t="shared" si="135"/>
        <v>0</v>
      </c>
      <c r="AA362" s="49">
        <f t="shared" si="135"/>
        <v>0</v>
      </c>
      <c r="AB362" s="49">
        <f t="shared" si="135"/>
        <v>0</v>
      </c>
      <c r="AC362" s="49"/>
      <c r="AD362" s="49">
        <f t="shared" si="136"/>
        <v>0</v>
      </c>
      <c r="AE362" s="49">
        <f t="shared" si="136"/>
        <v>0</v>
      </c>
      <c r="AF362" s="49">
        <f t="shared" si="136"/>
        <v>0</v>
      </c>
      <c r="AG362" s="49">
        <f t="shared" si="136"/>
        <v>0</v>
      </c>
      <c r="AH362" s="49">
        <f t="shared" si="136"/>
        <v>0</v>
      </c>
      <c r="AI362" s="49">
        <f t="shared" si="136"/>
        <v>0</v>
      </c>
      <c r="AJ362" s="49">
        <f t="shared" si="136"/>
        <v>0</v>
      </c>
      <c r="AK362" s="49">
        <f t="shared" si="133"/>
        <v>0</v>
      </c>
      <c r="AL362" s="49">
        <f t="shared" si="133"/>
        <v>0</v>
      </c>
      <c r="AM362" s="49">
        <f t="shared" si="133"/>
        <v>0</v>
      </c>
      <c r="AN362" s="49">
        <f t="shared" si="130"/>
        <v>0</v>
      </c>
      <c r="AO362" s="49">
        <f t="shared" si="133"/>
        <v>0</v>
      </c>
      <c r="AP362" s="49">
        <f t="shared" si="133"/>
        <v>0</v>
      </c>
      <c r="AQ362" s="49">
        <f t="shared" si="133"/>
        <v>0</v>
      </c>
      <c r="AR362" s="49">
        <f t="shared" si="133"/>
        <v>0</v>
      </c>
      <c r="AS362" s="49">
        <f t="shared" si="133"/>
        <v>0</v>
      </c>
      <c r="AT362" s="49">
        <f t="shared" si="133"/>
        <v>0</v>
      </c>
      <c r="AU362" s="49">
        <f t="shared" si="133"/>
        <v>0</v>
      </c>
      <c r="AV362" s="49">
        <f t="shared" si="133"/>
        <v>0</v>
      </c>
      <c r="AW362" s="49">
        <f t="shared" si="133"/>
        <v>0</v>
      </c>
      <c r="AX362" s="49">
        <f t="shared" si="133"/>
        <v>0</v>
      </c>
      <c r="AY362" s="49">
        <f t="shared" si="133"/>
        <v>0</v>
      </c>
      <c r="AZ362" s="49">
        <f t="shared" si="122"/>
        <v>0</v>
      </c>
      <c r="BA362" s="49">
        <f t="shared" si="122"/>
        <v>0</v>
      </c>
      <c r="BB362" s="48">
        <f t="shared" ref="BB362:BB425" si="138">A362</f>
        <v>357</v>
      </c>
      <c r="BC362" s="50">
        <f t="shared" si="129"/>
        <v>0</v>
      </c>
    </row>
    <row r="363" spans="1:55" x14ac:dyDescent="0.25">
      <c r="A363" s="48">
        <f t="shared" si="123"/>
        <v>358</v>
      </c>
      <c r="B363" s="221"/>
      <c r="C363" s="222"/>
      <c r="D363" s="220"/>
      <c r="E363" s="180"/>
      <c r="F363" s="223"/>
      <c r="G363" s="223"/>
      <c r="H363" s="223"/>
      <c r="I363" s="223"/>
      <c r="J363" s="49"/>
      <c r="K363" s="49">
        <f t="shared" si="119"/>
        <v>0</v>
      </c>
      <c r="L363" s="49">
        <f t="shared" si="119"/>
        <v>0</v>
      </c>
      <c r="M363" s="49">
        <f t="shared" si="127"/>
        <v>0</v>
      </c>
      <c r="N363" s="48">
        <f t="shared" si="137"/>
        <v>358</v>
      </c>
      <c r="O363" s="49">
        <f t="shared" si="126"/>
        <v>0</v>
      </c>
      <c r="P363" s="49">
        <f t="shared" si="126"/>
        <v>0</v>
      </c>
      <c r="Q363" s="49">
        <f t="shared" si="126"/>
        <v>0</v>
      </c>
      <c r="R363" s="49">
        <f t="shared" si="126"/>
        <v>0</v>
      </c>
      <c r="S363" s="49">
        <f t="shared" si="135"/>
        <v>0</v>
      </c>
      <c r="T363" s="49">
        <f t="shared" si="135"/>
        <v>0</v>
      </c>
      <c r="U363" s="49">
        <f t="shared" si="135"/>
        <v>0</v>
      </c>
      <c r="V363" s="49">
        <f t="shared" si="135"/>
        <v>0</v>
      </c>
      <c r="W363" s="49">
        <f t="shared" si="135"/>
        <v>0</v>
      </c>
      <c r="X363" s="49">
        <f t="shared" si="135"/>
        <v>0</v>
      </c>
      <c r="Y363" s="49">
        <f t="shared" si="135"/>
        <v>0</v>
      </c>
      <c r="Z363" s="49">
        <f t="shared" si="135"/>
        <v>0</v>
      </c>
      <c r="AA363" s="49">
        <f t="shared" si="135"/>
        <v>0</v>
      </c>
      <c r="AB363" s="49">
        <f t="shared" si="135"/>
        <v>0</v>
      </c>
      <c r="AC363" s="49"/>
      <c r="AD363" s="49">
        <f t="shared" si="136"/>
        <v>0</v>
      </c>
      <c r="AE363" s="49">
        <f t="shared" si="136"/>
        <v>0</v>
      </c>
      <c r="AF363" s="49">
        <f t="shared" si="136"/>
        <v>0</v>
      </c>
      <c r="AG363" s="49">
        <f t="shared" si="136"/>
        <v>0</v>
      </c>
      <c r="AH363" s="49">
        <f t="shared" si="136"/>
        <v>0</v>
      </c>
      <c r="AI363" s="49">
        <f t="shared" si="136"/>
        <v>0</v>
      </c>
      <c r="AJ363" s="49">
        <f t="shared" si="136"/>
        <v>0</v>
      </c>
      <c r="AK363" s="49">
        <f t="shared" si="133"/>
        <v>0</v>
      </c>
      <c r="AL363" s="49">
        <f t="shared" si="133"/>
        <v>0</v>
      </c>
      <c r="AM363" s="49">
        <f t="shared" si="133"/>
        <v>0</v>
      </c>
      <c r="AN363" s="49">
        <f t="shared" si="130"/>
        <v>0</v>
      </c>
      <c r="AO363" s="49">
        <f t="shared" si="133"/>
        <v>0</v>
      </c>
      <c r="AP363" s="49">
        <f t="shared" si="133"/>
        <v>0</v>
      </c>
      <c r="AQ363" s="49">
        <f t="shared" si="133"/>
        <v>0</v>
      </c>
      <c r="AR363" s="49">
        <f t="shared" si="133"/>
        <v>0</v>
      </c>
      <c r="AS363" s="49">
        <f t="shared" si="133"/>
        <v>0</v>
      </c>
      <c r="AT363" s="49">
        <f t="shared" si="133"/>
        <v>0</v>
      </c>
      <c r="AU363" s="49">
        <f t="shared" si="133"/>
        <v>0</v>
      </c>
      <c r="AV363" s="49">
        <f t="shared" si="133"/>
        <v>0</v>
      </c>
      <c r="AW363" s="49">
        <f t="shared" si="133"/>
        <v>0</v>
      </c>
      <c r="AX363" s="49">
        <f t="shared" si="133"/>
        <v>0</v>
      </c>
      <c r="AY363" s="49">
        <f t="shared" si="133"/>
        <v>0</v>
      </c>
      <c r="AZ363" s="49">
        <f t="shared" si="122"/>
        <v>0</v>
      </c>
      <c r="BA363" s="49">
        <f t="shared" si="122"/>
        <v>0</v>
      </c>
      <c r="BB363" s="48">
        <f t="shared" si="138"/>
        <v>358</v>
      </c>
      <c r="BC363" s="50">
        <f t="shared" si="129"/>
        <v>0</v>
      </c>
    </row>
    <row r="364" spans="1:55" x14ac:dyDescent="0.25">
      <c r="A364" s="48">
        <f t="shared" si="123"/>
        <v>359</v>
      </c>
      <c r="B364" s="221"/>
      <c r="C364" s="222"/>
      <c r="D364" s="220"/>
      <c r="E364" s="180"/>
      <c r="F364" s="223"/>
      <c r="G364" s="223"/>
      <c r="H364" s="223"/>
      <c r="I364" s="223"/>
      <c r="J364" s="49"/>
      <c r="K364" s="49">
        <f t="shared" si="119"/>
        <v>0</v>
      </c>
      <c r="L364" s="49">
        <f t="shared" si="119"/>
        <v>0</v>
      </c>
      <c r="M364" s="49">
        <f t="shared" si="127"/>
        <v>0</v>
      </c>
      <c r="N364" s="48">
        <f t="shared" si="137"/>
        <v>359</v>
      </c>
      <c r="O364" s="49">
        <f t="shared" si="126"/>
        <v>0</v>
      </c>
      <c r="P364" s="49">
        <f t="shared" si="126"/>
        <v>0</v>
      </c>
      <c r="Q364" s="49">
        <f t="shared" si="126"/>
        <v>0</v>
      </c>
      <c r="R364" s="49">
        <f t="shared" si="126"/>
        <v>0</v>
      </c>
      <c r="S364" s="49">
        <f t="shared" si="135"/>
        <v>0</v>
      </c>
      <c r="T364" s="49">
        <f t="shared" si="135"/>
        <v>0</v>
      </c>
      <c r="U364" s="49">
        <f t="shared" si="135"/>
        <v>0</v>
      </c>
      <c r="V364" s="49">
        <f t="shared" si="135"/>
        <v>0</v>
      </c>
      <c r="W364" s="49">
        <f t="shared" si="135"/>
        <v>0</v>
      </c>
      <c r="X364" s="49">
        <f t="shared" si="135"/>
        <v>0</v>
      </c>
      <c r="Y364" s="49">
        <f t="shared" si="135"/>
        <v>0</v>
      </c>
      <c r="Z364" s="49">
        <f t="shared" si="135"/>
        <v>0</v>
      </c>
      <c r="AA364" s="49">
        <f t="shared" si="135"/>
        <v>0</v>
      </c>
      <c r="AB364" s="49">
        <f t="shared" si="135"/>
        <v>0</v>
      </c>
      <c r="AC364" s="49"/>
      <c r="AD364" s="49">
        <f t="shared" si="136"/>
        <v>0</v>
      </c>
      <c r="AE364" s="49">
        <f t="shared" si="136"/>
        <v>0</v>
      </c>
      <c r="AF364" s="49">
        <f t="shared" si="136"/>
        <v>0</v>
      </c>
      <c r="AG364" s="49">
        <f t="shared" si="136"/>
        <v>0</v>
      </c>
      <c r="AH364" s="49">
        <f t="shared" si="136"/>
        <v>0</v>
      </c>
      <c r="AI364" s="49">
        <f t="shared" si="136"/>
        <v>0</v>
      </c>
      <c r="AJ364" s="49">
        <f t="shared" si="136"/>
        <v>0</v>
      </c>
      <c r="AK364" s="49">
        <f t="shared" si="133"/>
        <v>0</v>
      </c>
      <c r="AL364" s="49">
        <f t="shared" si="133"/>
        <v>0</v>
      </c>
      <c r="AM364" s="49">
        <f t="shared" si="133"/>
        <v>0</v>
      </c>
      <c r="AN364" s="49">
        <f t="shared" si="130"/>
        <v>0</v>
      </c>
      <c r="AO364" s="49">
        <f t="shared" si="133"/>
        <v>0</v>
      </c>
      <c r="AP364" s="49">
        <f t="shared" si="133"/>
        <v>0</v>
      </c>
      <c r="AQ364" s="49">
        <f t="shared" si="133"/>
        <v>0</v>
      </c>
      <c r="AR364" s="49">
        <f t="shared" si="133"/>
        <v>0</v>
      </c>
      <c r="AS364" s="49">
        <f t="shared" si="133"/>
        <v>0</v>
      </c>
      <c r="AT364" s="49">
        <f t="shared" si="133"/>
        <v>0</v>
      </c>
      <c r="AU364" s="49">
        <f t="shared" si="133"/>
        <v>0</v>
      </c>
      <c r="AV364" s="49">
        <f t="shared" si="133"/>
        <v>0</v>
      </c>
      <c r="AW364" s="49">
        <f t="shared" si="133"/>
        <v>0</v>
      </c>
      <c r="AX364" s="49">
        <f t="shared" si="133"/>
        <v>0</v>
      </c>
      <c r="AY364" s="49">
        <f t="shared" si="133"/>
        <v>0</v>
      </c>
      <c r="AZ364" s="49">
        <f t="shared" si="122"/>
        <v>0</v>
      </c>
      <c r="BA364" s="49">
        <f t="shared" si="122"/>
        <v>0</v>
      </c>
      <c r="BB364" s="48">
        <f t="shared" si="138"/>
        <v>359</v>
      </c>
      <c r="BC364" s="50">
        <f t="shared" si="129"/>
        <v>0</v>
      </c>
    </row>
    <row r="365" spans="1:55" x14ac:dyDescent="0.25">
      <c r="A365" s="48">
        <f t="shared" si="123"/>
        <v>360</v>
      </c>
      <c r="B365" s="221"/>
      <c r="C365" s="222"/>
      <c r="D365" s="220"/>
      <c r="E365" s="180"/>
      <c r="F365" s="223"/>
      <c r="G365" s="223"/>
      <c r="H365" s="223"/>
      <c r="I365" s="223"/>
      <c r="J365" s="49"/>
      <c r="K365" s="49">
        <f t="shared" si="119"/>
        <v>0</v>
      </c>
      <c r="L365" s="49">
        <f t="shared" si="119"/>
        <v>0</v>
      </c>
      <c r="M365" s="49">
        <f t="shared" si="127"/>
        <v>0</v>
      </c>
      <c r="N365" s="48">
        <f t="shared" si="137"/>
        <v>360</v>
      </c>
      <c r="O365" s="49">
        <f t="shared" si="126"/>
        <v>0</v>
      </c>
      <c r="P365" s="49">
        <f t="shared" si="126"/>
        <v>0</v>
      </c>
      <c r="Q365" s="49">
        <f t="shared" si="126"/>
        <v>0</v>
      </c>
      <c r="R365" s="49">
        <f t="shared" si="126"/>
        <v>0</v>
      </c>
      <c r="S365" s="49">
        <f t="shared" si="135"/>
        <v>0</v>
      </c>
      <c r="T365" s="49">
        <f t="shared" si="135"/>
        <v>0</v>
      </c>
      <c r="U365" s="49">
        <f t="shared" si="135"/>
        <v>0</v>
      </c>
      <c r="V365" s="49">
        <f t="shared" si="135"/>
        <v>0</v>
      </c>
      <c r="W365" s="49">
        <f t="shared" si="135"/>
        <v>0</v>
      </c>
      <c r="X365" s="49">
        <f t="shared" si="135"/>
        <v>0</v>
      </c>
      <c r="Y365" s="49">
        <f t="shared" si="135"/>
        <v>0</v>
      </c>
      <c r="Z365" s="49">
        <f t="shared" si="135"/>
        <v>0</v>
      </c>
      <c r="AA365" s="49">
        <f t="shared" si="135"/>
        <v>0</v>
      </c>
      <c r="AB365" s="49">
        <f t="shared" si="135"/>
        <v>0</v>
      </c>
      <c r="AC365" s="49"/>
      <c r="AD365" s="49">
        <f t="shared" si="136"/>
        <v>0</v>
      </c>
      <c r="AE365" s="49">
        <f t="shared" si="136"/>
        <v>0</v>
      </c>
      <c r="AF365" s="49">
        <f t="shared" si="136"/>
        <v>0</v>
      </c>
      <c r="AG365" s="49">
        <f t="shared" si="136"/>
        <v>0</v>
      </c>
      <c r="AH365" s="49">
        <f t="shared" si="136"/>
        <v>0</v>
      </c>
      <c r="AI365" s="49">
        <f t="shared" si="136"/>
        <v>0</v>
      </c>
      <c r="AJ365" s="49">
        <f t="shared" si="136"/>
        <v>0</v>
      </c>
      <c r="AK365" s="49">
        <f t="shared" si="133"/>
        <v>0</v>
      </c>
      <c r="AL365" s="49">
        <f t="shared" si="133"/>
        <v>0</v>
      </c>
      <c r="AM365" s="49">
        <f t="shared" si="133"/>
        <v>0</v>
      </c>
      <c r="AN365" s="49">
        <f t="shared" si="130"/>
        <v>0</v>
      </c>
      <c r="AO365" s="49">
        <f t="shared" si="133"/>
        <v>0</v>
      </c>
      <c r="AP365" s="49">
        <f t="shared" si="133"/>
        <v>0</v>
      </c>
      <c r="AQ365" s="49">
        <f t="shared" si="133"/>
        <v>0</v>
      </c>
      <c r="AR365" s="49">
        <f t="shared" si="133"/>
        <v>0</v>
      </c>
      <c r="AS365" s="49">
        <f t="shared" si="133"/>
        <v>0</v>
      </c>
      <c r="AT365" s="49">
        <f t="shared" si="133"/>
        <v>0</v>
      </c>
      <c r="AU365" s="49">
        <f t="shared" si="133"/>
        <v>0</v>
      </c>
      <c r="AV365" s="49">
        <f t="shared" si="133"/>
        <v>0</v>
      </c>
      <c r="AW365" s="49">
        <f t="shared" si="133"/>
        <v>0</v>
      </c>
      <c r="AX365" s="49">
        <f t="shared" si="133"/>
        <v>0</v>
      </c>
      <c r="AY365" s="49">
        <f t="shared" si="133"/>
        <v>0</v>
      </c>
      <c r="AZ365" s="49">
        <f t="shared" si="122"/>
        <v>0</v>
      </c>
      <c r="BA365" s="49">
        <f t="shared" si="122"/>
        <v>0</v>
      </c>
      <c r="BB365" s="48">
        <f t="shared" si="138"/>
        <v>360</v>
      </c>
      <c r="BC365" s="50">
        <f t="shared" si="129"/>
        <v>0</v>
      </c>
    </row>
    <row r="366" spans="1:55" x14ac:dyDescent="0.25">
      <c r="A366" s="48">
        <f t="shared" si="123"/>
        <v>361</v>
      </c>
      <c r="B366" s="221"/>
      <c r="C366" s="222"/>
      <c r="D366" s="220"/>
      <c r="E366" s="180"/>
      <c r="F366" s="223"/>
      <c r="G366" s="223"/>
      <c r="H366" s="223"/>
      <c r="I366" s="223"/>
      <c r="J366" s="49"/>
      <c r="K366" s="49">
        <f t="shared" si="119"/>
        <v>0</v>
      </c>
      <c r="L366" s="49">
        <f t="shared" si="119"/>
        <v>0</v>
      </c>
      <c r="M366" s="49">
        <f t="shared" si="127"/>
        <v>0</v>
      </c>
      <c r="N366" s="48">
        <f t="shared" si="137"/>
        <v>361</v>
      </c>
      <c r="O366" s="49">
        <f t="shared" si="126"/>
        <v>0</v>
      </c>
      <c r="P366" s="49">
        <f t="shared" si="126"/>
        <v>0</v>
      </c>
      <c r="Q366" s="49">
        <f t="shared" si="126"/>
        <v>0</v>
      </c>
      <c r="R366" s="49">
        <f t="shared" si="126"/>
        <v>0</v>
      </c>
      <c r="S366" s="49">
        <f t="shared" si="135"/>
        <v>0</v>
      </c>
      <c r="T366" s="49">
        <f t="shared" si="135"/>
        <v>0</v>
      </c>
      <c r="U366" s="49">
        <f t="shared" si="135"/>
        <v>0</v>
      </c>
      <c r="V366" s="49">
        <f t="shared" si="135"/>
        <v>0</v>
      </c>
      <c r="W366" s="49">
        <f t="shared" si="135"/>
        <v>0</v>
      </c>
      <c r="X366" s="49">
        <f t="shared" si="135"/>
        <v>0</v>
      </c>
      <c r="Y366" s="49">
        <f t="shared" si="135"/>
        <v>0</v>
      </c>
      <c r="Z366" s="49">
        <f t="shared" si="135"/>
        <v>0</v>
      </c>
      <c r="AA366" s="49">
        <f t="shared" si="135"/>
        <v>0</v>
      </c>
      <c r="AB366" s="49">
        <f t="shared" si="135"/>
        <v>0</v>
      </c>
      <c r="AC366" s="49"/>
      <c r="AD366" s="49">
        <f t="shared" si="136"/>
        <v>0</v>
      </c>
      <c r="AE366" s="49">
        <f t="shared" si="136"/>
        <v>0</v>
      </c>
      <c r="AF366" s="49">
        <f t="shared" si="136"/>
        <v>0</v>
      </c>
      <c r="AG366" s="49">
        <f t="shared" si="136"/>
        <v>0</v>
      </c>
      <c r="AH366" s="49">
        <f t="shared" si="136"/>
        <v>0</v>
      </c>
      <c r="AI366" s="49">
        <f t="shared" si="136"/>
        <v>0</v>
      </c>
      <c r="AJ366" s="49">
        <f t="shared" si="136"/>
        <v>0</v>
      </c>
      <c r="AK366" s="49">
        <f t="shared" ref="AK366:AY382" si="139">IF($E366=AK$4,$G366+$I366,0)</f>
        <v>0</v>
      </c>
      <c r="AL366" s="49">
        <f t="shared" si="139"/>
        <v>0</v>
      </c>
      <c r="AM366" s="49">
        <f t="shared" si="139"/>
        <v>0</v>
      </c>
      <c r="AN366" s="49">
        <f t="shared" si="130"/>
        <v>0</v>
      </c>
      <c r="AO366" s="49">
        <f t="shared" si="139"/>
        <v>0</v>
      </c>
      <c r="AP366" s="49">
        <f t="shared" si="139"/>
        <v>0</v>
      </c>
      <c r="AQ366" s="49">
        <f t="shared" si="139"/>
        <v>0</v>
      </c>
      <c r="AR366" s="49">
        <f t="shared" si="139"/>
        <v>0</v>
      </c>
      <c r="AS366" s="49">
        <f t="shared" si="139"/>
        <v>0</v>
      </c>
      <c r="AT366" s="49">
        <f t="shared" si="139"/>
        <v>0</v>
      </c>
      <c r="AU366" s="49">
        <f t="shared" si="139"/>
        <v>0</v>
      </c>
      <c r="AV366" s="49">
        <f t="shared" si="139"/>
        <v>0</v>
      </c>
      <c r="AW366" s="49">
        <f t="shared" si="139"/>
        <v>0</v>
      </c>
      <c r="AX366" s="49">
        <f t="shared" si="139"/>
        <v>0</v>
      </c>
      <c r="AY366" s="49">
        <f t="shared" si="139"/>
        <v>0</v>
      </c>
      <c r="AZ366" s="49">
        <f t="shared" si="122"/>
        <v>0</v>
      </c>
      <c r="BA366" s="49">
        <f t="shared" si="122"/>
        <v>0</v>
      </c>
      <c r="BB366" s="48">
        <f t="shared" si="138"/>
        <v>361</v>
      </c>
      <c r="BC366" s="50">
        <f t="shared" si="129"/>
        <v>0</v>
      </c>
    </row>
    <row r="367" spans="1:55" x14ac:dyDescent="0.25">
      <c r="A367" s="48">
        <f t="shared" si="123"/>
        <v>362</v>
      </c>
      <c r="B367" s="221"/>
      <c r="C367" s="222"/>
      <c r="D367" s="220"/>
      <c r="E367" s="180"/>
      <c r="F367" s="223"/>
      <c r="G367" s="223"/>
      <c r="H367" s="223"/>
      <c r="I367" s="223"/>
      <c r="J367" s="49"/>
      <c r="K367" s="49">
        <f t="shared" si="119"/>
        <v>0</v>
      </c>
      <c r="L367" s="49">
        <f t="shared" si="119"/>
        <v>0</v>
      </c>
      <c r="M367" s="49">
        <f t="shared" si="127"/>
        <v>0</v>
      </c>
      <c r="N367" s="48">
        <f t="shared" si="137"/>
        <v>362</v>
      </c>
      <c r="O367" s="49">
        <f t="shared" si="126"/>
        <v>0</v>
      </c>
      <c r="P367" s="49">
        <f t="shared" si="126"/>
        <v>0</v>
      </c>
      <c r="Q367" s="49">
        <f t="shared" si="126"/>
        <v>0</v>
      </c>
      <c r="R367" s="49">
        <f t="shared" si="126"/>
        <v>0</v>
      </c>
      <c r="S367" s="49">
        <f t="shared" si="135"/>
        <v>0</v>
      </c>
      <c r="T367" s="49">
        <f t="shared" si="135"/>
        <v>0</v>
      </c>
      <c r="U367" s="49">
        <f t="shared" si="135"/>
        <v>0</v>
      </c>
      <c r="V367" s="49">
        <f t="shared" si="135"/>
        <v>0</v>
      </c>
      <c r="W367" s="49">
        <f t="shared" si="135"/>
        <v>0</v>
      </c>
      <c r="X367" s="49">
        <f t="shared" si="135"/>
        <v>0</v>
      </c>
      <c r="Y367" s="49">
        <f t="shared" si="135"/>
        <v>0</v>
      </c>
      <c r="Z367" s="49">
        <f t="shared" si="135"/>
        <v>0</v>
      </c>
      <c r="AA367" s="49">
        <f t="shared" si="135"/>
        <v>0</v>
      </c>
      <c r="AB367" s="49">
        <f t="shared" si="135"/>
        <v>0</v>
      </c>
      <c r="AC367" s="49"/>
      <c r="AD367" s="49">
        <f t="shared" si="136"/>
        <v>0</v>
      </c>
      <c r="AE367" s="49">
        <f t="shared" si="136"/>
        <v>0</v>
      </c>
      <c r="AF367" s="49">
        <f t="shared" si="136"/>
        <v>0</v>
      </c>
      <c r="AG367" s="49">
        <f t="shared" si="136"/>
        <v>0</v>
      </c>
      <c r="AH367" s="49">
        <f t="shared" si="136"/>
        <v>0</v>
      </c>
      <c r="AI367" s="49">
        <f t="shared" si="136"/>
        <v>0</v>
      </c>
      <c r="AJ367" s="49">
        <f t="shared" si="136"/>
        <v>0</v>
      </c>
      <c r="AK367" s="49">
        <f t="shared" si="139"/>
        <v>0</v>
      </c>
      <c r="AL367" s="49">
        <f t="shared" si="139"/>
        <v>0</v>
      </c>
      <c r="AM367" s="49">
        <f t="shared" si="139"/>
        <v>0</v>
      </c>
      <c r="AN367" s="49">
        <f t="shared" si="130"/>
        <v>0</v>
      </c>
      <c r="AO367" s="49">
        <f t="shared" si="139"/>
        <v>0</v>
      </c>
      <c r="AP367" s="49">
        <f t="shared" si="139"/>
        <v>0</v>
      </c>
      <c r="AQ367" s="49">
        <f t="shared" si="139"/>
        <v>0</v>
      </c>
      <c r="AR367" s="49">
        <f t="shared" si="139"/>
        <v>0</v>
      </c>
      <c r="AS367" s="49">
        <f t="shared" si="139"/>
        <v>0</v>
      </c>
      <c r="AT367" s="49">
        <f t="shared" si="139"/>
        <v>0</v>
      </c>
      <c r="AU367" s="49">
        <f t="shared" si="139"/>
        <v>0</v>
      </c>
      <c r="AV367" s="49">
        <f t="shared" si="139"/>
        <v>0</v>
      </c>
      <c r="AW367" s="49">
        <f t="shared" si="139"/>
        <v>0</v>
      </c>
      <c r="AX367" s="49">
        <f t="shared" si="139"/>
        <v>0</v>
      </c>
      <c r="AY367" s="49">
        <f t="shared" si="139"/>
        <v>0</v>
      </c>
      <c r="AZ367" s="49">
        <f t="shared" si="122"/>
        <v>0</v>
      </c>
      <c r="BA367" s="49">
        <f t="shared" si="122"/>
        <v>0</v>
      </c>
      <c r="BB367" s="48">
        <f t="shared" si="138"/>
        <v>362</v>
      </c>
      <c r="BC367" s="50">
        <f t="shared" si="129"/>
        <v>0</v>
      </c>
    </row>
    <row r="368" spans="1:55" x14ac:dyDescent="0.25">
      <c r="A368" s="48">
        <f t="shared" si="123"/>
        <v>363</v>
      </c>
      <c r="B368" s="221"/>
      <c r="C368" s="222"/>
      <c r="D368" s="220"/>
      <c r="E368" s="180"/>
      <c r="F368" s="223"/>
      <c r="G368" s="223"/>
      <c r="H368" s="223"/>
      <c r="I368" s="223"/>
      <c r="J368" s="49"/>
      <c r="K368" s="49">
        <f t="shared" si="119"/>
        <v>0</v>
      </c>
      <c r="L368" s="49">
        <f t="shared" si="119"/>
        <v>0</v>
      </c>
      <c r="M368" s="49">
        <f t="shared" si="127"/>
        <v>0</v>
      </c>
      <c r="N368" s="48">
        <f t="shared" si="137"/>
        <v>363</v>
      </c>
      <c r="O368" s="49">
        <f t="shared" si="126"/>
        <v>0</v>
      </c>
      <c r="P368" s="49">
        <f t="shared" si="126"/>
        <v>0</v>
      </c>
      <c r="Q368" s="49">
        <f t="shared" si="126"/>
        <v>0</v>
      </c>
      <c r="R368" s="49">
        <f t="shared" si="126"/>
        <v>0</v>
      </c>
      <c r="S368" s="49">
        <f t="shared" si="135"/>
        <v>0</v>
      </c>
      <c r="T368" s="49">
        <f t="shared" si="135"/>
        <v>0</v>
      </c>
      <c r="U368" s="49">
        <f t="shared" si="135"/>
        <v>0</v>
      </c>
      <c r="V368" s="49">
        <f t="shared" si="135"/>
        <v>0</v>
      </c>
      <c r="W368" s="49">
        <f t="shared" si="135"/>
        <v>0</v>
      </c>
      <c r="X368" s="49">
        <f t="shared" si="135"/>
        <v>0</v>
      </c>
      <c r="Y368" s="49">
        <f t="shared" si="135"/>
        <v>0</v>
      </c>
      <c r="Z368" s="49">
        <f t="shared" si="135"/>
        <v>0</v>
      </c>
      <c r="AA368" s="49">
        <f t="shared" si="135"/>
        <v>0</v>
      </c>
      <c r="AB368" s="49">
        <f t="shared" si="135"/>
        <v>0</v>
      </c>
      <c r="AC368" s="49"/>
      <c r="AD368" s="49">
        <f t="shared" si="136"/>
        <v>0</v>
      </c>
      <c r="AE368" s="49">
        <f t="shared" si="136"/>
        <v>0</v>
      </c>
      <c r="AF368" s="49">
        <f t="shared" si="136"/>
        <v>0</v>
      </c>
      <c r="AG368" s="49">
        <f t="shared" si="136"/>
        <v>0</v>
      </c>
      <c r="AH368" s="49">
        <f t="shared" si="136"/>
        <v>0</v>
      </c>
      <c r="AI368" s="49">
        <f t="shared" si="136"/>
        <v>0</v>
      </c>
      <c r="AJ368" s="49">
        <f t="shared" si="136"/>
        <v>0</v>
      </c>
      <c r="AK368" s="49">
        <f t="shared" si="139"/>
        <v>0</v>
      </c>
      <c r="AL368" s="49">
        <f t="shared" si="139"/>
        <v>0</v>
      </c>
      <c r="AM368" s="49">
        <f t="shared" si="139"/>
        <v>0</v>
      </c>
      <c r="AN368" s="49">
        <f t="shared" si="130"/>
        <v>0</v>
      </c>
      <c r="AO368" s="49">
        <f t="shared" si="139"/>
        <v>0</v>
      </c>
      <c r="AP368" s="49">
        <f t="shared" si="139"/>
        <v>0</v>
      </c>
      <c r="AQ368" s="49">
        <f t="shared" si="139"/>
        <v>0</v>
      </c>
      <c r="AR368" s="49">
        <f t="shared" si="139"/>
        <v>0</v>
      </c>
      <c r="AS368" s="49">
        <f t="shared" si="139"/>
        <v>0</v>
      </c>
      <c r="AT368" s="49">
        <f t="shared" si="139"/>
        <v>0</v>
      </c>
      <c r="AU368" s="49">
        <f t="shared" si="139"/>
        <v>0</v>
      </c>
      <c r="AV368" s="49">
        <f t="shared" si="139"/>
        <v>0</v>
      </c>
      <c r="AW368" s="49">
        <f t="shared" si="139"/>
        <v>0</v>
      </c>
      <c r="AX368" s="49">
        <f t="shared" si="139"/>
        <v>0</v>
      </c>
      <c r="AY368" s="49">
        <f t="shared" si="139"/>
        <v>0</v>
      </c>
      <c r="AZ368" s="49">
        <f t="shared" si="122"/>
        <v>0</v>
      </c>
      <c r="BA368" s="49">
        <f t="shared" si="122"/>
        <v>0</v>
      </c>
      <c r="BB368" s="48">
        <f t="shared" si="138"/>
        <v>363</v>
      </c>
      <c r="BC368" s="50">
        <f t="shared" si="129"/>
        <v>0</v>
      </c>
    </row>
    <row r="369" spans="1:55" x14ac:dyDescent="0.25">
      <c r="A369" s="48">
        <f t="shared" si="123"/>
        <v>364</v>
      </c>
      <c r="B369" s="221"/>
      <c r="C369" s="222"/>
      <c r="D369" s="220"/>
      <c r="E369" s="180"/>
      <c r="F369" s="223"/>
      <c r="G369" s="223"/>
      <c r="H369" s="223"/>
      <c r="I369" s="223"/>
      <c r="J369" s="49"/>
      <c r="K369" s="49">
        <f t="shared" si="119"/>
        <v>0</v>
      </c>
      <c r="L369" s="49">
        <f t="shared" si="119"/>
        <v>0</v>
      </c>
      <c r="M369" s="49">
        <f t="shared" si="127"/>
        <v>0</v>
      </c>
      <c r="N369" s="48">
        <f t="shared" si="137"/>
        <v>364</v>
      </c>
      <c r="O369" s="49">
        <f t="shared" si="126"/>
        <v>0</v>
      </c>
      <c r="P369" s="49">
        <f t="shared" si="126"/>
        <v>0</v>
      </c>
      <c r="Q369" s="49">
        <f t="shared" si="126"/>
        <v>0</v>
      </c>
      <c r="R369" s="49">
        <f t="shared" si="126"/>
        <v>0</v>
      </c>
      <c r="S369" s="49">
        <f t="shared" si="135"/>
        <v>0</v>
      </c>
      <c r="T369" s="49">
        <f t="shared" si="135"/>
        <v>0</v>
      </c>
      <c r="U369" s="49">
        <f t="shared" si="135"/>
        <v>0</v>
      </c>
      <c r="V369" s="49">
        <f t="shared" si="135"/>
        <v>0</v>
      </c>
      <c r="W369" s="49">
        <f t="shared" si="135"/>
        <v>0</v>
      </c>
      <c r="X369" s="49">
        <f t="shared" si="135"/>
        <v>0</v>
      </c>
      <c r="Y369" s="49">
        <f t="shared" si="135"/>
        <v>0</v>
      </c>
      <c r="Z369" s="49">
        <f t="shared" si="135"/>
        <v>0</v>
      </c>
      <c r="AA369" s="49">
        <f t="shared" si="135"/>
        <v>0</v>
      </c>
      <c r="AB369" s="49">
        <f t="shared" si="135"/>
        <v>0</v>
      </c>
      <c r="AC369" s="49"/>
      <c r="AD369" s="49">
        <f t="shared" si="136"/>
        <v>0</v>
      </c>
      <c r="AE369" s="49">
        <f t="shared" si="136"/>
        <v>0</v>
      </c>
      <c r="AF369" s="49">
        <f t="shared" si="136"/>
        <v>0</v>
      </c>
      <c r="AG369" s="49">
        <f t="shared" si="136"/>
        <v>0</v>
      </c>
      <c r="AH369" s="49">
        <f t="shared" si="136"/>
        <v>0</v>
      </c>
      <c r="AI369" s="49">
        <f t="shared" si="136"/>
        <v>0</v>
      </c>
      <c r="AJ369" s="49">
        <f t="shared" si="136"/>
        <v>0</v>
      </c>
      <c r="AK369" s="49">
        <f t="shared" si="139"/>
        <v>0</v>
      </c>
      <c r="AL369" s="49">
        <f t="shared" si="139"/>
        <v>0</v>
      </c>
      <c r="AM369" s="49">
        <f t="shared" si="139"/>
        <v>0</v>
      </c>
      <c r="AN369" s="49">
        <f t="shared" si="130"/>
        <v>0</v>
      </c>
      <c r="AO369" s="49">
        <f t="shared" si="139"/>
        <v>0</v>
      </c>
      <c r="AP369" s="49">
        <f t="shared" si="139"/>
        <v>0</v>
      </c>
      <c r="AQ369" s="49">
        <f t="shared" si="139"/>
        <v>0</v>
      </c>
      <c r="AR369" s="49">
        <f t="shared" si="139"/>
        <v>0</v>
      </c>
      <c r="AS369" s="49">
        <f t="shared" si="139"/>
        <v>0</v>
      </c>
      <c r="AT369" s="49">
        <f t="shared" si="139"/>
        <v>0</v>
      </c>
      <c r="AU369" s="49">
        <f t="shared" si="139"/>
        <v>0</v>
      </c>
      <c r="AV369" s="49">
        <f t="shared" si="139"/>
        <v>0</v>
      </c>
      <c r="AW369" s="49">
        <f t="shared" si="139"/>
        <v>0</v>
      </c>
      <c r="AX369" s="49">
        <f t="shared" si="139"/>
        <v>0</v>
      </c>
      <c r="AY369" s="49">
        <f t="shared" si="139"/>
        <v>0</v>
      </c>
      <c r="AZ369" s="49">
        <f t="shared" si="122"/>
        <v>0</v>
      </c>
      <c r="BA369" s="49">
        <f t="shared" si="122"/>
        <v>0</v>
      </c>
      <c r="BB369" s="48">
        <f t="shared" si="138"/>
        <v>364</v>
      </c>
      <c r="BC369" s="50">
        <f t="shared" si="129"/>
        <v>0</v>
      </c>
    </row>
    <row r="370" spans="1:55" x14ac:dyDescent="0.25">
      <c r="A370" s="48">
        <f t="shared" si="123"/>
        <v>365</v>
      </c>
      <c r="B370" s="221"/>
      <c r="C370" s="222"/>
      <c r="D370" s="220"/>
      <c r="E370" s="180"/>
      <c r="F370" s="223"/>
      <c r="G370" s="223"/>
      <c r="H370" s="223"/>
      <c r="I370" s="223"/>
      <c r="J370" s="49"/>
      <c r="K370" s="49">
        <f t="shared" si="119"/>
        <v>0</v>
      </c>
      <c r="L370" s="49">
        <f t="shared" si="119"/>
        <v>0</v>
      </c>
      <c r="M370" s="49">
        <f t="shared" si="127"/>
        <v>0</v>
      </c>
      <c r="N370" s="48">
        <f t="shared" si="137"/>
        <v>365</v>
      </c>
      <c r="O370" s="49">
        <f t="shared" si="126"/>
        <v>0</v>
      </c>
      <c r="P370" s="49">
        <f t="shared" si="126"/>
        <v>0</v>
      </c>
      <c r="Q370" s="49">
        <f t="shared" si="126"/>
        <v>0</v>
      </c>
      <c r="R370" s="49">
        <f t="shared" si="126"/>
        <v>0</v>
      </c>
      <c r="S370" s="49">
        <f t="shared" si="135"/>
        <v>0</v>
      </c>
      <c r="T370" s="49">
        <f t="shared" si="135"/>
        <v>0</v>
      </c>
      <c r="U370" s="49">
        <f t="shared" si="135"/>
        <v>0</v>
      </c>
      <c r="V370" s="49">
        <f t="shared" si="135"/>
        <v>0</v>
      </c>
      <c r="W370" s="49">
        <f t="shared" si="135"/>
        <v>0</v>
      </c>
      <c r="X370" s="49">
        <f t="shared" si="135"/>
        <v>0</v>
      </c>
      <c r="Y370" s="49">
        <f t="shared" si="135"/>
        <v>0</v>
      </c>
      <c r="Z370" s="49">
        <f t="shared" si="135"/>
        <v>0</v>
      </c>
      <c r="AA370" s="49">
        <f t="shared" si="135"/>
        <v>0</v>
      </c>
      <c r="AB370" s="49">
        <f t="shared" si="135"/>
        <v>0</v>
      </c>
      <c r="AC370" s="49"/>
      <c r="AD370" s="49">
        <f t="shared" si="136"/>
        <v>0</v>
      </c>
      <c r="AE370" s="49">
        <f t="shared" si="136"/>
        <v>0</v>
      </c>
      <c r="AF370" s="49">
        <f t="shared" si="136"/>
        <v>0</v>
      </c>
      <c r="AG370" s="49">
        <f t="shared" si="136"/>
        <v>0</v>
      </c>
      <c r="AH370" s="49">
        <f t="shared" si="136"/>
        <v>0</v>
      </c>
      <c r="AI370" s="49">
        <f t="shared" si="136"/>
        <v>0</v>
      </c>
      <c r="AJ370" s="49">
        <f t="shared" si="136"/>
        <v>0</v>
      </c>
      <c r="AK370" s="49">
        <f t="shared" si="139"/>
        <v>0</v>
      </c>
      <c r="AL370" s="49">
        <f t="shared" si="139"/>
        <v>0</v>
      </c>
      <c r="AM370" s="49">
        <f t="shared" si="139"/>
        <v>0</v>
      </c>
      <c r="AN370" s="49">
        <f t="shared" si="130"/>
        <v>0</v>
      </c>
      <c r="AO370" s="49">
        <f t="shared" si="139"/>
        <v>0</v>
      </c>
      <c r="AP370" s="49">
        <f t="shared" si="139"/>
        <v>0</v>
      </c>
      <c r="AQ370" s="49">
        <f t="shared" si="139"/>
        <v>0</v>
      </c>
      <c r="AR370" s="49">
        <f t="shared" si="139"/>
        <v>0</v>
      </c>
      <c r="AS370" s="49">
        <f t="shared" si="139"/>
        <v>0</v>
      </c>
      <c r="AT370" s="49">
        <f t="shared" si="139"/>
        <v>0</v>
      </c>
      <c r="AU370" s="49">
        <f t="shared" si="139"/>
        <v>0</v>
      </c>
      <c r="AV370" s="49">
        <f t="shared" si="139"/>
        <v>0</v>
      </c>
      <c r="AW370" s="49">
        <f t="shared" si="139"/>
        <v>0</v>
      </c>
      <c r="AX370" s="49">
        <f t="shared" si="139"/>
        <v>0</v>
      </c>
      <c r="AY370" s="49">
        <f t="shared" si="139"/>
        <v>0</v>
      </c>
      <c r="AZ370" s="49">
        <f t="shared" si="122"/>
        <v>0</v>
      </c>
      <c r="BA370" s="49">
        <f t="shared" si="122"/>
        <v>0</v>
      </c>
      <c r="BB370" s="48">
        <f t="shared" si="138"/>
        <v>365</v>
      </c>
      <c r="BC370" s="50">
        <f t="shared" si="129"/>
        <v>0</v>
      </c>
    </row>
    <row r="371" spans="1:55" x14ac:dyDescent="0.25">
      <c r="A371" s="48">
        <f t="shared" si="123"/>
        <v>366</v>
      </c>
      <c r="B371" s="221"/>
      <c r="C371" s="222"/>
      <c r="D371" s="220"/>
      <c r="E371" s="180"/>
      <c r="F371" s="223"/>
      <c r="G371" s="223"/>
      <c r="H371" s="223"/>
      <c r="I371" s="223"/>
      <c r="J371" s="49"/>
      <c r="K371" s="49">
        <f t="shared" si="119"/>
        <v>0</v>
      </c>
      <c r="L371" s="49">
        <f t="shared" si="119"/>
        <v>0</v>
      </c>
      <c r="M371" s="49">
        <f t="shared" si="127"/>
        <v>0</v>
      </c>
      <c r="N371" s="48">
        <f t="shared" si="137"/>
        <v>366</v>
      </c>
      <c r="O371" s="49">
        <f t="shared" si="126"/>
        <v>0</v>
      </c>
      <c r="P371" s="49">
        <f t="shared" si="126"/>
        <v>0</v>
      </c>
      <c r="Q371" s="49">
        <f t="shared" si="126"/>
        <v>0</v>
      </c>
      <c r="R371" s="49">
        <f t="shared" si="126"/>
        <v>0</v>
      </c>
      <c r="S371" s="49">
        <f t="shared" si="135"/>
        <v>0</v>
      </c>
      <c r="T371" s="49">
        <f t="shared" si="135"/>
        <v>0</v>
      </c>
      <c r="U371" s="49">
        <f t="shared" si="135"/>
        <v>0</v>
      </c>
      <c r="V371" s="49">
        <f t="shared" si="135"/>
        <v>0</v>
      </c>
      <c r="W371" s="49">
        <f t="shared" si="135"/>
        <v>0</v>
      </c>
      <c r="X371" s="49">
        <f t="shared" si="135"/>
        <v>0</v>
      </c>
      <c r="Y371" s="49">
        <f t="shared" si="135"/>
        <v>0</v>
      </c>
      <c r="Z371" s="49">
        <f t="shared" si="135"/>
        <v>0</v>
      </c>
      <c r="AA371" s="49">
        <f t="shared" si="135"/>
        <v>0</v>
      </c>
      <c r="AB371" s="49">
        <f t="shared" si="135"/>
        <v>0</v>
      </c>
      <c r="AC371" s="49"/>
      <c r="AD371" s="49">
        <f t="shared" si="136"/>
        <v>0</v>
      </c>
      <c r="AE371" s="49">
        <f t="shared" si="136"/>
        <v>0</v>
      </c>
      <c r="AF371" s="49">
        <f t="shared" si="136"/>
        <v>0</v>
      </c>
      <c r="AG371" s="49">
        <f t="shared" si="136"/>
        <v>0</v>
      </c>
      <c r="AH371" s="49">
        <f t="shared" si="136"/>
        <v>0</v>
      </c>
      <c r="AI371" s="49">
        <f t="shared" si="136"/>
        <v>0</v>
      </c>
      <c r="AJ371" s="49">
        <f t="shared" si="136"/>
        <v>0</v>
      </c>
      <c r="AK371" s="49">
        <f t="shared" si="139"/>
        <v>0</v>
      </c>
      <c r="AL371" s="49">
        <f t="shared" si="139"/>
        <v>0</v>
      </c>
      <c r="AM371" s="49">
        <f t="shared" si="139"/>
        <v>0</v>
      </c>
      <c r="AN371" s="49">
        <f t="shared" si="130"/>
        <v>0</v>
      </c>
      <c r="AO371" s="49">
        <f t="shared" si="139"/>
        <v>0</v>
      </c>
      <c r="AP371" s="49">
        <f t="shared" si="139"/>
        <v>0</v>
      </c>
      <c r="AQ371" s="49">
        <f t="shared" si="139"/>
        <v>0</v>
      </c>
      <c r="AR371" s="49">
        <f t="shared" si="139"/>
        <v>0</v>
      </c>
      <c r="AS371" s="49">
        <f t="shared" si="139"/>
        <v>0</v>
      </c>
      <c r="AT371" s="49">
        <f t="shared" si="139"/>
        <v>0</v>
      </c>
      <c r="AU371" s="49">
        <f t="shared" si="139"/>
        <v>0</v>
      </c>
      <c r="AV371" s="49">
        <f t="shared" si="139"/>
        <v>0</v>
      </c>
      <c r="AW371" s="49">
        <f t="shared" si="139"/>
        <v>0</v>
      </c>
      <c r="AX371" s="49">
        <f t="shared" si="139"/>
        <v>0</v>
      </c>
      <c r="AY371" s="49">
        <f t="shared" si="139"/>
        <v>0</v>
      </c>
      <c r="AZ371" s="49">
        <f t="shared" si="122"/>
        <v>0</v>
      </c>
      <c r="BA371" s="49">
        <f t="shared" si="122"/>
        <v>0</v>
      </c>
      <c r="BB371" s="48">
        <f t="shared" si="138"/>
        <v>366</v>
      </c>
      <c r="BC371" s="50">
        <f t="shared" si="129"/>
        <v>0</v>
      </c>
    </row>
    <row r="372" spans="1:55" x14ac:dyDescent="0.25">
      <c r="A372" s="48">
        <f t="shared" ref="A372:A406" si="140">A371+1</f>
        <v>367</v>
      </c>
      <c r="B372" s="221"/>
      <c r="C372" s="222"/>
      <c r="D372" s="220"/>
      <c r="E372" s="180"/>
      <c r="F372" s="223"/>
      <c r="G372" s="223"/>
      <c r="H372" s="223"/>
      <c r="I372" s="223"/>
      <c r="J372" s="49"/>
      <c r="K372" s="49">
        <f t="shared" si="119"/>
        <v>0</v>
      </c>
      <c r="L372" s="49">
        <f t="shared" si="119"/>
        <v>0</v>
      </c>
      <c r="M372" s="49">
        <f t="shared" si="127"/>
        <v>0</v>
      </c>
      <c r="N372" s="48">
        <f t="shared" si="137"/>
        <v>367</v>
      </c>
      <c r="O372" s="49">
        <f t="shared" si="126"/>
        <v>0</v>
      </c>
      <c r="P372" s="49">
        <f t="shared" si="126"/>
        <v>0</v>
      </c>
      <c r="Q372" s="49">
        <f t="shared" si="126"/>
        <v>0</v>
      </c>
      <c r="R372" s="49">
        <f t="shared" si="126"/>
        <v>0</v>
      </c>
      <c r="S372" s="49">
        <f t="shared" si="135"/>
        <v>0</v>
      </c>
      <c r="T372" s="49">
        <f t="shared" si="135"/>
        <v>0</v>
      </c>
      <c r="U372" s="49">
        <f t="shared" si="135"/>
        <v>0</v>
      </c>
      <c r="V372" s="49">
        <f t="shared" si="135"/>
        <v>0</v>
      </c>
      <c r="W372" s="49">
        <f t="shared" si="135"/>
        <v>0</v>
      </c>
      <c r="X372" s="49">
        <f t="shared" si="135"/>
        <v>0</v>
      </c>
      <c r="Y372" s="49">
        <f t="shared" si="135"/>
        <v>0</v>
      </c>
      <c r="Z372" s="49">
        <f t="shared" si="135"/>
        <v>0</v>
      </c>
      <c r="AA372" s="49">
        <f t="shared" si="135"/>
        <v>0</v>
      </c>
      <c r="AB372" s="49">
        <f t="shared" si="135"/>
        <v>0</v>
      </c>
      <c r="AC372" s="49"/>
      <c r="AD372" s="49">
        <f t="shared" si="136"/>
        <v>0</v>
      </c>
      <c r="AE372" s="49">
        <f t="shared" si="136"/>
        <v>0</v>
      </c>
      <c r="AF372" s="49">
        <f t="shared" si="136"/>
        <v>0</v>
      </c>
      <c r="AG372" s="49">
        <f t="shared" si="136"/>
        <v>0</v>
      </c>
      <c r="AH372" s="49">
        <f t="shared" si="136"/>
        <v>0</v>
      </c>
      <c r="AI372" s="49">
        <f t="shared" si="136"/>
        <v>0</v>
      </c>
      <c r="AJ372" s="49">
        <f t="shared" si="136"/>
        <v>0</v>
      </c>
      <c r="AK372" s="49">
        <f t="shared" si="139"/>
        <v>0</v>
      </c>
      <c r="AL372" s="49">
        <f t="shared" si="139"/>
        <v>0</v>
      </c>
      <c r="AM372" s="49">
        <f t="shared" si="139"/>
        <v>0</v>
      </c>
      <c r="AN372" s="49">
        <f t="shared" si="130"/>
        <v>0</v>
      </c>
      <c r="AO372" s="49">
        <f t="shared" si="139"/>
        <v>0</v>
      </c>
      <c r="AP372" s="49">
        <f t="shared" si="139"/>
        <v>0</v>
      </c>
      <c r="AQ372" s="49">
        <f t="shared" si="139"/>
        <v>0</v>
      </c>
      <c r="AR372" s="49">
        <f t="shared" si="139"/>
        <v>0</v>
      </c>
      <c r="AS372" s="49">
        <f t="shared" si="139"/>
        <v>0</v>
      </c>
      <c r="AT372" s="49">
        <f t="shared" si="139"/>
        <v>0</v>
      </c>
      <c r="AU372" s="49">
        <f t="shared" si="139"/>
        <v>0</v>
      </c>
      <c r="AV372" s="49">
        <f t="shared" si="139"/>
        <v>0</v>
      </c>
      <c r="AW372" s="49">
        <f t="shared" si="139"/>
        <v>0</v>
      </c>
      <c r="AX372" s="49">
        <f t="shared" si="139"/>
        <v>0</v>
      </c>
      <c r="AY372" s="49">
        <f t="shared" si="139"/>
        <v>0</v>
      </c>
      <c r="AZ372" s="49">
        <f t="shared" si="122"/>
        <v>0</v>
      </c>
      <c r="BA372" s="49">
        <f t="shared" si="122"/>
        <v>0</v>
      </c>
      <c r="BB372" s="48">
        <f t="shared" si="138"/>
        <v>367</v>
      </c>
      <c r="BC372" s="50">
        <f t="shared" si="129"/>
        <v>0</v>
      </c>
    </row>
    <row r="373" spans="1:55" x14ac:dyDescent="0.25">
      <c r="A373" s="48">
        <f t="shared" si="140"/>
        <v>368</v>
      </c>
      <c r="B373" s="221"/>
      <c r="C373" s="222"/>
      <c r="D373" s="220"/>
      <c r="E373" s="180"/>
      <c r="F373" s="223"/>
      <c r="G373" s="223"/>
      <c r="H373" s="223"/>
      <c r="I373" s="223"/>
      <c r="J373" s="49"/>
      <c r="K373" s="49">
        <f t="shared" si="119"/>
        <v>0</v>
      </c>
      <c r="L373" s="49">
        <f t="shared" si="119"/>
        <v>0</v>
      </c>
      <c r="M373" s="49">
        <f t="shared" si="127"/>
        <v>0</v>
      </c>
      <c r="N373" s="48">
        <f t="shared" si="137"/>
        <v>368</v>
      </c>
      <c r="O373" s="49">
        <f t="shared" si="126"/>
        <v>0</v>
      </c>
      <c r="P373" s="49">
        <f t="shared" si="126"/>
        <v>0</v>
      </c>
      <c r="Q373" s="49">
        <f t="shared" si="126"/>
        <v>0</v>
      </c>
      <c r="R373" s="49">
        <f t="shared" si="126"/>
        <v>0</v>
      </c>
      <c r="S373" s="49">
        <f t="shared" si="135"/>
        <v>0</v>
      </c>
      <c r="T373" s="49">
        <f t="shared" si="135"/>
        <v>0</v>
      </c>
      <c r="U373" s="49">
        <f t="shared" si="135"/>
        <v>0</v>
      </c>
      <c r="V373" s="49">
        <f t="shared" si="135"/>
        <v>0</v>
      </c>
      <c r="W373" s="49">
        <f t="shared" si="135"/>
        <v>0</v>
      </c>
      <c r="X373" s="49">
        <f t="shared" si="135"/>
        <v>0</v>
      </c>
      <c r="Y373" s="49">
        <f t="shared" si="135"/>
        <v>0</v>
      </c>
      <c r="Z373" s="49">
        <f t="shared" si="135"/>
        <v>0</v>
      </c>
      <c r="AA373" s="49">
        <f t="shared" si="135"/>
        <v>0</v>
      </c>
      <c r="AB373" s="49">
        <f t="shared" si="135"/>
        <v>0</v>
      </c>
      <c r="AC373" s="49"/>
      <c r="AD373" s="49">
        <f t="shared" si="136"/>
        <v>0</v>
      </c>
      <c r="AE373" s="49">
        <f t="shared" si="136"/>
        <v>0</v>
      </c>
      <c r="AF373" s="49">
        <f t="shared" si="136"/>
        <v>0</v>
      </c>
      <c r="AG373" s="49">
        <f t="shared" si="136"/>
        <v>0</v>
      </c>
      <c r="AH373" s="49">
        <f t="shared" si="136"/>
        <v>0</v>
      </c>
      <c r="AI373" s="49">
        <f t="shared" si="136"/>
        <v>0</v>
      </c>
      <c r="AJ373" s="49">
        <f t="shared" si="136"/>
        <v>0</v>
      </c>
      <c r="AK373" s="49">
        <f t="shared" si="139"/>
        <v>0</v>
      </c>
      <c r="AL373" s="49">
        <f t="shared" si="139"/>
        <v>0</v>
      </c>
      <c r="AM373" s="49">
        <f t="shared" si="139"/>
        <v>0</v>
      </c>
      <c r="AN373" s="49">
        <f t="shared" si="130"/>
        <v>0</v>
      </c>
      <c r="AO373" s="49">
        <f t="shared" si="139"/>
        <v>0</v>
      </c>
      <c r="AP373" s="49">
        <f t="shared" si="139"/>
        <v>0</v>
      </c>
      <c r="AQ373" s="49">
        <f t="shared" si="139"/>
        <v>0</v>
      </c>
      <c r="AR373" s="49">
        <f t="shared" si="139"/>
        <v>0</v>
      </c>
      <c r="AS373" s="49">
        <f t="shared" si="139"/>
        <v>0</v>
      </c>
      <c r="AT373" s="49">
        <f t="shared" si="139"/>
        <v>0</v>
      </c>
      <c r="AU373" s="49">
        <f t="shared" si="139"/>
        <v>0</v>
      </c>
      <c r="AV373" s="49">
        <f t="shared" si="139"/>
        <v>0</v>
      </c>
      <c r="AW373" s="49">
        <f t="shared" si="139"/>
        <v>0</v>
      </c>
      <c r="AX373" s="49">
        <f t="shared" si="139"/>
        <v>0</v>
      </c>
      <c r="AY373" s="49">
        <f t="shared" si="139"/>
        <v>0</v>
      </c>
      <c r="AZ373" s="49">
        <f t="shared" si="122"/>
        <v>0</v>
      </c>
      <c r="BA373" s="49">
        <f t="shared" si="122"/>
        <v>0</v>
      </c>
      <c r="BB373" s="48">
        <f t="shared" si="138"/>
        <v>368</v>
      </c>
      <c r="BC373" s="50">
        <f t="shared" si="129"/>
        <v>0</v>
      </c>
    </row>
    <row r="374" spans="1:55" x14ac:dyDescent="0.25">
      <c r="A374" s="48">
        <f t="shared" si="140"/>
        <v>369</v>
      </c>
      <c r="B374" s="221"/>
      <c r="C374" s="222"/>
      <c r="D374" s="220"/>
      <c r="E374" s="180"/>
      <c r="F374" s="223"/>
      <c r="G374" s="223"/>
      <c r="H374" s="223"/>
      <c r="I374" s="223"/>
      <c r="J374" s="49"/>
      <c r="K374" s="49">
        <f t="shared" si="119"/>
        <v>0</v>
      </c>
      <c r="L374" s="49">
        <f t="shared" si="119"/>
        <v>0</v>
      </c>
      <c r="M374" s="49">
        <f t="shared" si="127"/>
        <v>0</v>
      </c>
      <c r="N374" s="48">
        <f t="shared" si="137"/>
        <v>369</v>
      </c>
      <c r="O374" s="49">
        <f t="shared" si="126"/>
        <v>0</v>
      </c>
      <c r="P374" s="49">
        <f t="shared" si="126"/>
        <v>0</v>
      </c>
      <c r="Q374" s="49">
        <f t="shared" si="126"/>
        <v>0</v>
      </c>
      <c r="R374" s="49">
        <f t="shared" si="126"/>
        <v>0</v>
      </c>
      <c r="S374" s="49">
        <f t="shared" si="135"/>
        <v>0</v>
      </c>
      <c r="T374" s="49">
        <f t="shared" si="135"/>
        <v>0</v>
      </c>
      <c r="U374" s="49">
        <f t="shared" si="135"/>
        <v>0</v>
      </c>
      <c r="V374" s="49">
        <f t="shared" si="135"/>
        <v>0</v>
      </c>
      <c r="W374" s="49">
        <f t="shared" si="135"/>
        <v>0</v>
      </c>
      <c r="X374" s="49">
        <f t="shared" si="135"/>
        <v>0</v>
      </c>
      <c r="Y374" s="49">
        <f t="shared" si="135"/>
        <v>0</v>
      </c>
      <c r="Z374" s="49">
        <f t="shared" si="135"/>
        <v>0</v>
      </c>
      <c r="AA374" s="49">
        <f t="shared" si="135"/>
        <v>0</v>
      </c>
      <c r="AB374" s="49">
        <f t="shared" si="135"/>
        <v>0</v>
      </c>
      <c r="AC374" s="49"/>
      <c r="AD374" s="49">
        <f t="shared" si="136"/>
        <v>0</v>
      </c>
      <c r="AE374" s="49">
        <f t="shared" si="136"/>
        <v>0</v>
      </c>
      <c r="AF374" s="49">
        <f t="shared" si="136"/>
        <v>0</v>
      </c>
      <c r="AG374" s="49">
        <f t="shared" si="136"/>
        <v>0</v>
      </c>
      <c r="AH374" s="49">
        <f t="shared" si="136"/>
        <v>0</v>
      </c>
      <c r="AI374" s="49">
        <f t="shared" si="136"/>
        <v>0</v>
      </c>
      <c r="AJ374" s="49">
        <f t="shared" si="136"/>
        <v>0</v>
      </c>
      <c r="AK374" s="49">
        <f t="shared" si="139"/>
        <v>0</v>
      </c>
      <c r="AL374" s="49">
        <f t="shared" si="139"/>
        <v>0</v>
      </c>
      <c r="AM374" s="49">
        <f t="shared" si="139"/>
        <v>0</v>
      </c>
      <c r="AN374" s="49">
        <f t="shared" si="130"/>
        <v>0</v>
      </c>
      <c r="AO374" s="49">
        <f t="shared" si="139"/>
        <v>0</v>
      </c>
      <c r="AP374" s="49">
        <f t="shared" si="139"/>
        <v>0</v>
      </c>
      <c r="AQ374" s="49">
        <f t="shared" si="139"/>
        <v>0</v>
      </c>
      <c r="AR374" s="49">
        <f t="shared" si="139"/>
        <v>0</v>
      </c>
      <c r="AS374" s="49">
        <f t="shared" si="139"/>
        <v>0</v>
      </c>
      <c r="AT374" s="49">
        <f t="shared" si="139"/>
        <v>0</v>
      </c>
      <c r="AU374" s="49">
        <f t="shared" si="139"/>
        <v>0</v>
      </c>
      <c r="AV374" s="49">
        <f t="shared" si="139"/>
        <v>0</v>
      </c>
      <c r="AW374" s="49">
        <f t="shared" si="139"/>
        <v>0</v>
      </c>
      <c r="AX374" s="49">
        <f t="shared" si="139"/>
        <v>0</v>
      </c>
      <c r="AY374" s="49">
        <f t="shared" si="139"/>
        <v>0</v>
      </c>
      <c r="AZ374" s="49">
        <f t="shared" si="122"/>
        <v>0</v>
      </c>
      <c r="BA374" s="49">
        <f t="shared" si="122"/>
        <v>0</v>
      </c>
      <c r="BB374" s="48">
        <f t="shared" si="138"/>
        <v>369</v>
      </c>
      <c r="BC374" s="50">
        <f t="shared" si="129"/>
        <v>0</v>
      </c>
    </row>
    <row r="375" spans="1:55" x14ac:dyDescent="0.25">
      <c r="A375" s="48">
        <f t="shared" si="140"/>
        <v>370</v>
      </c>
      <c r="B375" s="221"/>
      <c r="C375" s="222"/>
      <c r="D375" s="220"/>
      <c r="E375" s="180"/>
      <c r="F375" s="223"/>
      <c r="G375" s="223"/>
      <c r="H375" s="223"/>
      <c r="I375" s="223"/>
      <c r="J375" s="49"/>
      <c r="K375" s="49">
        <f t="shared" si="119"/>
        <v>0</v>
      </c>
      <c r="L375" s="49">
        <f t="shared" si="119"/>
        <v>0</v>
      </c>
      <c r="M375" s="49">
        <f t="shared" si="127"/>
        <v>0</v>
      </c>
      <c r="N375" s="48">
        <f t="shared" si="137"/>
        <v>370</v>
      </c>
      <c r="O375" s="49">
        <f t="shared" si="126"/>
        <v>0</v>
      </c>
      <c r="P375" s="49">
        <f t="shared" si="126"/>
        <v>0</v>
      </c>
      <c r="Q375" s="49">
        <f t="shared" si="126"/>
        <v>0</v>
      </c>
      <c r="R375" s="49">
        <f t="shared" si="126"/>
        <v>0</v>
      </c>
      <c r="S375" s="49">
        <f t="shared" si="135"/>
        <v>0</v>
      </c>
      <c r="T375" s="49">
        <f t="shared" si="135"/>
        <v>0</v>
      </c>
      <c r="U375" s="49">
        <f t="shared" si="135"/>
        <v>0</v>
      </c>
      <c r="V375" s="49">
        <f t="shared" si="135"/>
        <v>0</v>
      </c>
      <c r="W375" s="49">
        <f t="shared" si="135"/>
        <v>0</v>
      </c>
      <c r="X375" s="49">
        <f t="shared" si="135"/>
        <v>0</v>
      </c>
      <c r="Y375" s="49">
        <f t="shared" si="135"/>
        <v>0</v>
      </c>
      <c r="Z375" s="49">
        <f t="shared" si="135"/>
        <v>0</v>
      </c>
      <c r="AA375" s="49">
        <f t="shared" si="135"/>
        <v>0</v>
      </c>
      <c r="AB375" s="49">
        <f t="shared" si="135"/>
        <v>0</v>
      </c>
      <c r="AC375" s="49"/>
      <c r="AD375" s="49">
        <f t="shared" si="136"/>
        <v>0</v>
      </c>
      <c r="AE375" s="49">
        <f t="shared" si="136"/>
        <v>0</v>
      </c>
      <c r="AF375" s="49">
        <f t="shared" si="136"/>
        <v>0</v>
      </c>
      <c r="AG375" s="49">
        <f t="shared" si="136"/>
        <v>0</v>
      </c>
      <c r="AH375" s="49">
        <f t="shared" si="136"/>
        <v>0</v>
      </c>
      <c r="AI375" s="49">
        <f t="shared" si="136"/>
        <v>0</v>
      </c>
      <c r="AJ375" s="49">
        <f t="shared" si="136"/>
        <v>0</v>
      </c>
      <c r="AK375" s="49">
        <f t="shared" si="139"/>
        <v>0</v>
      </c>
      <c r="AL375" s="49">
        <f t="shared" si="139"/>
        <v>0</v>
      </c>
      <c r="AM375" s="49">
        <f t="shared" si="139"/>
        <v>0</v>
      </c>
      <c r="AN375" s="49">
        <f t="shared" si="130"/>
        <v>0</v>
      </c>
      <c r="AO375" s="49">
        <f t="shared" si="139"/>
        <v>0</v>
      </c>
      <c r="AP375" s="49">
        <f t="shared" si="139"/>
        <v>0</v>
      </c>
      <c r="AQ375" s="49">
        <f t="shared" si="139"/>
        <v>0</v>
      </c>
      <c r="AR375" s="49">
        <f t="shared" si="139"/>
        <v>0</v>
      </c>
      <c r="AS375" s="49">
        <f t="shared" si="139"/>
        <v>0</v>
      </c>
      <c r="AT375" s="49">
        <f t="shared" si="139"/>
        <v>0</v>
      </c>
      <c r="AU375" s="49">
        <f t="shared" si="139"/>
        <v>0</v>
      </c>
      <c r="AV375" s="49">
        <f t="shared" si="139"/>
        <v>0</v>
      </c>
      <c r="AW375" s="49">
        <f t="shared" si="139"/>
        <v>0</v>
      </c>
      <c r="AX375" s="49">
        <f t="shared" si="139"/>
        <v>0</v>
      </c>
      <c r="AY375" s="49">
        <f t="shared" si="139"/>
        <v>0</v>
      </c>
      <c r="AZ375" s="49">
        <f t="shared" si="122"/>
        <v>0</v>
      </c>
      <c r="BA375" s="49">
        <f t="shared" si="122"/>
        <v>0</v>
      </c>
      <c r="BB375" s="48">
        <f t="shared" si="138"/>
        <v>370</v>
      </c>
      <c r="BC375" s="50">
        <f t="shared" si="129"/>
        <v>0</v>
      </c>
    </row>
    <row r="376" spans="1:55" x14ac:dyDescent="0.25">
      <c r="A376" s="48">
        <f t="shared" si="140"/>
        <v>371</v>
      </c>
      <c r="B376" s="221"/>
      <c r="C376" s="222"/>
      <c r="D376" s="220"/>
      <c r="E376" s="180"/>
      <c r="F376" s="223"/>
      <c r="G376" s="223"/>
      <c r="H376" s="223"/>
      <c r="I376" s="223"/>
      <c r="J376" s="49"/>
      <c r="K376" s="49">
        <f t="shared" si="119"/>
        <v>0</v>
      </c>
      <c r="L376" s="49">
        <f t="shared" si="119"/>
        <v>0</v>
      </c>
      <c r="M376" s="49">
        <f t="shared" si="127"/>
        <v>0</v>
      </c>
      <c r="N376" s="48">
        <f t="shared" si="137"/>
        <v>371</v>
      </c>
      <c r="O376" s="49">
        <f t="shared" si="126"/>
        <v>0</v>
      </c>
      <c r="P376" s="49">
        <f t="shared" si="126"/>
        <v>0</v>
      </c>
      <c r="Q376" s="49">
        <f t="shared" si="126"/>
        <v>0</v>
      </c>
      <c r="R376" s="49">
        <f t="shared" si="126"/>
        <v>0</v>
      </c>
      <c r="S376" s="49">
        <f t="shared" si="135"/>
        <v>0</v>
      </c>
      <c r="T376" s="49">
        <f t="shared" si="135"/>
        <v>0</v>
      </c>
      <c r="U376" s="49">
        <f t="shared" si="135"/>
        <v>0</v>
      </c>
      <c r="V376" s="49">
        <f t="shared" si="135"/>
        <v>0</v>
      </c>
      <c r="W376" s="49">
        <f t="shared" si="135"/>
        <v>0</v>
      </c>
      <c r="X376" s="49">
        <f t="shared" si="135"/>
        <v>0</v>
      </c>
      <c r="Y376" s="49">
        <f t="shared" si="135"/>
        <v>0</v>
      </c>
      <c r="Z376" s="49">
        <f t="shared" si="135"/>
        <v>0</v>
      </c>
      <c r="AA376" s="49">
        <f t="shared" si="135"/>
        <v>0</v>
      </c>
      <c r="AB376" s="49">
        <f t="shared" si="135"/>
        <v>0</v>
      </c>
      <c r="AC376" s="49"/>
      <c r="AD376" s="49">
        <f t="shared" si="136"/>
        <v>0</v>
      </c>
      <c r="AE376" s="49">
        <f t="shared" si="136"/>
        <v>0</v>
      </c>
      <c r="AF376" s="49">
        <f t="shared" si="136"/>
        <v>0</v>
      </c>
      <c r="AG376" s="49">
        <f t="shared" si="136"/>
        <v>0</v>
      </c>
      <c r="AH376" s="49">
        <f t="shared" si="136"/>
        <v>0</v>
      </c>
      <c r="AI376" s="49">
        <f t="shared" si="136"/>
        <v>0</v>
      </c>
      <c r="AJ376" s="49">
        <f t="shared" si="136"/>
        <v>0</v>
      </c>
      <c r="AK376" s="49">
        <f t="shared" si="139"/>
        <v>0</v>
      </c>
      <c r="AL376" s="49">
        <f t="shared" si="139"/>
        <v>0</v>
      </c>
      <c r="AM376" s="49">
        <f t="shared" si="139"/>
        <v>0</v>
      </c>
      <c r="AN376" s="49">
        <f t="shared" si="130"/>
        <v>0</v>
      </c>
      <c r="AO376" s="49">
        <f t="shared" si="139"/>
        <v>0</v>
      </c>
      <c r="AP376" s="49">
        <f t="shared" si="139"/>
        <v>0</v>
      </c>
      <c r="AQ376" s="49">
        <f t="shared" si="139"/>
        <v>0</v>
      </c>
      <c r="AR376" s="49">
        <f t="shared" si="139"/>
        <v>0</v>
      </c>
      <c r="AS376" s="49">
        <f t="shared" si="139"/>
        <v>0</v>
      </c>
      <c r="AT376" s="49">
        <f t="shared" si="139"/>
        <v>0</v>
      </c>
      <c r="AU376" s="49">
        <f t="shared" si="139"/>
        <v>0</v>
      </c>
      <c r="AV376" s="49">
        <f t="shared" si="139"/>
        <v>0</v>
      </c>
      <c r="AW376" s="49">
        <f t="shared" si="139"/>
        <v>0</v>
      </c>
      <c r="AX376" s="49">
        <f t="shared" si="139"/>
        <v>0</v>
      </c>
      <c r="AY376" s="49">
        <f t="shared" si="139"/>
        <v>0</v>
      </c>
      <c r="AZ376" s="49">
        <f t="shared" si="122"/>
        <v>0</v>
      </c>
      <c r="BA376" s="49">
        <f t="shared" si="122"/>
        <v>0</v>
      </c>
      <c r="BB376" s="48">
        <f t="shared" si="138"/>
        <v>371</v>
      </c>
      <c r="BC376" s="50">
        <f t="shared" si="129"/>
        <v>0</v>
      </c>
    </row>
    <row r="377" spans="1:55" x14ac:dyDescent="0.25">
      <c r="A377" s="48">
        <f t="shared" si="140"/>
        <v>372</v>
      </c>
      <c r="B377" s="221"/>
      <c r="C377" s="222"/>
      <c r="D377" s="220"/>
      <c r="E377" s="180"/>
      <c r="F377" s="223"/>
      <c r="G377" s="223"/>
      <c r="H377" s="223"/>
      <c r="I377" s="223"/>
      <c r="J377" s="49"/>
      <c r="K377" s="49">
        <f t="shared" si="119"/>
        <v>0</v>
      </c>
      <c r="L377" s="49">
        <f t="shared" si="119"/>
        <v>0</v>
      </c>
      <c r="M377" s="49">
        <f t="shared" si="127"/>
        <v>0</v>
      </c>
      <c r="N377" s="48">
        <f t="shared" si="137"/>
        <v>372</v>
      </c>
      <c r="O377" s="49">
        <f t="shared" si="126"/>
        <v>0</v>
      </c>
      <c r="P377" s="49">
        <f t="shared" si="126"/>
        <v>0</v>
      </c>
      <c r="Q377" s="49">
        <f t="shared" si="126"/>
        <v>0</v>
      </c>
      <c r="R377" s="49">
        <f t="shared" si="126"/>
        <v>0</v>
      </c>
      <c r="S377" s="49">
        <f t="shared" si="135"/>
        <v>0</v>
      </c>
      <c r="T377" s="49">
        <f t="shared" si="135"/>
        <v>0</v>
      </c>
      <c r="U377" s="49">
        <f t="shared" ref="U377:AB377" si="141">IF($E377=U$4,$G377+$I377,0)</f>
        <v>0</v>
      </c>
      <c r="V377" s="49">
        <f t="shared" si="141"/>
        <v>0</v>
      </c>
      <c r="W377" s="49">
        <f t="shared" si="141"/>
        <v>0</v>
      </c>
      <c r="X377" s="49">
        <f t="shared" si="141"/>
        <v>0</v>
      </c>
      <c r="Y377" s="49">
        <f t="shared" si="141"/>
        <v>0</v>
      </c>
      <c r="Z377" s="49">
        <f t="shared" si="141"/>
        <v>0</v>
      </c>
      <c r="AA377" s="49">
        <f t="shared" si="141"/>
        <v>0</v>
      </c>
      <c r="AB377" s="49">
        <f t="shared" si="141"/>
        <v>0</v>
      </c>
      <c r="AC377" s="49"/>
      <c r="AD377" s="49">
        <f t="shared" si="136"/>
        <v>0</v>
      </c>
      <c r="AE377" s="49">
        <f t="shared" si="136"/>
        <v>0</v>
      </c>
      <c r="AF377" s="49">
        <f t="shared" si="136"/>
        <v>0</v>
      </c>
      <c r="AG377" s="49">
        <f t="shared" si="136"/>
        <v>0</v>
      </c>
      <c r="AH377" s="49">
        <f t="shared" si="136"/>
        <v>0</v>
      </c>
      <c r="AI377" s="49">
        <f t="shared" si="136"/>
        <v>0</v>
      </c>
      <c r="AJ377" s="49">
        <f t="shared" si="136"/>
        <v>0</v>
      </c>
      <c r="AK377" s="49">
        <f t="shared" si="139"/>
        <v>0</v>
      </c>
      <c r="AL377" s="49">
        <f t="shared" si="139"/>
        <v>0</v>
      </c>
      <c r="AM377" s="49">
        <f t="shared" si="139"/>
        <v>0</v>
      </c>
      <c r="AN377" s="49">
        <f t="shared" si="130"/>
        <v>0</v>
      </c>
      <c r="AO377" s="49">
        <f t="shared" si="139"/>
        <v>0</v>
      </c>
      <c r="AP377" s="49">
        <f t="shared" si="139"/>
        <v>0</v>
      </c>
      <c r="AQ377" s="49">
        <f t="shared" si="139"/>
        <v>0</v>
      </c>
      <c r="AR377" s="49">
        <f t="shared" si="139"/>
        <v>0</v>
      </c>
      <c r="AS377" s="49">
        <f t="shared" si="139"/>
        <v>0</v>
      </c>
      <c r="AT377" s="49">
        <f t="shared" si="139"/>
        <v>0</v>
      </c>
      <c r="AU377" s="49">
        <f t="shared" si="139"/>
        <v>0</v>
      </c>
      <c r="AV377" s="49">
        <f t="shared" si="139"/>
        <v>0</v>
      </c>
      <c r="AW377" s="49">
        <f t="shared" si="139"/>
        <v>0</v>
      </c>
      <c r="AX377" s="49">
        <f t="shared" si="139"/>
        <v>0</v>
      </c>
      <c r="AY377" s="49">
        <f t="shared" si="139"/>
        <v>0</v>
      </c>
      <c r="AZ377" s="49">
        <f t="shared" si="122"/>
        <v>0</v>
      </c>
      <c r="BA377" s="49">
        <f t="shared" si="122"/>
        <v>0</v>
      </c>
      <c r="BB377" s="48">
        <f t="shared" si="138"/>
        <v>372</v>
      </c>
      <c r="BC377" s="50">
        <f t="shared" si="129"/>
        <v>0</v>
      </c>
    </row>
    <row r="378" spans="1:55" x14ac:dyDescent="0.25">
      <c r="A378" s="48">
        <f t="shared" si="140"/>
        <v>373</v>
      </c>
      <c r="B378" s="221"/>
      <c r="C378" s="222"/>
      <c r="D378" s="220"/>
      <c r="E378" s="180"/>
      <c r="F378" s="223"/>
      <c r="G378" s="223"/>
      <c r="H378" s="223"/>
      <c r="I378" s="223"/>
      <c r="J378" s="49"/>
      <c r="K378" s="49">
        <f t="shared" si="119"/>
        <v>0</v>
      </c>
      <c r="L378" s="49">
        <f t="shared" si="119"/>
        <v>0</v>
      </c>
      <c r="M378" s="49">
        <f t="shared" si="127"/>
        <v>0</v>
      </c>
      <c r="N378" s="48">
        <f t="shared" si="137"/>
        <v>373</v>
      </c>
      <c r="O378" s="49">
        <f t="shared" si="126"/>
        <v>0</v>
      </c>
      <c r="P378" s="49">
        <f t="shared" si="126"/>
        <v>0</v>
      </c>
      <c r="Q378" s="49">
        <f t="shared" si="126"/>
        <v>0</v>
      </c>
      <c r="R378" s="49">
        <f t="shared" si="126"/>
        <v>0</v>
      </c>
      <c r="S378" s="49">
        <f t="shared" ref="S378:AB401" si="142">IF($E378=S$4,$G378+$I378,0)</f>
        <v>0</v>
      </c>
      <c r="T378" s="49">
        <f t="shared" si="142"/>
        <v>0</v>
      </c>
      <c r="U378" s="49">
        <f t="shared" si="142"/>
        <v>0</v>
      </c>
      <c r="V378" s="49">
        <f t="shared" si="142"/>
        <v>0</v>
      </c>
      <c r="W378" s="49">
        <f t="shared" si="142"/>
        <v>0</v>
      </c>
      <c r="X378" s="49">
        <f t="shared" si="142"/>
        <v>0</v>
      </c>
      <c r="Y378" s="49">
        <f t="shared" si="142"/>
        <v>0</v>
      </c>
      <c r="Z378" s="49">
        <f t="shared" si="142"/>
        <v>0</v>
      </c>
      <c r="AA378" s="49">
        <f t="shared" si="142"/>
        <v>0</v>
      </c>
      <c r="AB378" s="49">
        <f t="shared" si="142"/>
        <v>0</v>
      </c>
      <c r="AC378" s="49"/>
      <c r="AD378" s="49">
        <f t="shared" si="136"/>
        <v>0</v>
      </c>
      <c r="AE378" s="49">
        <f t="shared" si="136"/>
        <v>0</v>
      </c>
      <c r="AF378" s="49">
        <f t="shared" si="136"/>
        <v>0</v>
      </c>
      <c r="AG378" s="49">
        <f t="shared" si="136"/>
        <v>0</v>
      </c>
      <c r="AH378" s="49">
        <f t="shared" si="136"/>
        <v>0</v>
      </c>
      <c r="AI378" s="49">
        <f t="shared" si="136"/>
        <v>0</v>
      </c>
      <c r="AJ378" s="49">
        <f t="shared" si="136"/>
        <v>0</v>
      </c>
      <c r="AK378" s="49">
        <f t="shared" si="139"/>
        <v>0</v>
      </c>
      <c r="AL378" s="49">
        <f t="shared" si="139"/>
        <v>0</v>
      </c>
      <c r="AM378" s="49">
        <f t="shared" si="139"/>
        <v>0</v>
      </c>
      <c r="AN378" s="49">
        <f t="shared" si="130"/>
        <v>0</v>
      </c>
      <c r="AO378" s="49">
        <f t="shared" si="139"/>
        <v>0</v>
      </c>
      <c r="AP378" s="49">
        <f t="shared" si="139"/>
        <v>0</v>
      </c>
      <c r="AQ378" s="49">
        <f t="shared" si="139"/>
        <v>0</v>
      </c>
      <c r="AR378" s="49">
        <f t="shared" si="139"/>
        <v>0</v>
      </c>
      <c r="AS378" s="49">
        <f t="shared" si="139"/>
        <v>0</v>
      </c>
      <c r="AT378" s="49">
        <f t="shared" si="139"/>
        <v>0</v>
      </c>
      <c r="AU378" s="49">
        <f t="shared" si="139"/>
        <v>0</v>
      </c>
      <c r="AV378" s="49">
        <f t="shared" si="139"/>
        <v>0</v>
      </c>
      <c r="AW378" s="49">
        <f t="shared" si="139"/>
        <v>0</v>
      </c>
      <c r="AX378" s="49">
        <f t="shared" si="139"/>
        <v>0</v>
      </c>
      <c r="AY378" s="49">
        <f t="shared" si="139"/>
        <v>0</v>
      </c>
      <c r="AZ378" s="49">
        <f t="shared" si="122"/>
        <v>0</v>
      </c>
      <c r="BA378" s="49">
        <f t="shared" si="122"/>
        <v>0</v>
      </c>
      <c r="BB378" s="48">
        <f t="shared" si="138"/>
        <v>373</v>
      </c>
      <c r="BC378" s="50">
        <f t="shared" si="129"/>
        <v>0</v>
      </c>
    </row>
    <row r="379" spans="1:55" x14ac:dyDescent="0.25">
      <c r="A379" s="48">
        <f t="shared" si="140"/>
        <v>374</v>
      </c>
      <c r="B379" s="221"/>
      <c r="C379" s="222"/>
      <c r="D379" s="220"/>
      <c r="E379" s="180"/>
      <c r="F379" s="223"/>
      <c r="G379" s="223"/>
      <c r="H379" s="223"/>
      <c r="I379" s="223"/>
      <c r="J379" s="49"/>
      <c r="K379" s="49">
        <f t="shared" si="119"/>
        <v>0</v>
      </c>
      <c r="L379" s="49">
        <f t="shared" si="119"/>
        <v>0</v>
      </c>
      <c r="M379" s="49">
        <f t="shared" si="127"/>
        <v>0</v>
      </c>
      <c r="N379" s="48">
        <f t="shared" si="137"/>
        <v>374</v>
      </c>
      <c r="O379" s="49">
        <f t="shared" si="126"/>
        <v>0</v>
      </c>
      <c r="P379" s="49">
        <f t="shared" si="126"/>
        <v>0</v>
      </c>
      <c r="Q379" s="49">
        <f t="shared" si="126"/>
        <v>0</v>
      </c>
      <c r="R379" s="49">
        <f t="shared" si="126"/>
        <v>0</v>
      </c>
      <c r="S379" s="49">
        <f t="shared" si="142"/>
        <v>0</v>
      </c>
      <c r="T379" s="49">
        <f t="shared" si="142"/>
        <v>0</v>
      </c>
      <c r="U379" s="49">
        <f t="shared" si="142"/>
        <v>0</v>
      </c>
      <c r="V379" s="49">
        <f t="shared" si="142"/>
        <v>0</v>
      </c>
      <c r="W379" s="49">
        <f t="shared" si="142"/>
        <v>0</v>
      </c>
      <c r="X379" s="49">
        <f t="shared" si="142"/>
        <v>0</v>
      </c>
      <c r="Y379" s="49">
        <f t="shared" si="142"/>
        <v>0</v>
      </c>
      <c r="Z379" s="49">
        <f t="shared" si="142"/>
        <v>0</v>
      </c>
      <c r="AA379" s="49">
        <f t="shared" si="142"/>
        <v>0</v>
      </c>
      <c r="AB379" s="49">
        <f t="shared" si="142"/>
        <v>0</v>
      </c>
      <c r="AC379" s="49"/>
      <c r="AD379" s="49">
        <f t="shared" si="136"/>
        <v>0</v>
      </c>
      <c r="AE379" s="49">
        <f t="shared" si="136"/>
        <v>0</v>
      </c>
      <c r="AF379" s="49">
        <f t="shared" si="136"/>
        <v>0</v>
      </c>
      <c r="AG379" s="49">
        <f t="shared" si="136"/>
        <v>0</v>
      </c>
      <c r="AH379" s="49">
        <f t="shared" si="136"/>
        <v>0</v>
      </c>
      <c r="AI379" s="49">
        <f t="shared" si="136"/>
        <v>0</v>
      </c>
      <c r="AJ379" s="49">
        <f t="shared" si="136"/>
        <v>0</v>
      </c>
      <c r="AK379" s="49">
        <f t="shared" si="139"/>
        <v>0</v>
      </c>
      <c r="AL379" s="49">
        <f t="shared" si="139"/>
        <v>0</v>
      </c>
      <c r="AM379" s="49">
        <f t="shared" si="139"/>
        <v>0</v>
      </c>
      <c r="AN379" s="49">
        <f t="shared" si="130"/>
        <v>0</v>
      </c>
      <c r="AO379" s="49">
        <f t="shared" si="139"/>
        <v>0</v>
      </c>
      <c r="AP379" s="49">
        <f t="shared" si="139"/>
        <v>0</v>
      </c>
      <c r="AQ379" s="49">
        <f t="shared" si="139"/>
        <v>0</v>
      </c>
      <c r="AR379" s="49">
        <f t="shared" si="139"/>
        <v>0</v>
      </c>
      <c r="AS379" s="49">
        <f t="shared" si="139"/>
        <v>0</v>
      </c>
      <c r="AT379" s="49">
        <f t="shared" si="139"/>
        <v>0</v>
      </c>
      <c r="AU379" s="49">
        <f t="shared" si="139"/>
        <v>0</v>
      </c>
      <c r="AV379" s="49">
        <f t="shared" si="139"/>
        <v>0</v>
      </c>
      <c r="AW379" s="49">
        <f t="shared" si="139"/>
        <v>0</v>
      </c>
      <c r="AX379" s="49">
        <f t="shared" si="139"/>
        <v>0</v>
      </c>
      <c r="AY379" s="49">
        <f t="shared" si="139"/>
        <v>0</v>
      </c>
      <c r="AZ379" s="49">
        <f t="shared" si="122"/>
        <v>0</v>
      </c>
      <c r="BA379" s="49">
        <f t="shared" si="122"/>
        <v>0</v>
      </c>
      <c r="BB379" s="48">
        <f t="shared" si="138"/>
        <v>374</v>
      </c>
      <c r="BC379" s="50">
        <f t="shared" si="129"/>
        <v>0</v>
      </c>
    </row>
    <row r="380" spans="1:55" x14ac:dyDescent="0.25">
      <c r="A380" s="48">
        <f t="shared" si="140"/>
        <v>375</v>
      </c>
      <c r="B380" s="221"/>
      <c r="C380" s="222"/>
      <c r="D380" s="220"/>
      <c r="E380" s="180"/>
      <c r="F380" s="223"/>
      <c r="G380" s="223"/>
      <c r="H380" s="223"/>
      <c r="I380" s="223"/>
      <c r="J380" s="49"/>
      <c r="K380" s="49">
        <f t="shared" si="119"/>
        <v>0</v>
      </c>
      <c r="L380" s="49">
        <f t="shared" si="119"/>
        <v>0</v>
      </c>
      <c r="M380" s="49">
        <f t="shared" si="127"/>
        <v>0</v>
      </c>
      <c r="N380" s="48">
        <f t="shared" si="137"/>
        <v>375</v>
      </c>
      <c r="O380" s="49">
        <f t="shared" si="126"/>
        <v>0</v>
      </c>
      <c r="P380" s="49">
        <f t="shared" si="126"/>
        <v>0</v>
      </c>
      <c r="Q380" s="49">
        <f t="shared" si="126"/>
        <v>0</v>
      </c>
      <c r="R380" s="49">
        <f t="shared" si="126"/>
        <v>0</v>
      </c>
      <c r="S380" s="49">
        <f t="shared" si="142"/>
        <v>0</v>
      </c>
      <c r="T380" s="49">
        <f t="shared" si="142"/>
        <v>0</v>
      </c>
      <c r="U380" s="49">
        <f t="shared" si="142"/>
        <v>0</v>
      </c>
      <c r="V380" s="49">
        <f t="shared" si="142"/>
        <v>0</v>
      </c>
      <c r="W380" s="49">
        <f t="shared" si="142"/>
        <v>0</v>
      </c>
      <c r="X380" s="49">
        <f t="shared" si="142"/>
        <v>0</v>
      </c>
      <c r="Y380" s="49">
        <f t="shared" si="142"/>
        <v>0</v>
      </c>
      <c r="Z380" s="49">
        <f t="shared" si="142"/>
        <v>0</v>
      </c>
      <c r="AA380" s="49">
        <f t="shared" si="142"/>
        <v>0</v>
      </c>
      <c r="AB380" s="49">
        <f t="shared" si="142"/>
        <v>0</v>
      </c>
      <c r="AC380" s="49"/>
      <c r="AD380" s="49">
        <f t="shared" si="136"/>
        <v>0</v>
      </c>
      <c r="AE380" s="49">
        <f t="shared" si="136"/>
        <v>0</v>
      </c>
      <c r="AF380" s="49">
        <f t="shared" si="136"/>
        <v>0</v>
      </c>
      <c r="AG380" s="49">
        <f t="shared" si="136"/>
        <v>0</v>
      </c>
      <c r="AH380" s="49">
        <f t="shared" si="136"/>
        <v>0</v>
      </c>
      <c r="AI380" s="49">
        <f t="shared" si="136"/>
        <v>0</v>
      </c>
      <c r="AJ380" s="49">
        <f t="shared" si="136"/>
        <v>0</v>
      </c>
      <c r="AK380" s="49">
        <f t="shared" si="139"/>
        <v>0</v>
      </c>
      <c r="AL380" s="49">
        <f t="shared" si="139"/>
        <v>0</v>
      </c>
      <c r="AM380" s="49">
        <f t="shared" si="139"/>
        <v>0</v>
      </c>
      <c r="AN380" s="49">
        <f t="shared" si="130"/>
        <v>0</v>
      </c>
      <c r="AO380" s="49">
        <f t="shared" si="139"/>
        <v>0</v>
      </c>
      <c r="AP380" s="49">
        <f t="shared" si="139"/>
        <v>0</v>
      </c>
      <c r="AQ380" s="49">
        <f t="shared" si="139"/>
        <v>0</v>
      </c>
      <c r="AR380" s="49">
        <f t="shared" si="139"/>
        <v>0</v>
      </c>
      <c r="AS380" s="49">
        <f t="shared" si="139"/>
        <v>0</v>
      </c>
      <c r="AT380" s="49">
        <f t="shared" si="139"/>
        <v>0</v>
      </c>
      <c r="AU380" s="49">
        <f t="shared" si="139"/>
        <v>0</v>
      </c>
      <c r="AV380" s="49">
        <f t="shared" si="139"/>
        <v>0</v>
      </c>
      <c r="AW380" s="49">
        <f t="shared" si="139"/>
        <v>0</v>
      </c>
      <c r="AX380" s="49">
        <f t="shared" si="139"/>
        <v>0</v>
      </c>
      <c r="AY380" s="49">
        <f t="shared" si="139"/>
        <v>0</v>
      </c>
      <c r="AZ380" s="49">
        <f t="shared" si="122"/>
        <v>0</v>
      </c>
      <c r="BA380" s="49">
        <f t="shared" si="122"/>
        <v>0</v>
      </c>
      <c r="BB380" s="48">
        <f t="shared" si="138"/>
        <v>375</v>
      </c>
      <c r="BC380" s="50">
        <f t="shared" si="129"/>
        <v>0</v>
      </c>
    </row>
    <row r="381" spans="1:55" x14ac:dyDescent="0.25">
      <c r="A381" s="48">
        <f t="shared" si="140"/>
        <v>376</v>
      </c>
      <c r="B381" s="221"/>
      <c r="C381" s="222"/>
      <c r="D381" s="220"/>
      <c r="E381" s="180"/>
      <c r="F381" s="223"/>
      <c r="G381" s="223"/>
      <c r="H381" s="223"/>
      <c r="I381" s="223"/>
      <c r="J381" s="49"/>
      <c r="K381" s="49">
        <f t="shared" si="119"/>
        <v>0</v>
      </c>
      <c r="L381" s="49">
        <f t="shared" si="119"/>
        <v>0</v>
      </c>
      <c r="M381" s="49">
        <f t="shared" si="127"/>
        <v>0</v>
      </c>
      <c r="N381" s="48">
        <f t="shared" si="137"/>
        <v>376</v>
      </c>
      <c r="O381" s="49">
        <f t="shared" si="126"/>
        <v>0</v>
      </c>
      <c r="P381" s="49">
        <f t="shared" si="126"/>
        <v>0</v>
      </c>
      <c r="Q381" s="49">
        <f t="shared" si="126"/>
        <v>0</v>
      </c>
      <c r="R381" s="49">
        <f t="shared" si="126"/>
        <v>0</v>
      </c>
      <c r="S381" s="49">
        <f t="shared" si="142"/>
        <v>0</v>
      </c>
      <c r="T381" s="49">
        <f t="shared" si="142"/>
        <v>0</v>
      </c>
      <c r="U381" s="49">
        <f t="shared" si="142"/>
        <v>0</v>
      </c>
      <c r="V381" s="49">
        <f t="shared" si="142"/>
        <v>0</v>
      </c>
      <c r="W381" s="49">
        <f t="shared" si="142"/>
        <v>0</v>
      </c>
      <c r="X381" s="49">
        <f t="shared" si="142"/>
        <v>0</v>
      </c>
      <c r="Y381" s="49">
        <f t="shared" si="142"/>
        <v>0</v>
      </c>
      <c r="Z381" s="49">
        <f t="shared" si="142"/>
        <v>0</v>
      </c>
      <c r="AA381" s="49">
        <f t="shared" si="142"/>
        <v>0</v>
      </c>
      <c r="AB381" s="49">
        <f t="shared" si="142"/>
        <v>0</v>
      </c>
      <c r="AC381" s="49"/>
      <c r="AD381" s="49">
        <f t="shared" si="136"/>
        <v>0</v>
      </c>
      <c r="AE381" s="49">
        <f t="shared" si="136"/>
        <v>0</v>
      </c>
      <c r="AF381" s="49">
        <f t="shared" si="136"/>
        <v>0</v>
      </c>
      <c r="AG381" s="49">
        <f t="shared" si="136"/>
        <v>0</v>
      </c>
      <c r="AH381" s="49">
        <f t="shared" si="136"/>
        <v>0</v>
      </c>
      <c r="AI381" s="49">
        <f t="shared" si="136"/>
        <v>0</v>
      </c>
      <c r="AJ381" s="49">
        <f t="shared" si="136"/>
        <v>0</v>
      </c>
      <c r="AK381" s="49">
        <f t="shared" si="139"/>
        <v>0</v>
      </c>
      <c r="AL381" s="49">
        <f t="shared" si="139"/>
        <v>0</v>
      </c>
      <c r="AM381" s="49">
        <f t="shared" si="139"/>
        <v>0</v>
      </c>
      <c r="AN381" s="49">
        <f t="shared" si="130"/>
        <v>0</v>
      </c>
      <c r="AO381" s="49">
        <f t="shared" si="139"/>
        <v>0</v>
      </c>
      <c r="AP381" s="49">
        <f t="shared" si="139"/>
        <v>0</v>
      </c>
      <c r="AQ381" s="49">
        <f t="shared" si="139"/>
        <v>0</v>
      </c>
      <c r="AR381" s="49">
        <f t="shared" si="139"/>
        <v>0</v>
      </c>
      <c r="AS381" s="49">
        <f t="shared" si="139"/>
        <v>0</v>
      </c>
      <c r="AT381" s="49">
        <f t="shared" si="139"/>
        <v>0</v>
      </c>
      <c r="AU381" s="49">
        <f t="shared" si="139"/>
        <v>0</v>
      </c>
      <c r="AV381" s="49">
        <f t="shared" si="139"/>
        <v>0</v>
      </c>
      <c r="AW381" s="49">
        <f t="shared" si="139"/>
        <v>0</v>
      </c>
      <c r="AX381" s="49">
        <f t="shared" si="139"/>
        <v>0</v>
      </c>
      <c r="AY381" s="49">
        <f t="shared" si="139"/>
        <v>0</v>
      </c>
      <c r="AZ381" s="49">
        <f t="shared" si="122"/>
        <v>0</v>
      </c>
      <c r="BA381" s="49">
        <f t="shared" si="122"/>
        <v>0</v>
      </c>
      <c r="BB381" s="48">
        <f t="shared" si="138"/>
        <v>376</v>
      </c>
      <c r="BC381" s="50">
        <f t="shared" si="129"/>
        <v>0</v>
      </c>
    </row>
    <row r="382" spans="1:55" x14ac:dyDescent="0.25">
      <c r="A382" s="48">
        <f t="shared" si="140"/>
        <v>377</v>
      </c>
      <c r="B382" s="221"/>
      <c r="C382" s="222"/>
      <c r="D382" s="220"/>
      <c r="E382" s="180"/>
      <c r="F382" s="223"/>
      <c r="G382" s="223"/>
      <c r="H382" s="223"/>
      <c r="I382" s="223"/>
      <c r="J382" s="49"/>
      <c r="K382" s="49">
        <f t="shared" si="119"/>
        <v>0</v>
      </c>
      <c r="L382" s="49">
        <f t="shared" si="119"/>
        <v>0</v>
      </c>
      <c r="M382" s="49">
        <f t="shared" si="127"/>
        <v>0</v>
      </c>
      <c r="N382" s="48">
        <f t="shared" si="137"/>
        <v>377</v>
      </c>
      <c r="O382" s="49">
        <f t="shared" si="126"/>
        <v>0</v>
      </c>
      <c r="P382" s="49">
        <f t="shared" si="126"/>
        <v>0</v>
      </c>
      <c r="Q382" s="49">
        <f t="shared" si="126"/>
        <v>0</v>
      </c>
      <c r="R382" s="49">
        <f t="shared" si="126"/>
        <v>0</v>
      </c>
      <c r="S382" s="49">
        <f t="shared" si="142"/>
        <v>0</v>
      </c>
      <c r="T382" s="49">
        <f t="shared" si="142"/>
        <v>0</v>
      </c>
      <c r="U382" s="49">
        <f t="shared" si="142"/>
        <v>0</v>
      </c>
      <c r="V382" s="49">
        <f t="shared" si="142"/>
        <v>0</v>
      </c>
      <c r="W382" s="49">
        <f t="shared" si="142"/>
        <v>0</v>
      </c>
      <c r="X382" s="49">
        <f t="shared" si="142"/>
        <v>0</v>
      </c>
      <c r="Y382" s="49">
        <f t="shared" si="142"/>
        <v>0</v>
      </c>
      <c r="Z382" s="49">
        <f t="shared" si="142"/>
        <v>0</v>
      </c>
      <c r="AA382" s="49">
        <f t="shared" si="142"/>
        <v>0</v>
      </c>
      <c r="AB382" s="49">
        <f t="shared" si="142"/>
        <v>0</v>
      </c>
      <c r="AC382" s="49"/>
      <c r="AD382" s="49">
        <f t="shared" si="136"/>
        <v>0</v>
      </c>
      <c r="AE382" s="49">
        <f t="shared" si="136"/>
        <v>0</v>
      </c>
      <c r="AF382" s="49">
        <f t="shared" si="136"/>
        <v>0</v>
      </c>
      <c r="AG382" s="49">
        <f t="shared" si="136"/>
        <v>0</v>
      </c>
      <c r="AH382" s="49">
        <f t="shared" si="136"/>
        <v>0</v>
      </c>
      <c r="AI382" s="49">
        <f t="shared" si="136"/>
        <v>0</v>
      </c>
      <c r="AJ382" s="49">
        <f t="shared" si="136"/>
        <v>0</v>
      </c>
      <c r="AK382" s="49">
        <f t="shared" si="139"/>
        <v>0</v>
      </c>
      <c r="AL382" s="49">
        <f t="shared" si="139"/>
        <v>0</v>
      </c>
      <c r="AM382" s="49">
        <f t="shared" si="139"/>
        <v>0</v>
      </c>
      <c r="AN382" s="49">
        <f t="shared" si="130"/>
        <v>0</v>
      </c>
      <c r="AO382" s="49">
        <f t="shared" si="139"/>
        <v>0</v>
      </c>
      <c r="AP382" s="49">
        <f t="shared" si="139"/>
        <v>0</v>
      </c>
      <c r="AQ382" s="49">
        <f t="shared" si="139"/>
        <v>0</v>
      </c>
      <c r="AR382" s="49">
        <f t="shared" si="139"/>
        <v>0</v>
      </c>
      <c r="AS382" s="49">
        <f t="shared" si="139"/>
        <v>0</v>
      </c>
      <c r="AT382" s="49">
        <f t="shared" si="139"/>
        <v>0</v>
      </c>
      <c r="AU382" s="49">
        <f t="shared" si="139"/>
        <v>0</v>
      </c>
      <c r="AV382" s="49">
        <f t="shared" si="139"/>
        <v>0</v>
      </c>
      <c r="AW382" s="49">
        <f t="shared" si="139"/>
        <v>0</v>
      </c>
      <c r="AX382" s="49">
        <f t="shared" si="139"/>
        <v>0</v>
      </c>
      <c r="AY382" s="49">
        <f t="shared" si="139"/>
        <v>0</v>
      </c>
      <c r="AZ382" s="49">
        <f t="shared" si="122"/>
        <v>0</v>
      </c>
      <c r="BA382" s="49">
        <f t="shared" si="122"/>
        <v>0</v>
      </c>
      <c r="BB382" s="48">
        <f t="shared" si="138"/>
        <v>377</v>
      </c>
      <c r="BC382" s="50">
        <f t="shared" si="129"/>
        <v>0</v>
      </c>
    </row>
    <row r="383" spans="1:55" x14ac:dyDescent="0.25">
      <c r="A383" s="48">
        <f t="shared" si="140"/>
        <v>378</v>
      </c>
      <c r="B383" s="221"/>
      <c r="C383" s="222"/>
      <c r="D383" s="220"/>
      <c r="E383" s="180"/>
      <c r="F383" s="223"/>
      <c r="G383" s="223"/>
      <c r="H383" s="223"/>
      <c r="I383" s="223"/>
      <c r="J383" s="49"/>
      <c r="K383" s="49">
        <f t="shared" si="119"/>
        <v>0</v>
      </c>
      <c r="L383" s="49">
        <f t="shared" si="119"/>
        <v>0</v>
      </c>
      <c r="M383" s="49">
        <f t="shared" si="127"/>
        <v>0</v>
      </c>
      <c r="N383" s="48">
        <f t="shared" si="137"/>
        <v>378</v>
      </c>
      <c r="O383" s="49">
        <f t="shared" si="126"/>
        <v>0</v>
      </c>
      <c r="P383" s="49">
        <f t="shared" si="126"/>
        <v>0</v>
      </c>
      <c r="Q383" s="49">
        <f t="shared" si="126"/>
        <v>0</v>
      </c>
      <c r="R383" s="49">
        <f t="shared" si="126"/>
        <v>0</v>
      </c>
      <c r="S383" s="49">
        <f t="shared" si="142"/>
        <v>0</v>
      </c>
      <c r="T383" s="49">
        <f t="shared" si="142"/>
        <v>0</v>
      </c>
      <c r="U383" s="49">
        <f t="shared" si="142"/>
        <v>0</v>
      </c>
      <c r="V383" s="49">
        <f t="shared" si="142"/>
        <v>0</v>
      </c>
      <c r="W383" s="49">
        <f t="shared" si="142"/>
        <v>0</v>
      </c>
      <c r="X383" s="49">
        <f t="shared" si="142"/>
        <v>0</v>
      </c>
      <c r="Y383" s="49">
        <f t="shared" si="142"/>
        <v>0</v>
      </c>
      <c r="Z383" s="49">
        <f t="shared" si="142"/>
        <v>0</v>
      </c>
      <c r="AA383" s="49">
        <f t="shared" si="142"/>
        <v>0</v>
      </c>
      <c r="AB383" s="49">
        <f t="shared" si="142"/>
        <v>0</v>
      </c>
      <c r="AC383" s="49"/>
      <c r="AD383" s="49">
        <f t="shared" si="136"/>
        <v>0</v>
      </c>
      <c r="AE383" s="49">
        <f t="shared" si="136"/>
        <v>0</v>
      </c>
      <c r="AF383" s="49">
        <f t="shared" si="136"/>
        <v>0</v>
      </c>
      <c r="AG383" s="49">
        <f t="shared" si="136"/>
        <v>0</v>
      </c>
      <c r="AH383" s="49">
        <f t="shared" si="136"/>
        <v>0</v>
      </c>
      <c r="AI383" s="49">
        <f t="shared" si="136"/>
        <v>0</v>
      </c>
      <c r="AJ383" s="49">
        <f t="shared" si="136"/>
        <v>0</v>
      </c>
      <c r="AK383" s="49">
        <f t="shared" ref="AK383:AY398" si="143">IF($E383=AK$4,$G383+$I383,0)</f>
        <v>0</v>
      </c>
      <c r="AL383" s="49">
        <f t="shared" si="143"/>
        <v>0</v>
      </c>
      <c r="AM383" s="49">
        <f t="shared" si="143"/>
        <v>0</v>
      </c>
      <c r="AN383" s="49">
        <f t="shared" si="130"/>
        <v>0</v>
      </c>
      <c r="AO383" s="49">
        <f t="shared" si="143"/>
        <v>0</v>
      </c>
      <c r="AP383" s="49">
        <f t="shared" si="143"/>
        <v>0</v>
      </c>
      <c r="AQ383" s="49">
        <f t="shared" si="143"/>
        <v>0</v>
      </c>
      <c r="AR383" s="49">
        <f t="shared" si="143"/>
        <v>0</v>
      </c>
      <c r="AS383" s="49">
        <f t="shared" si="143"/>
        <v>0</v>
      </c>
      <c r="AT383" s="49">
        <f t="shared" si="143"/>
        <v>0</v>
      </c>
      <c r="AU383" s="49">
        <f t="shared" si="143"/>
        <v>0</v>
      </c>
      <c r="AV383" s="49">
        <f t="shared" si="143"/>
        <v>0</v>
      </c>
      <c r="AW383" s="49">
        <f t="shared" si="143"/>
        <v>0</v>
      </c>
      <c r="AX383" s="49">
        <f t="shared" si="143"/>
        <v>0</v>
      </c>
      <c r="AY383" s="49">
        <f t="shared" si="143"/>
        <v>0</v>
      </c>
      <c r="AZ383" s="49">
        <f t="shared" si="122"/>
        <v>0</v>
      </c>
      <c r="BA383" s="49">
        <f t="shared" si="122"/>
        <v>0</v>
      </c>
      <c r="BB383" s="48">
        <f t="shared" si="138"/>
        <v>378</v>
      </c>
      <c r="BC383" s="50">
        <f t="shared" si="129"/>
        <v>0</v>
      </c>
    </row>
    <row r="384" spans="1:55" x14ac:dyDescent="0.25">
      <c r="A384" s="48">
        <f t="shared" si="140"/>
        <v>379</v>
      </c>
      <c r="B384" s="221"/>
      <c r="C384" s="222"/>
      <c r="D384" s="220"/>
      <c r="E384" s="180"/>
      <c r="F384" s="223"/>
      <c r="G384" s="223"/>
      <c r="H384" s="223"/>
      <c r="I384" s="223"/>
      <c r="J384" s="49"/>
      <c r="K384" s="49">
        <f t="shared" si="119"/>
        <v>0</v>
      </c>
      <c r="L384" s="49">
        <f t="shared" si="119"/>
        <v>0</v>
      </c>
      <c r="M384" s="49">
        <f t="shared" si="127"/>
        <v>0</v>
      </c>
      <c r="N384" s="48">
        <f t="shared" si="137"/>
        <v>379</v>
      </c>
      <c r="O384" s="49">
        <f t="shared" si="126"/>
        <v>0</v>
      </c>
      <c r="P384" s="49">
        <f t="shared" si="126"/>
        <v>0</v>
      </c>
      <c r="Q384" s="49">
        <f t="shared" si="126"/>
        <v>0</v>
      </c>
      <c r="R384" s="49">
        <f t="shared" si="126"/>
        <v>0</v>
      </c>
      <c r="S384" s="49">
        <f t="shared" si="142"/>
        <v>0</v>
      </c>
      <c r="T384" s="49">
        <f t="shared" si="142"/>
        <v>0</v>
      </c>
      <c r="U384" s="49">
        <f t="shared" si="142"/>
        <v>0</v>
      </c>
      <c r="V384" s="49">
        <f t="shared" si="142"/>
        <v>0</v>
      </c>
      <c r="W384" s="49">
        <f t="shared" si="142"/>
        <v>0</v>
      </c>
      <c r="X384" s="49">
        <f t="shared" si="142"/>
        <v>0</v>
      </c>
      <c r="Y384" s="49">
        <f t="shared" si="142"/>
        <v>0</v>
      </c>
      <c r="Z384" s="49">
        <f t="shared" si="142"/>
        <v>0</v>
      </c>
      <c r="AA384" s="49">
        <f t="shared" si="142"/>
        <v>0</v>
      </c>
      <c r="AB384" s="49">
        <f t="shared" si="142"/>
        <v>0</v>
      </c>
      <c r="AC384" s="49"/>
      <c r="AD384" s="49">
        <f t="shared" si="136"/>
        <v>0</v>
      </c>
      <c r="AE384" s="49">
        <f t="shared" si="136"/>
        <v>0</v>
      </c>
      <c r="AF384" s="49">
        <f t="shared" si="136"/>
        <v>0</v>
      </c>
      <c r="AG384" s="49">
        <f t="shared" si="136"/>
        <v>0</v>
      </c>
      <c r="AH384" s="49">
        <f t="shared" si="136"/>
        <v>0</v>
      </c>
      <c r="AI384" s="49">
        <f t="shared" si="136"/>
        <v>0</v>
      </c>
      <c r="AJ384" s="49">
        <f t="shared" si="136"/>
        <v>0</v>
      </c>
      <c r="AK384" s="49">
        <f t="shared" si="143"/>
        <v>0</v>
      </c>
      <c r="AL384" s="49">
        <f t="shared" si="143"/>
        <v>0</v>
      </c>
      <c r="AM384" s="49">
        <f t="shared" si="143"/>
        <v>0</v>
      </c>
      <c r="AN384" s="49">
        <f t="shared" si="130"/>
        <v>0</v>
      </c>
      <c r="AO384" s="49">
        <f t="shared" si="143"/>
        <v>0</v>
      </c>
      <c r="AP384" s="49">
        <f t="shared" si="143"/>
        <v>0</v>
      </c>
      <c r="AQ384" s="49">
        <f t="shared" si="143"/>
        <v>0</v>
      </c>
      <c r="AR384" s="49">
        <f t="shared" si="143"/>
        <v>0</v>
      </c>
      <c r="AS384" s="49">
        <f t="shared" si="143"/>
        <v>0</v>
      </c>
      <c r="AT384" s="49">
        <f t="shared" si="143"/>
        <v>0</v>
      </c>
      <c r="AU384" s="49">
        <f t="shared" si="143"/>
        <v>0</v>
      </c>
      <c r="AV384" s="49">
        <f t="shared" si="143"/>
        <v>0</v>
      </c>
      <c r="AW384" s="49">
        <f t="shared" si="143"/>
        <v>0</v>
      </c>
      <c r="AX384" s="49">
        <f t="shared" si="143"/>
        <v>0</v>
      </c>
      <c r="AY384" s="49">
        <f t="shared" si="143"/>
        <v>0</v>
      </c>
      <c r="AZ384" s="49">
        <f t="shared" si="122"/>
        <v>0</v>
      </c>
      <c r="BA384" s="49">
        <f t="shared" si="122"/>
        <v>0</v>
      </c>
      <c r="BB384" s="48">
        <f t="shared" si="138"/>
        <v>379</v>
      </c>
      <c r="BC384" s="50">
        <f t="shared" si="129"/>
        <v>0</v>
      </c>
    </row>
    <row r="385" spans="1:55" x14ac:dyDescent="0.25">
      <c r="A385" s="48">
        <f t="shared" si="140"/>
        <v>380</v>
      </c>
      <c r="B385" s="221"/>
      <c r="C385" s="222"/>
      <c r="D385" s="220"/>
      <c r="E385" s="180"/>
      <c r="F385" s="223"/>
      <c r="G385" s="223"/>
      <c r="H385" s="223"/>
      <c r="I385" s="223"/>
      <c r="J385" s="49"/>
      <c r="K385" s="49">
        <f t="shared" si="119"/>
        <v>0</v>
      </c>
      <c r="L385" s="49">
        <f t="shared" si="119"/>
        <v>0</v>
      </c>
      <c r="M385" s="49">
        <f t="shared" si="127"/>
        <v>0</v>
      </c>
      <c r="N385" s="48">
        <f t="shared" si="137"/>
        <v>380</v>
      </c>
      <c r="O385" s="49">
        <f t="shared" si="126"/>
        <v>0</v>
      </c>
      <c r="P385" s="49">
        <f t="shared" si="126"/>
        <v>0</v>
      </c>
      <c r="Q385" s="49">
        <f t="shared" si="126"/>
        <v>0</v>
      </c>
      <c r="R385" s="49">
        <f t="shared" si="126"/>
        <v>0</v>
      </c>
      <c r="S385" s="49">
        <f t="shared" si="142"/>
        <v>0</v>
      </c>
      <c r="T385" s="49">
        <f t="shared" si="142"/>
        <v>0</v>
      </c>
      <c r="U385" s="49">
        <f t="shared" si="142"/>
        <v>0</v>
      </c>
      <c r="V385" s="49">
        <f t="shared" si="142"/>
        <v>0</v>
      </c>
      <c r="W385" s="49">
        <f t="shared" si="142"/>
        <v>0</v>
      </c>
      <c r="X385" s="49">
        <f t="shared" si="142"/>
        <v>0</v>
      </c>
      <c r="Y385" s="49">
        <f t="shared" si="142"/>
        <v>0</v>
      </c>
      <c r="Z385" s="49">
        <f t="shared" si="142"/>
        <v>0</v>
      </c>
      <c r="AA385" s="49">
        <f t="shared" si="142"/>
        <v>0</v>
      </c>
      <c r="AB385" s="49">
        <f t="shared" si="142"/>
        <v>0</v>
      </c>
      <c r="AC385" s="49"/>
      <c r="AD385" s="49">
        <f t="shared" si="136"/>
        <v>0</v>
      </c>
      <c r="AE385" s="49">
        <f t="shared" si="136"/>
        <v>0</v>
      </c>
      <c r="AF385" s="49">
        <f t="shared" si="136"/>
        <v>0</v>
      </c>
      <c r="AG385" s="49">
        <f t="shared" si="136"/>
        <v>0</v>
      </c>
      <c r="AH385" s="49">
        <f t="shared" si="136"/>
        <v>0</v>
      </c>
      <c r="AI385" s="49">
        <f t="shared" si="136"/>
        <v>0</v>
      </c>
      <c r="AJ385" s="49">
        <f t="shared" si="136"/>
        <v>0</v>
      </c>
      <c r="AK385" s="49">
        <f t="shared" si="143"/>
        <v>0</v>
      </c>
      <c r="AL385" s="49">
        <f t="shared" si="143"/>
        <v>0</v>
      </c>
      <c r="AM385" s="49">
        <f t="shared" si="143"/>
        <v>0</v>
      </c>
      <c r="AN385" s="49">
        <f t="shared" si="130"/>
        <v>0</v>
      </c>
      <c r="AO385" s="49">
        <f t="shared" si="143"/>
        <v>0</v>
      </c>
      <c r="AP385" s="49">
        <f t="shared" si="143"/>
        <v>0</v>
      </c>
      <c r="AQ385" s="49">
        <f t="shared" si="143"/>
        <v>0</v>
      </c>
      <c r="AR385" s="49">
        <f t="shared" si="143"/>
        <v>0</v>
      </c>
      <c r="AS385" s="49">
        <f t="shared" si="143"/>
        <v>0</v>
      </c>
      <c r="AT385" s="49">
        <f t="shared" si="143"/>
        <v>0</v>
      </c>
      <c r="AU385" s="49">
        <f t="shared" si="143"/>
        <v>0</v>
      </c>
      <c r="AV385" s="49">
        <f t="shared" si="143"/>
        <v>0</v>
      </c>
      <c r="AW385" s="49">
        <f t="shared" si="143"/>
        <v>0</v>
      </c>
      <c r="AX385" s="49">
        <f t="shared" si="143"/>
        <v>0</v>
      </c>
      <c r="AY385" s="49">
        <f t="shared" si="143"/>
        <v>0</v>
      </c>
      <c r="AZ385" s="49">
        <f t="shared" si="122"/>
        <v>0</v>
      </c>
      <c r="BA385" s="49">
        <f t="shared" si="122"/>
        <v>0</v>
      </c>
      <c r="BB385" s="48">
        <f t="shared" si="138"/>
        <v>380</v>
      </c>
      <c r="BC385" s="50">
        <f t="shared" si="129"/>
        <v>0</v>
      </c>
    </row>
    <row r="386" spans="1:55" x14ac:dyDescent="0.25">
      <c r="A386" s="48">
        <f t="shared" si="140"/>
        <v>381</v>
      </c>
      <c r="B386" s="221"/>
      <c r="C386" s="222"/>
      <c r="D386" s="220"/>
      <c r="E386" s="180"/>
      <c r="F386" s="223"/>
      <c r="G386" s="223"/>
      <c r="H386" s="223"/>
      <c r="I386" s="223"/>
      <c r="J386" s="49"/>
      <c r="K386" s="49">
        <f t="shared" si="119"/>
        <v>0</v>
      </c>
      <c r="L386" s="49">
        <f t="shared" si="119"/>
        <v>0</v>
      </c>
      <c r="M386" s="49">
        <f t="shared" si="127"/>
        <v>0</v>
      </c>
      <c r="N386" s="48">
        <f t="shared" si="137"/>
        <v>381</v>
      </c>
      <c r="O386" s="49">
        <f t="shared" si="126"/>
        <v>0</v>
      </c>
      <c r="P386" s="49">
        <f t="shared" si="126"/>
        <v>0</v>
      </c>
      <c r="Q386" s="49">
        <f t="shared" si="126"/>
        <v>0</v>
      </c>
      <c r="R386" s="49">
        <f t="shared" ref="O386:R406" si="144">IF($E386=R$4,$F386+$H386,0)</f>
        <v>0</v>
      </c>
      <c r="S386" s="49">
        <f t="shared" si="142"/>
        <v>0</v>
      </c>
      <c r="T386" s="49">
        <f t="shared" si="142"/>
        <v>0</v>
      </c>
      <c r="U386" s="49">
        <f t="shared" si="142"/>
        <v>0</v>
      </c>
      <c r="V386" s="49">
        <f t="shared" si="142"/>
        <v>0</v>
      </c>
      <c r="W386" s="49">
        <f t="shared" si="142"/>
        <v>0</v>
      </c>
      <c r="X386" s="49">
        <f t="shared" si="142"/>
        <v>0</v>
      </c>
      <c r="Y386" s="49">
        <f t="shared" si="142"/>
        <v>0</v>
      </c>
      <c r="Z386" s="49">
        <f t="shared" si="142"/>
        <v>0</v>
      </c>
      <c r="AA386" s="49">
        <f t="shared" si="142"/>
        <v>0</v>
      </c>
      <c r="AB386" s="49">
        <f t="shared" si="142"/>
        <v>0</v>
      </c>
      <c r="AC386" s="49"/>
      <c r="AD386" s="49">
        <f t="shared" si="136"/>
        <v>0</v>
      </c>
      <c r="AE386" s="49">
        <f t="shared" si="136"/>
        <v>0</v>
      </c>
      <c r="AF386" s="49">
        <f t="shared" si="136"/>
        <v>0</v>
      </c>
      <c r="AG386" s="49">
        <f t="shared" si="136"/>
        <v>0</v>
      </c>
      <c r="AH386" s="49">
        <f t="shared" si="136"/>
        <v>0</v>
      </c>
      <c r="AI386" s="49">
        <f t="shared" si="136"/>
        <v>0</v>
      </c>
      <c r="AJ386" s="49">
        <f t="shared" si="136"/>
        <v>0</v>
      </c>
      <c r="AK386" s="49">
        <f t="shared" si="143"/>
        <v>0</v>
      </c>
      <c r="AL386" s="49">
        <f t="shared" si="143"/>
        <v>0</v>
      </c>
      <c r="AM386" s="49">
        <f t="shared" si="143"/>
        <v>0</v>
      </c>
      <c r="AN386" s="49">
        <f t="shared" si="130"/>
        <v>0</v>
      </c>
      <c r="AO386" s="49">
        <f t="shared" si="143"/>
        <v>0</v>
      </c>
      <c r="AP386" s="49">
        <f t="shared" si="143"/>
        <v>0</v>
      </c>
      <c r="AQ386" s="49">
        <f t="shared" si="143"/>
        <v>0</v>
      </c>
      <c r="AR386" s="49">
        <f t="shared" si="143"/>
        <v>0</v>
      </c>
      <c r="AS386" s="49">
        <f t="shared" si="143"/>
        <v>0</v>
      </c>
      <c r="AT386" s="49">
        <f t="shared" si="143"/>
        <v>0</v>
      </c>
      <c r="AU386" s="49">
        <f t="shared" si="143"/>
        <v>0</v>
      </c>
      <c r="AV386" s="49">
        <f t="shared" si="143"/>
        <v>0</v>
      </c>
      <c r="AW386" s="49">
        <f t="shared" si="143"/>
        <v>0</v>
      </c>
      <c r="AX386" s="49">
        <f t="shared" si="143"/>
        <v>0</v>
      </c>
      <c r="AY386" s="49">
        <f t="shared" si="143"/>
        <v>0</v>
      </c>
      <c r="AZ386" s="49">
        <f t="shared" si="122"/>
        <v>0</v>
      </c>
      <c r="BA386" s="49">
        <f t="shared" si="122"/>
        <v>0</v>
      </c>
      <c r="BB386" s="48">
        <f t="shared" si="138"/>
        <v>381</v>
      </c>
      <c r="BC386" s="50">
        <f t="shared" si="129"/>
        <v>0</v>
      </c>
    </row>
    <row r="387" spans="1:55" x14ac:dyDescent="0.25">
      <c r="A387" s="48">
        <f t="shared" si="140"/>
        <v>382</v>
      </c>
      <c r="B387" s="221"/>
      <c r="C387" s="222"/>
      <c r="D387" s="220"/>
      <c r="E387" s="180"/>
      <c r="F387" s="223"/>
      <c r="G387" s="223"/>
      <c r="H387" s="223"/>
      <c r="I387" s="223"/>
      <c r="J387" s="49"/>
      <c r="K387" s="49">
        <f t="shared" si="119"/>
        <v>0</v>
      </c>
      <c r="L387" s="49">
        <f t="shared" si="119"/>
        <v>0</v>
      </c>
      <c r="M387" s="49">
        <f t="shared" si="127"/>
        <v>0</v>
      </c>
      <c r="N387" s="48">
        <f t="shared" si="137"/>
        <v>382</v>
      </c>
      <c r="O387" s="49">
        <f t="shared" si="144"/>
        <v>0</v>
      </c>
      <c r="P387" s="49">
        <f t="shared" si="144"/>
        <v>0</v>
      </c>
      <c r="Q387" s="49">
        <f t="shared" si="144"/>
        <v>0</v>
      </c>
      <c r="R387" s="49">
        <f t="shared" si="144"/>
        <v>0</v>
      </c>
      <c r="S387" s="49">
        <f t="shared" si="142"/>
        <v>0</v>
      </c>
      <c r="T387" s="49">
        <f t="shared" si="142"/>
        <v>0</v>
      </c>
      <c r="U387" s="49">
        <f t="shared" si="142"/>
        <v>0</v>
      </c>
      <c r="V387" s="49">
        <f t="shared" si="142"/>
        <v>0</v>
      </c>
      <c r="W387" s="49">
        <f t="shared" si="142"/>
        <v>0</v>
      </c>
      <c r="X387" s="49">
        <f t="shared" si="142"/>
        <v>0</v>
      </c>
      <c r="Y387" s="49">
        <f t="shared" si="142"/>
        <v>0</v>
      </c>
      <c r="Z387" s="49">
        <f t="shared" si="142"/>
        <v>0</v>
      </c>
      <c r="AA387" s="49">
        <f t="shared" si="142"/>
        <v>0</v>
      </c>
      <c r="AB387" s="49">
        <f t="shared" si="142"/>
        <v>0</v>
      </c>
      <c r="AC387" s="49"/>
      <c r="AD387" s="49">
        <f t="shared" si="136"/>
        <v>0</v>
      </c>
      <c r="AE387" s="49">
        <f t="shared" si="136"/>
        <v>0</v>
      </c>
      <c r="AF387" s="49">
        <f t="shared" si="136"/>
        <v>0</v>
      </c>
      <c r="AG387" s="49">
        <f t="shared" si="136"/>
        <v>0</v>
      </c>
      <c r="AH387" s="49">
        <f t="shared" si="136"/>
        <v>0</v>
      </c>
      <c r="AI387" s="49">
        <f t="shared" si="136"/>
        <v>0</v>
      </c>
      <c r="AJ387" s="49">
        <f t="shared" si="136"/>
        <v>0</v>
      </c>
      <c r="AK387" s="49">
        <f t="shared" si="143"/>
        <v>0</v>
      </c>
      <c r="AL387" s="49">
        <f t="shared" si="143"/>
        <v>0</v>
      </c>
      <c r="AM387" s="49">
        <f t="shared" si="143"/>
        <v>0</v>
      </c>
      <c r="AN387" s="49">
        <f t="shared" si="130"/>
        <v>0</v>
      </c>
      <c r="AO387" s="49">
        <f t="shared" si="143"/>
        <v>0</v>
      </c>
      <c r="AP387" s="49">
        <f t="shared" si="143"/>
        <v>0</v>
      </c>
      <c r="AQ387" s="49">
        <f t="shared" si="143"/>
        <v>0</v>
      </c>
      <c r="AR387" s="49">
        <f t="shared" si="143"/>
        <v>0</v>
      </c>
      <c r="AS387" s="49">
        <f t="shared" si="143"/>
        <v>0</v>
      </c>
      <c r="AT387" s="49">
        <f t="shared" si="143"/>
        <v>0</v>
      </c>
      <c r="AU387" s="49">
        <f t="shared" si="143"/>
        <v>0</v>
      </c>
      <c r="AV387" s="49">
        <f t="shared" si="143"/>
        <v>0</v>
      </c>
      <c r="AW387" s="49">
        <f t="shared" si="143"/>
        <v>0</v>
      </c>
      <c r="AX387" s="49">
        <f t="shared" si="143"/>
        <v>0</v>
      </c>
      <c r="AY387" s="49">
        <f t="shared" si="143"/>
        <v>0</v>
      </c>
      <c r="AZ387" s="49">
        <f t="shared" si="122"/>
        <v>0</v>
      </c>
      <c r="BA387" s="49">
        <f t="shared" si="122"/>
        <v>0</v>
      </c>
      <c r="BB387" s="48">
        <f t="shared" si="138"/>
        <v>382</v>
      </c>
      <c r="BC387" s="50">
        <f t="shared" si="129"/>
        <v>0</v>
      </c>
    </row>
    <row r="388" spans="1:55" x14ac:dyDescent="0.25">
      <c r="A388" s="48">
        <f t="shared" si="140"/>
        <v>383</v>
      </c>
      <c r="B388" s="221"/>
      <c r="C388" s="222"/>
      <c r="D388" s="220"/>
      <c r="E388" s="180"/>
      <c r="F388" s="223"/>
      <c r="G388" s="223"/>
      <c r="H388" s="223"/>
      <c r="I388" s="223"/>
      <c r="J388" s="49"/>
      <c r="K388" s="49">
        <f t="shared" si="119"/>
        <v>0</v>
      </c>
      <c r="L388" s="49">
        <f t="shared" si="119"/>
        <v>0</v>
      </c>
      <c r="M388" s="49">
        <f t="shared" si="127"/>
        <v>0</v>
      </c>
      <c r="N388" s="48">
        <f t="shared" si="137"/>
        <v>383</v>
      </c>
      <c r="O388" s="49">
        <f t="shared" si="144"/>
        <v>0</v>
      </c>
      <c r="P388" s="49">
        <f t="shared" si="144"/>
        <v>0</v>
      </c>
      <c r="Q388" s="49">
        <f t="shared" si="144"/>
        <v>0</v>
      </c>
      <c r="R388" s="49">
        <f t="shared" si="144"/>
        <v>0</v>
      </c>
      <c r="S388" s="49">
        <f t="shared" si="142"/>
        <v>0</v>
      </c>
      <c r="T388" s="49">
        <f t="shared" si="142"/>
        <v>0</v>
      </c>
      <c r="U388" s="49">
        <f t="shared" si="142"/>
        <v>0</v>
      </c>
      <c r="V388" s="49">
        <f t="shared" si="142"/>
        <v>0</v>
      </c>
      <c r="W388" s="49">
        <f t="shared" si="142"/>
        <v>0</v>
      </c>
      <c r="X388" s="49">
        <f t="shared" si="142"/>
        <v>0</v>
      </c>
      <c r="Y388" s="49">
        <f t="shared" si="142"/>
        <v>0</v>
      </c>
      <c r="Z388" s="49">
        <f t="shared" si="142"/>
        <v>0</v>
      </c>
      <c r="AA388" s="49">
        <f t="shared" si="142"/>
        <v>0</v>
      </c>
      <c r="AB388" s="49">
        <f t="shared" si="142"/>
        <v>0</v>
      </c>
      <c r="AC388" s="49"/>
      <c r="AD388" s="49">
        <f t="shared" si="136"/>
        <v>0</v>
      </c>
      <c r="AE388" s="49">
        <f t="shared" si="136"/>
        <v>0</v>
      </c>
      <c r="AF388" s="49">
        <f t="shared" si="136"/>
        <v>0</v>
      </c>
      <c r="AG388" s="49">
        <f t="shared" si="136"/>
        <v>0</v>
      </c>
      <c r="AH388" s="49">
        <f t="shared" si="136"/>
        <v>0</v>
      </c>
      <c r="AI388" s="49">
        <f t="shared" si="136"/>
        <v>0</v>
      </c>
      <c r="AJ388" s="49">
        <f t="shared" si="136"/>
        <v>0</v>
      </c>
      <c r="AK388" s="49">
        <f t="shared" si="143"/>
        <v>0</v>
      </c>
      <c r="AL388" s="49">
        <f t="shared" si="143"/>
        <v>0</v>
      </c>
      <c r="AM388" s="49">
        <f t="shared" si="143"/>
        <v>0</v>
      </c>
      <c r="AN388" s="49">
        <f t="shared" si="130"/>
        <v>0</v>
      </c>
      <c r="AO388" s="49">
        <f t="shared" si="143"/>
        <v>0</v>
      </c>
      <c r="AP388" s="49">
        <f t="shared" si="143"/>
        <v>0</v>
      </c>
      <c r="AQ388" s="49">
        <f t="shared" si="143"/>
        <v>0</v>
      </c>
      <c r="AR388" s="49">
        <f t="shared" si="143"/>
        <v>0</v>
      </c>
      <c r="AS388" s="49">
        <f t="shared" si="143"/>
        <v>0</v>
      </c>
      <c r="AT388" s="49">
        <f t="shared" si="143"/>
        <v>0</v>
      </c>
      <c r="AU388" s="49">
        <f t="shared" si="143"/>
        <v>0</v>
      </c>
      <c r="AV388" s="49">
        <f t="shared" si="143"/>
        <v>0</v>
      </c>
      <c r="AW388" s="49">
        <f t="shared" si="143"/>
        <v>0</v>
      </c>
      <c r="AX388" s="49">
        <f t="shared" si="143"/>
        <v>0</v>
      </c>
      <c r="AY388" s="49">
        <f t="shared" si="143"/>
        <v>0</v>
      </c>
      <c r="AZ388" s="49">
        <f t="shared" si="122"/>
        <v>0</v>
      </c>
      <c r="BA388" s="49">
        <f t="shared" si="122"/>
        <v>0</v>
      </c>
      <c r="BB388" s="48">
        <f t="shared" si="138"/>
        <v>383</v>
      </c>
      <c r="BC388" s="50">
        <f t="shared" si="129"/>
        <v>0</v>
      </c>
    </row>
    <row r="389" spans="1:55" x14ac:dyDescent="0.25">
      <c r="A389" s="48">
        <f t="shared" si="140"/>
        <v>384</v>
      </c>
      <c r="B389" s="221"/>
      <c r="C389" s="222"/>
      <c r="D389" s="220"/>
      <c r="E389" s="180"/>
      <c r="F389" s="223"/>
      <c r="G389" s="223"/>
      <c r="H389" s="223"/>
      <c r="I389" s="223"/>
      <c r="J389" s="49"/>
      <c r="K389" s="49">
        <f t="shared" si="119"/>
        <v>0</v>
      </c>
      <c r="L389" s="49">
        <f t="shared" si="119"/>
        <v>0</v>
      </c>
      <c r="M389" s="49">
        <f t="shared" si="127"/>
        <v>0</v>
      </c>
      <c r="N389" s="48">
        <f t="shared" si="137"/>
        <v>384</v>
      </c>
      <c r="O389" s="49">
        <f t="shared" si="144"/>
        <v>0</v>
      </c>
      <c r="P389" s="49">
        <f t="shared" si="144"/>
        <v>0</v>
      </c>
      <c r="Q389" s="49">
        <f t="shared" si="144"/>
        <v>0</v>
      </c>
      <c r="R389" s="49">
        <f t="shared" si="144"/>
        <v>0</v>
      </c>
      <c r="S389" s="49">
        <f t="shared" si="142"/>
        <v>0</v>
      </c>
      <c r="T389" s="49">
        <f t="shared" si="142"/>
        <v>0</v>
      </c>
      <c r="U389" s="49">
        <f t="shared" si="142"/>
        <v>0</v>
      </c>
      <c r="V389" s="49">
        <f t="shared" si="142"/>
        <v>0</v>
      </c>
      <c r="W389" s="49">
        <f t="shared" si="142"/>
        <v>0</v>
      </c>
      <c r="X389" s="49">
        <f t="shared" si="142"/>
        <v>0</v>
      </c>
      <c r="Y389" s="49">
        <f t="shared" si="142"/>
        <v>0</v>
      </c>
      <c r="Z389" s="49">
        <f t="shared" si="142"/>
        <v>0</v>
      </c>
      <c r="AA389" s="49">
        <f t="shared" si="142"/>
        <v>0</v>
      </c>
      <c r="AB389" s="49">
        <f t="shared" si="142"/>
        <v>0</v>
      </c>
      <c r="AC389" s="49"/>
      <c r="AD389" s="49">
        <f t="shared" si="136"/>
        <v>0</v>
      </c>
      <c r="AE389" s="49">
        <f t="shared" si="136"/>
        <v>0</v>
      </c>
      <c r="AF389" s="49">
        <f t="shared" si="136"/>
        <v>0</v>
      </c>
      <c r="AG389" s="49">
        <f t="shared" si="136"/>
        <v>0</v>
      </c>
      <c r="AH389" s="49">
        <f t="shared" si="136"/>
        <v>0</v>
      </c>
      <c r="AI389" s="49">
        <f t="shared" si="136"/>
        <v>0</v>
      </c>
      <c r="AJ389" s="49">
        <f t="shared" si="136"/>
        <v>0</v>
      </c>
      <c r="AK389" s="49">
        <f t="shared" si="143"/>
        <v>0</v>
      </c>
      <c r="AL389" s="49">
        <f t="shared" si="143"/>
        <v>0</v>
      </c>
      <c r="AM389" s="49">
        <f t="shared" si="143"/>
        <v>0</v>
      </c>
      <c r="AN389" s="49">
        <f t="shared" si="130"/>
        <v>0</v>
      </c>
      <c r="AO389" s="49">
        <f t="shared" si="143"/>
        <v>0</v>
      </c>
      <c r="AP389" s="49">
        <f t="shared" si="143"/>
        <v>0</v>
      </c>
      <c r="AQ389" s="49">
        <f t="shared" si="143"/>
        <v>0</v>
      </c>
      <c r="AR389" s="49">
        <f t="shared" si="143"/>
        <v>0</v>
      </c>
      <c r="AS389" s="49">
        <f t="shared" si="143"/>
        <v>0</v>
      </c>
      <c r="AT389" s="49">
        <f t="shared" si="143"/>
        <v>0</v>
      </c>
      <c r="AU389" s="49">
        <f t="shared" si="143"/>
        <v>0</v>
      </c>
      <c r="AV389" s="49">
        <f t="shared" si="143"/>
        <v>0</v>
      </c>
      <c r="AW389" s="49">
        <f t="shared" si="143"/>
        <v>0</v>
      </c>
      <c r="AX389" s="49">
        <f t="shared" si="143"/>
        <v>0</v>
      </c>
      <c r="AY389" s="49">
        <f t="shared" si="143"/>
        <v>0</v>
      </c>
      <c r="AZ389" s="49">
        <f t="shared" si="122"/>
        <v>0</v>
      </c>
      <c r="BA389" s="49">
        <f t="shared" si="122"/>
        <v>0</v>
      </c>
      <c r="BB389" s="48">
        <f t="shared" si="138"/>
        <v>384</v>
      </c>
      <c r="BC389" s="50">
        <f t="shared" si="129"/>
        <v>0</v>
      </c>
    </row>
    <row r="390" spans="1:55" x14ac:dyDescent="0.25">
      <c r="A390" s="48">
        <f t="shared" si="140"/>
        <v>385</v>
      </c>
      <c r="B390" s="221"/>
      <c r="C390" s="222"/>
      <c r="D390" s="220"/>
      <c r="E390" s="180"/>
      <c r="F390" s="223"/>
      <c r="G390" s="223"/>
      <c r="H390" s="223"/>
      <c r="I390" s="223"/>
      <c r="J390" s="49"/>
      <c r="K390" s="49">
        <f t="shared" si="119"/>
        <v>0</v>
      </c>
      <c r="L390" s="49">
        <f t="shared" si="119"/>
        <v>0</v>
      </c>
      <c r="M390" s="49">
        <f t="shared" si="127"/>
        <v>0</v>
      </c>
      <c r="N390" s="48">
        <f t="shared" si="137"/>
        <v>385</v>
      </c>
      <c r="O390" s="49">
        <f t="shared" si="144"/>
        <v>0</v>
      </c>
      <c r="P390" s="49">
        <f t="shared" si="144"/>
        <v>0</v>
      </c>
      <c r="Q390" s="49">
        <f t="shared" si="144"/>
        <v>0</v>
      </c>
      <c r="R390" s="49">
        <f t="shared" si="144"/>
        <v>0</v>
      </c>
      <c r="S390" s="49">
        <f t="shared" si="142"/>
        <v>0</v>
      </c>
      <c r="T390" s="49">
        <f t="shared" si="142"/>
        <v>0</v>
      </c>
      <c r="U390" s="49">
        <f t="shared" si="142"/>
        <v>0</v>
      </c>
      <c r="V390" s="49">
        <f t="shared" si="142"/>
        <v>0</v>
      </c>
      <c r="W390" s="49">
        <f t="shared" si="142"/>
        <v>0</v>
      </c>
      <c r="X390" s="49">
        <f t="shared" si="142"/>
        <v>0</v>
      </c>
      <c r="Y390" s="49">
        <f t="shared" si="142"/>
        <v>0</v>
      </c>
      <c r="Z390" s="49">
        <f t="shared" si="142"/>
        <v>0</v>
      </c>
      <c r="AA390" s="49">
        <f t="shared" si="142"/>
        <v>0</v>
      </c>
      <c r="AB390" s="49">
        <f t="shared" si="142"/>
        <v>0</v>
      </c>
      <c r="AC390" s="49"/>
      <c r="AD390" s="49">
        <f t="shared" si="136"/>
        <v>0</v>
      </c>
      <c r="AE390" s="49">
        <f t="shared" si="136"/>
        <v>0</v>
      </c>
      <c r="AF390" s="49">
        <f t="shared" si="136"/>
        <v>0</v>
      </c>
      <c r="AG390" s="49">
        <f t="shared" si="136"/>
        <v>0</v>
      </c>
      <c r="AH390" s="49">
        <f t="shared" si="136"/>
        <v>0</v>
      </c>
      <c r="AI390" s="49">
        <f t="shared" si="136"/>
        <v>0</v>
      </c>
      <c r="AJ390" s="49">
        <f t="shared" si="136"/>
        <v>0</v>
      </c>
      <c r="AK390" s="49">
        <f t="shared" si="143"/>
        <v>0</v>
      </c>
      <c r="AL390" s="49">
        <f t="shared" si="143"/>
        <v>0</v>
      </c>
      <c r="AM390" s="49">
        <f t="shared" si="143"/>
        <v>0</v>
      </c>
      <c r="AN390" s="49">
        <f t="shared" si="130"/>
        <v>0</v>
      </c>
      <c r="AO390" s="49">
        <f t="shared" si="143"/>
        <v>0</v>
      </c>
      <c r="AP390" s="49">
        <f t="shared" si="143"/>
        <v>0</v>
      </c>
      <c r="AQ390" s="49">
        <f t="shared" si="143"/>
        <v>0</v>
      </c>
      <c r="AR390" s="49">
        <f t="shared" si="143"/>
        <v>0</v>
      </c>
      <c r="AS390" s="49">
        <f t="shared" si="143"/>
        <v>0</v>
      </c>
      <c r="AT390" s="49">
        <f t="shared" si="143"/>
        <v>0</v>
      </c>
      <c r="AU390" s="49">
        <f t="shared" si="143"/>
        <v>0</v>
      </c>
      <c r="AV390" s="49">
        <f t="shared" si="143"/>
        <v>0</v>
      </c>
      <c r="AW390" s="49">
        <f t="shared" si="143"/>
        <v>0</v>
      </c>
      <c r="AX390" s="49">
        <f t="shared" si="143"/>
        <v>0</v>
      </c>
      <c r="AY390" s="49">
        <f t="shared" si="143"/>
        <v>0</v>
      </c>
      <c r="AZ390" s="49">
        <f t="shared" si="122"/>
        <v>0</v>
      </c>
      <c r="BA390" s="49">
        <f t="shared" si="122"/>
        <v>0</v>
      </c>
      <c r="BB390" s="48">
        <f t="shared" si="138"/>
        <v>385</v>
      </c>
      <c r="BC390" s="50">
        <f t="shared" ref="BC390:BC453" si="145">F390-G390+H390-I390-K390-L390+M390-SUM(O390:R390)+SUM(S390:AB390)-SUM(AD390:AJ390)+SUM(AK390:BA390)</f>
        <v>0</v>
      </c>
    </row>
    <row r="391" spans="1:55" x14ac:dyDescent="0.25">
      <c r="A391" s="48">
        <f t="shared" si="140"/>
        <v>386</v>
      </c>
      <c r="B391" s="221"/>
      <c r="C391" s="222"/>
      <c r="D391" s="220"/>
      <c r="E391" s="180"/>
      <c r="F391" s="223"/>
      <c r="G391" s="223"/>
      <c r="H391" s="223"/>
      <c r="I391" s="223"/>
      <c r="J391" s="49"/>
      <c r="K391" s="49">
        <f t="shared" si="119"/>
        <v>0</v>
      </c>
      <c r="L391" s="49">
        <f t="shared" si="119"/>
        <v>0</v>
      </c>
      <c r="M391" s="49">
        <f t="shared" si="127"/>
        <v>0</v>
      </c>
      <c r="N391" s="48">
        <f t="shared" si="137"/>
        <v>386</v>
      </c>
      <c r="O391" s="49">
        <f t="shared" si="144"/>
        <v>0</v>
      </c>
      <c r="P391" s="49">
        <f t="shared" si="144"/>
        <v>0</v>
      </c>
      <c r="Q391" s="49">
        <f t="shared" si="144"/>
        <v>0</v>
      </c>
      <c r="R391" s="49">
        <f t="shared" si="144"/>
        <v>0</v>
      </c>
      <c r="S391" s="49">
        <f t="shared" si="142"/>
        <v>0</v>
      </c>
      <c r="T391" s="49">
        <f t="shared" si="142"/>
        <v>0</v>
      </c>
      <c r="U391" s="49">
        <f t="shared" si="142"/>
        <v>0</v>
      </c>
      <c r="V391" s="49">
        <f t="shared" si="142"/>
        <v>0</v>
      </c>
      <c r="W391" s="49">
        <f t="shared" si="142"/>
        <v>0</v>
      </c>
      <c r="X391" s="49">
        <f t="shared" si="142"/>
        <v>0</v>
      </c>
      <c r="Y391" s="49">
        <f t="shared" si="142"/>
        <v>0</v>
      </c>
      <c r="Z391" s="49">
        <f t="shared" si="142"/>
        <v>0</v>
      </c>
      <c r="AA391" s="49">
        <f t="shared" si="142"/>
        <v>0</v>
      </c>
      <c r="AB391" s="49">
        <f t="shared" si="142"/>
        <v>0</v>
      </c>
      <c r="AC391" s="49"/>
      <c r="AD391" s="49">
        <f t="shared" si="136"/>
        <v>0</v>
      </c>
      <c r="AE391" s="49">
        <f t="shared" si="136"/>
        <v>0</v>
      </c>
      <c r="AF391" s="49">
        <f t="shared" si="136"/>
        <v>0</v>
      </c>
      <c r="AG391" s="49">
        <f t="shared" si="136"/>
        <v>0</v>
      </c>
      <c r="AH391" s="49">
        <f t="shared" si="136"/>
        <v>0</v>
      </c>
      <c r="AI391" s="49">
        <f t="shared" si="136"/>
        <v>0</v>
      </c>
      <c r="AJ391" s="49">
        <f t="shared" si="136"/>
        <v>0</v>
      </c>
      <c r="AK391" s="49">
        <f t="shared" si="143"/>
        <v>0</v>
      </c>
      <c r="AL391" s="49">
        <f t="shared" si="143"/>
        <v>0</v>
      </c>
      <c r="AM391" s="49">
        <f t="shared" si="143"/>
        <v>0</v>
      </c>
      <c r="AN391" s="49">
        <f t="shared" ref="AN391:AN454" si="146">IF($E391=AN$4,$G391+$I391,IF(E391=42,-(F391+H391),IF(E391=43,-(F391+H391),IF(E391=44,G391+I391,0))))</f>
        <v>0</v>
      </c>
      <c r="AO391" s="49">
        <f t="shared" si="143"/>
        <v>0</v>
      </c>
      <c r="AP391" s="49">
        <f t="shared" si="143"/>
        <v>0</v>
      </c>
      <c r="AQ391" s="49">
        <f t="shared" si="143"/>
        <v>0</v>
      </c>
      <c r="AR391" s="49">
        <f t="shared" si="143"/>
        <v>0</v>
      </c>
      <c r="AS391" s="49">
        <f t="shared" si="143"/>
        <v>0</v>
      </c>
      <c r="AT391" s="49">
        <f t="shared" si="143"/>
        <v>0</v>
      </c>
      <c r="AU391" s="49">
        <f t="shared" si="143"/>
        <v>0</v>
      </c>
      <c r="AV391" s="49">
        <f t="shared" si="143"/>
        <v>0</v>
      </c>
      <c r="AW391" s="49">
        <f t="shared" si="143"/>
        <v>0</v>
      </c>
      <c r="AX391" s="49">
        <f t="shared" si="143"/>
        <v>0</v>
      </c>
      <c r="AY391" s="49">
        <f t="shared" si="143"/>
        <v>0</v>
      </c>
      <c r="AZ391" s="49">
        <f t="shared" si="122"/>
        <v>0</v>
      </c>
      <c r="BA391" s="49">
        <f t="shared" si="122"/>
        <v>0</v>
      </c>
      <c r="BB391" s="48">
        <f t="shared" si="138"/>
        <v>386</v>
      </c>
      <c r="BC391" s="50">
        <f t="shared" si="145"/>
        <v>0</v>
      </c>
    </row>
    <row r="392" spans="1:55" x14ac:dyDescent="0.25">
      <c r="A392" s="48">
        <f t="shared" si="140"/>
        <v>387</v>
      </c>
      <c r="B392" s="221"/>
      <c r="C392" s="222"/>
      <c r="D392" s="220"/>
      <c r="E392" s="180"/>
      <c r="F392" s="223"/>
      <c r="G392" s="223"/>
      <c r="H392" s="223"/>
      <c r="I392" s="223"/>
      <c r="J392" s="49"/>
      <c r="K392" s="49">
        <f t="shared" si="119"/>
        <v>0</v>
      </c>
      <c r="L392" s="49">
        <f t="shared" si="119"/>
        <v>0</v>
      </c>
      <c r="M392" s="49">
        <f t="shared" si="127"/>
        <v>0</v>
      </c>
      <c r="N392" s="48">
        <f t="shared" si="137"/>
        <v>387</v>
      </c>
      <c r="O392" s="49">
        <f t="shared" si="144"/>
        <v>0</v>
      </c>
      <c r="P392" s="49">
        <f t="shared" si="144"/>
        <v>0</v>
      </c>
      <c r="Q392" s="49">
        <f t="shared" si="144"/>
        <v>0</v>
      </c>
      <c r="R392" s="49">
        <f t="shared" si="144"/>
        <v>0</v>
      </c>
      <c r="S392" s="49">
        <f t="shared" si="142"/>
        <v>0</v>
      </c>
      <c r="T392" s="49">
        <f t="shared" si="142"/>
        <v>0</v>
      </c>
      <c r="U392" s="49">
        <f t="shared" si="142"/>
        <v>0</v>
      </c>
      <c r="V392" s="49">
        <f t="shared" si="142"/>
        <v>0</v>
      </c>
      <c r="W392" s="49">
        <f t="shared" si="142"/>
        <v>0</v>
      </c>
      <c r="X392" s="49">
        <f t="shared" si="142"/>
        <v>0</v>
      </c>
      <c r="Y392" s="49">
        <f t="shared" si="142"/>
        <v>0</v>
      </c>
      <c r="Z392" s="49">
        <f t="shared" si="142"/>
        <v>0</v>
      </c>
      <c r="AA392" s="49">
        <f t="shared" si="142"/>
        <v>0</v>
      </c>
      <c r="AB392" s="49">
        <f t="shared" si="142"/>
        <v>0</v>
      </c>
      <c r="AC392" s="49"/>
      <c r="AD392" s="49">
        <f t="shared" si="136"/>
        <v>0</v>
      </c>
      <c r="AE392" s="49">
        <f t="shared" si="136"/>
        <v>0</v>
      </c>
      <c r="AF392" s="49">
        <f t="shared" si="136"/>
        <v>0</v>
      </c>
      <c r="AG392" s="49">
        <f t="shared" si="136"/>
        <v>0</v>
      </c>
      <c r="AH392" s="49">
        <f t="shared" si="136"/>
        <v>0</v>
      </c>
      <c r="AI392" s="49">
        <f t="shared" si="136"/>
        <v>0</v>
      </c>
      <c r="AJ392" s="49">
        <f t="shared" si="136"/>
        <v>0</v>
      </c>
      <c r="AK392" s="49">
        <f t="shared" si="143"/>
        <v>0</v>
      </c>
      <c r="AL392" s="49">
        <f t="shared" si="143"/>
        <v>0</v>
      </c>
      <c r="AM392" s="49">
        <f t="shared" si="143"/>
        <v>0</v>
      </c>
      <c r="AN392" s="49">
        <f t="shared" si="146"/>
        <v>0</v>
      </c>
      <c r="AO392" s="49">
        <f t="shared" si="143"/>
        <v>0</v>
      </c>
      <c r="AP392" s="49">
        <f t="shared" si="143"/>
        <v>0</v>
      </c>
      <c r="AQ392" s="49">
        <f t="shared" si="143"/>
        <v>0</v>
      </c>
      <c r="AR392" s="49">
        <f t="shared" si="143"/>
        <v>0</v>
      </c>
      <c r="AS392" s="49">
        <f t="shared" si="143"/>
        <v>0</v>
      </c>
      <c r="AT392" s="49">
        <f t="shared" si="143"/>
        <v>0</v>
      </c>
      <c r="AU392" s="49">
        <f t="shared" si="143"/>
        <v>0</v>
      </c>
      <c r="AV392" s="49">
        <f t="shared" si="143"/>
        <v>0</v>
      </c>
      <c r="AW392" s="49">
        <f t="shared" si="143"/>
        <v>0</v>
      </c>
      <c r="AX392" s="49">
        <f t="shared" si="143"/>
        <v>0</v>
      </c>
      <c r="AY392" s="49">
        <f t="shared" si="143"/>
        <v>0</v>
      </c>
      <c r="AZ392" s="49">
        <f t="shared" si="122"/>
        <v>0</v>
      </c>
      <c r="BA392" s="49">
        <f t="shared" si="122"/>
        <v>0</v>
      </c>
      <c r="BB392" s="48">
        <f t="shared" si="138"/>
        <v>387</v>
      </c>
      <c r="BC392" s="50">
        <f t="shared" si="145"/>
        <v>0</v>
      </c>
    </row>
    <row r="393" spans="1:55" x14ac:dyDescent="0.25">
      <c r="A393" s="48">
        <f t="shared" si="140"/>
        <v>388</v>
      </c>
      <c r="B393" s="221"/>
      <c r="C393" s="222"/>
      <c r="D393" s="220"/>
      <c r="E393" s="180"/>
      <c r="F393" s="223"/>
      <c r="G393" s="223"/>
      <c r="H393" s="223"/>
      <c r="I393" s="223"/>
      <c r="J393" s="49"/>
      <c r="K393" s="49">
        <f t="shared" si="119"/>
        <v>0</v>
      </c>
      <c r="L393" s="49">
        <f t="shared" si="119"/>
        <v>0</v>
      </c>
      <c r="M393" s="49">
        <f t="shared" si="127"/>
        <v>0</v>
      </c>
      <c r="N393" s="48">
        <f t="shared" si="137"/>
        <v>388</v>
      </c>
      <c r="O393" s="49">
        <f t="shared" si="144"/>
        <v>0</v>
      </c>
      <c r="P393" s="49">
        <f t="shared" si="144"/>
        <v>0</v>
      </c>
      <c r="Q393" s="49">
        <f t="shared" si="144"/>
        <v>0</v>
      </c>
      <c r="R393" s="49">
        <f t="shared" si="144"/>
        <v>0</v>
      </c>
      <c r="S393" s="49">
        <f t="shared" si="142"/>
        <v>0</v>
      </c>
      <c r="T393" s="49">
        <f t="shared" si="142"/>
        <v>0</v>
      </c>
      <c r="U393" s="49">
        <f t="shared" si="142"/>
        <v>0</v>
      </c>
      <c r="V393" s="49">
        <f t="shared" si="142"/>
        <v>0</v>
      </c>
      <c r="W393" s="49">
        <f t="shared" si="142"/>
        <v>0</v>
      </c>
      <c r="X393" s="49">
        <f t="shared" si="142"/>
        <v>0</v>
      </c>
      <c r="Y393" s="49">
        <f t="shared" si="142"/>
        <v>0</v>
      </c>
      <c r="Z393" s="49">
        <f t="shared" si="142"/>
        <v>0</v>
      </c>
      <c r="AA393" s="49">
        <f t="shared" si="142"/>
        <v>0</v>
      </c>
      <c r="AB393" s="49">
        <f t="shared" si="142"/>
        <v>0</v>
      </c>
      <c r="AC393" s="49"/>
      <c r="AD393" s="49">
        <f t="shared" si="136"/>
        <v>0</v>
      </c>
      <c r="AE393" s="49">
        <f t="shared" si="136"/>
        <v>0</v>
      </c>
      <c r="AF393" s="49">
        <f t="shared" si="136"/>
        <v>0</v>
      </c>
      <c r="AG393" s="49">
        <f t="shared" si="136"/>
        <v>0</v>
      </c>
      <c r="AH393" s="49">
        <f t="shared" si="136"/>
        <v>0</v>
      </c>
      <c r="AI393" s="49">
        <f t="shared" si="136"/>
        <v>0</v>
      </c>
      <c r="AJ393" s="49">
        <f t="shared" si="136"/>
        <v>0</v>
      </c>
      <c r="AK393" s="49">
        <f t="shared" si="143"/>
        <v>0</v>
      </c>
      <c r="AL393" s="49">
        <f t="shared" si="143"/>
        <v>0</v>
      </c>
      <c r="AM393" s="49">
        <f t="shared" si="143"/>
        <v>0</v>
      </c>
      <c r="AN393" s="49">
        <f t="shared" si="146"/>
        <v>0</v>
      </c>
      <c r="AO393" s="49">
        <f t="shared" si="143"/>
        <v>0</v>
      </c>
      <c r="AP393" s="49">
        <f t="shared" si="143"/>
        <v>0</v>
      </c>
      <c r="AQ393" s="49">
        <f t="shared" si="143"/>
        <v>0</v>
      </c>
      <c r="AR393" s="49">
        <f t="shared" si="143"/>
        <v>0</v>
      </c>
      <c r="AS393" s="49">
        <f t="shared" si="143"/>
        <v>0</v>
      </c>
      <c r="AT393" s="49">
        <f t="shared" si="143"/>
        <v>0</v>
      </c>
      <c r="AU393" s="49">
        <f t="shared" si="143"/>
        <v>0</v>
      </c>
      <c r="AV393" s="49">
        <f t="shared" si="143"/>
        <v>0</v>
      </c>
      <c r="AW393" s="49">
        <f t="shared" si="143"/>
        <v>0</v>
      </c>
      <c r="AX393" s="49">
        <f t="shared" si="143"/>
        <v>0</v>
      </c>
      <c r="AY393" s="49">
        <f t="shared" si="143"/>
        <v>0</v>
      </c>
      <c r="AZ393" s="49">
        <f t="shared" si="122"/>
        <v>0</v>
      </c>
      <c r="BA393" s="49">
        <f t="shared" si="122"/>
        <v>0</v>
      </c>
      <c r="BB393" s="48">
        <f t="shared" si="138"/>
        <v>388</v>
      </c>
      <c r="BC393" s="50">
        <f t="shared" si="145"/>
        <v>0</v>
      </c>
    </row>
    <row r="394" spans="1:55" x14ac:dyDescent="0.25">
      <c r="A394" s="48">
        <f t="shared" si="140"/>
        <v>389</v>
      </c>
      <c r="B394" s="221"/>
      <c r="C394" s="222"/>
      <c r="D394" s="220"/>
      <c r="E394" s="180"/>
      <c r="F394" s="223"/>
      <c r="G394" s="223"/>
      <c r="H394" s="223"/>
      <c r="I394" s="223"/>
      <c r="J394" s="49"/>
      <c r="K394" s="49">
        <f t="shared" si="119"/>
        <v>0</v>
      </c>
      <c r="L394" s="49">
        <f t="shared" si="119"/>
        <v>0</v>
      </c>
      <c r="M394" s="49">
        <f t="shared" si="127"/>
        <v>0</v>
      </c>
      <c r="N394" s="48">
        <f t="shared" si="137"/>
        <v>389</v>
      </c>
      <c r="O394" s="49">
        <f t="shared" si="144"/>
        <v>0</v>
      </c>
      <c r="P394" s="49">
        <f t="shared" si="144"/>
        <v>0</v>
      </c>
      <c r="Q394" s="49">
        <f t="shared" si="144"/>
        <v>0</v>
      </c>
      <c r="R394" s="49">
        <f t="shared" si="144"/>
        <v>0</v>
      </c>
      <c r="S394" s="49">
        <f t="shared" si="142"/>
        <v>0</v>
      </c>
      <c r="T394" s="49">
        <f t="shared" si="142"/>
        <v>0</v>
      </c>
      <c r="U394" s="49">
        <f t="shared" si="142"/>
        <v>0</v>
      </c>
      <c r="V394" s="49">
        <f t="shared" si="142"/>
        <v>0</v>
      </c>
      <c r="W394" s="49">
        <f t="shared" si="142"/>
        <v>0</v>
      </c>
      <c r="X394" s="49">
        <f t="shared" si="142"/>
        <v>0</v>
      </c>
      <c r="Y394" s="49">
        <f t="shared" si="142"/>
        <v>0</v>
      </c>
      <c r="Z394" s="49">
        <f t="shared" si="142"/>
        <v>0</v>
      </c>
      <c r="AA394" s="49">
        <f t="shared" si="142"/>
        <v>0</v>
      </c>
      <c r="AB394" s="49">
        <f t="shared" si="142"/>
        <v>0</v>
      </c>
      <c r="AC394" s="49"/>
      <c r="AD394" s="49">
        <f t="shared" si="136"/>
        <v>0</v>
      </c>
      <c r="AE394" s="49">
        <f t="shared" si="136"/>
        <v>0</v>
      </c>
      <c r="AF394" s="49">
        <f t="shared" si="136"/>
        <v>0</v>
      </c>
      <c r="AG394" s="49">
        <f t="shared" si="136"/>
        <v>0</v>
      </c>
      <c r="AH394" s="49">
        <f t="shared" si="136"/>
        <v>0</v>
      </c>
      <c r="AI394" s="49">
        <f t="shared" si="136"/>
        <v>0</v>
      </c>
      <c r="AJ394" s="49">
        <f t="shared" si="136"/>
        <v>0</v>
      </c>
      <c r="AK394" s="49">
        <f t="shared" si="143"/>
        <v>0</v>
      </c>
      <c r="AL394" s="49">
        <f t="shared" si="143"/>
        <v>0</v>
      </c>
      <c r="AM394" s="49">
        <f t="shared" si="143"/>
        <v>0</v>
      </c>
      <c r="AN394" s="49">
        <f t="shared" si="146"/>
        <v>0</v>
      </c>
      <c r="AO394" s="49">
        <f t="shared" si="143"/>
        <v>0</v>
      </c>
      <c r="AP394" s="49">
        <f t="shared" si="143"/>
        <v>0</v>
      </c>
      <c r="AQ394" s="49">
        <f t="shared" si="143"/>
        <v>0</v>
      </c>
      <c r="AR394" s="49">
        <f t="shared" si="143"/>
        <v>0</v>
      </c>
      <c r="AS394" s="49">
        <f t="shared" si="143"/>
        <v>0</v>
      </c>
      <c r="AT394" s="49">
        <f t="shared" si="143"/>
        <v>0</v>
      </c>
      <c r="AU394" s="49">
        <f t="shared" si="143"/>
        <v>0</v>
      </c>
      <c r="AV394" s="49">
        <f t="shared" si="143"/>
        <v>0</v>
      </c>
      <c r="AW394" s="49">
        <f t="shared" si="143"/>
        <v>0</v>
      </c>
      <c r="AX394" s="49">
        <f t="shared" si="143"/>
        <v>0</v>
      </c>
      <c r="AY394" s="49">
        <f t="shared" si="143"/>
        <v>0</v>
      </c>
      <c r="AZ394" s="49">
        <f t="shared" si="122"/>
        <v>0</v>
      </c>
      <c r="BA394" s="49">
        <f t="shared" si="122"/>
        <v>0</v>
      </c>
      <c r="BB394" s="48">
        <f t="shared" si="138"/>
        <v>389</v>
      </c>
      <c r="BC394" s="50">
        <f t="shared" si="145"/>
        <v>0</v>
      </c>
    </row>
    <row r="395" spans="1:55" x14ac:dyDescent="0.25">
      <c r="A395" s="48">
        <f t="shared" si="140"/>
        <v>390</v>
      </c>
      <c r="B395" s="221"/>
      <c r="C395" s="222"/>
      <c r="D395" s="220"/>
      <c r="E395" s="180"/>
      <c r="F395" s="223"/>
      <c r="G395" s="223"/>
      <c r="H395" s="223"/>
      <c r="I395" s="223"/>
      <c r="J395" s="49"/>
      <c r="K395" s="49">
        <f t="shared" si="119"/>
        <v>0</v>
      </c>
      <c r="L395" s="49">
        <f t="shared" si="119"/>
        <v>0</v>
      </c>
      <c r="M395" s="49">
        <f t="shared" si="127"/>
        <v>0</v>
      </c>
      <c r="N395" s="48">
        <f t="shared" si="137"/>
        <v>390</v>
      </c>
      <c r="O395" s="49">
        <f t="shared" si="144"/>
        <v>0</v>
      </c>
      <c r="P395" s="49">
        <f t="shared" si="144"/>
        <v>0</v>
      </c>
      <c r="Q395" s="49">
        <f t="shared" si="144"/>
        <v>0</v>
      </c>
      <c r="R395" s="49">
        <f t="shared" si="144"/>
        <v>0</v>
      </c>
      <c r="S395" s="49">
        <f t="shared" si="142"/>
        <v>0</v>
      </c>
      <c r="T395" s="49">
        <f t="shared" si="142"/>
        <v>0</v>
      </c>
      <c r="U395" s="49">
        <f t="shared" si="142"/>
        <v>0</v>
      </c>
      <c r="V395" s="49">
        <f t="shared" si="142"/>
        <v>0</v>
      </c>
      <c r="W395" s="49">
        <f t="shared" si="142"/>
        <v>0</v>
      </c>
      <c r="X395" s="49">
        <f t="shared" si="142"/>
        <v>0</v>
      </c>
      <c r="Y395" s="49">
        <f t="shared" si="142"/>
        <v>0</v>
      </c>
      <c r="Z395" s="49">
        <f t="shared" si="142"/>
        <v>0</v>
      </c>
      <c r="AA395" s="49">
        <f t="shared" si="142"/>
        <v>0</v>
      </c>
      <c r="AB395" s="49">
        <f t="shared" si="142"/>
        <v>0</v>
      </c>
      <c r="AC395" s="49"/>
      <c r="AD395" s="49">
        <f t="shared" si="136"/>
        <v>0</v>
      </c>
      <c r="AE395" s="49">
        <f t="shared" si="136"/>
        <v>0</v>
      </c>
      <c r="AF395" s="49">
        <f t="shared" si="136"/>
        <v>0</v>
      </c>
      <c r="AG395" s="49">
        <f t="shared" si="136"/>
        <v>0</v>
      </c>
      <c r="AH395" s="49">
        <f t="shared" si="136"/>
        <v>0</v>
      </c>
      <c r="AI395" s="49">
        <f t="shared" si="136"/>
        <v>0</v>
      </c>
      <c r="AJ395" s="49">
        <f t="shared" si="136"/>
        <v>0</v>
      </c>
      <c r="AK395" s="49">
        <f t="shared" si="143"/>
        <v>0</v>
      </c>
      <c r="AL395" s="49">
        <f t="shared" si="143"/>
        <v>0</v>
      </c>
      <c r="AM395" s="49">
        <f t="shared" si="143"/>
        <v>0</v>
      </c>
      <c r="AN395" s="49">
        <f t="shared" si="146"/>
        <v>0</v>
      </c>
      <c r="AO395" s="49">
        <f t="shared" si="143"/>
        <v>0</v>
      </c>
      <c r="AP395" s="49">
        <f t="shared" si="143"/>
        <v>0</v>
      </c>
      <c r="AQ395" s="49">
        <f t="shared" si="143"/>
        <v>0</v>
      </c>
      <c r="AR395" s="49">
        <f t="shared" si="143"/>
        <v>0</v>
      </c>
      <c r="AS395" s="49">
        <f t="shared" si="143"/>
        <v>0</v>
      </c>
      <c r="AT395" s="49">
        <f t="shared" si="143"/>
        <v>0</v>
      </c>
      <c r="AU395" s="49">
        <f t="shared" si="143"/>
        <v>0</v>
      </c>
      <c r="AV395" s="49">
        <f t="shared" si="143"/>
        <v>0</v>
      </c>
      <c r="AW395" s="49">
        <f t="shared" si="143"/>
        <v>0</v>
      </c>
      <c r="AX395" s="49">
        <f t="shared" si="143"/>
        <v>0</v>
      </c>
      <c r="AY395" s="49">
        <f t="shared" si="143"/>
        <v>0</v>
      </c>
      <c r="AZ395" s="49">
        <f t="shared" si="122"/>
        <v>0</v>
      </c>
      <c r="BA395" s="49">
        <f t="shared" si="122"/>
        <v>0</v>
      </c>
      <c r="BB395" s="48">
        <f t="shared" si="138"/>
        <v>390</v>
      </c>
      <c r="BC395" s="50">
        <f t="shared" si="145"/>
        <v>0</v>
      </c>
    </row>
    <row r="396" spans="1:55" x14ac:dyDescent="0.25">
      <c r="A396" s="48">
        <f t="shared" si="140"/>
        <v>391</v>
      </c>
      <c r="B396" s="221"/>
      <c r="C396" s="222"/>
      <c r="D396" s="220"/>
      <c r="E396" s="180"/>
      <c r="F396" s="223"/>
      <c r="G396" s="223"/>
      <c r="H396" s="223"/>
      <c r="I396" s="223"/>
      <c r="J396" s="49"/>
      <c r="K396" s="49">
        <f t="shared" si="119"/>
        <v>0</v>
      </c>
      <c r="L396" s="49">
        <f t="shared" si="119"/>
        <v>0</v>
      </c>
      <c r="M396" s="49">
        <f t="shared" si="127"/>
        <v>0</v>
      </c>
      <c r="N396" s="48">
        <f t="shared" si="137"/>
        <v>391</v>
      </c>
      <c r="O396" s="49">
        <f t="shared" si="144"/>
        <v>0</v>
      </c>
      <c r="P396" s="49">
        <f t="shared" si="144"/>
        <v>0</v>
      </c>
      <c r="Q396" s="49">
        <f t="shared" si="144"/>
        <v>0</v>
      </c>
      <c r="R396" s="49">
        <f t="shared" si="144"/>
        <v>0</v>
      </c>
      <c r="S396" s="49">
        <f t="shared" si="142"/>
        <v>0</v>
      </c>
      <c r="T396" s="49">
        <f t="shared" si="142"/>
        <v>0</v>
      </c>
      <c r="U396" s="49">
        <f t="shared" si="142"/>
        <v>0</v>
      </c>
      <c r="V396" s="49">
        <f t="shared" si="142"/>
        <v>0</v>
      </c>
      <c r="W396" s="49">
        <f t="shared" si="142"/>
        <v>0</v>
      </c>
      <c r="X396" s="49">
        <f t="shared" si="142"/>
        <v>0</v>
      </c>
      <c r="Y396" s="49">
        <f t="shared" si="142"/>
        <v>0</v>
      </c>
      <c r="Z396" s="49">
        <f t="shared" si="142"/>
        <v>0</v>
      </c>
      <c r="AA396" s="49">
        <f t="shared" si="142"/>
        <v>0</v>
      </c>
      <c r="AB396" s="49">
        <f t="shared" si="142"/>
        <v>0</v>
      </c>
      <c r="AC396" s="49"/>
      <c r="AD396" s="49">
        <f t="shared" si="136"/>
        <v>0</v>
      </c>
      <c r="AE396" s="49">
        <f t="shared" si="136"/>
        <v>0</v>
      </c>
      <c r="AF396" s="49">
        <f t="shared" si="136"/>
        <v>0</v>
      </c>
      <c r="AG396" s="49">
        <f t="shared" si="136"/>
        <v>0</v>
      </c>
      <c r="AH396" s="49">
        <f t="shared" si="136"/>
        <v>0</v>
      </c>
      <c r="AI396" s="49">
        <f t="shared" si="136"/>
        <v>0</v>
      </c>
      <c r="AJ396" s="49">
        <f t="shared" si="136"/>
        <v>0</v>
      </c>
      <c r="AK396" s="49">
        <f t="shared" si="143"/>
        <v>0</v>
      </c>
      <c r="AL396" s="49">
        <f t="shared" si="143"/>
        <v>0</v>
      </c>
      <c r="AM396" s="49">
        <f t="shared" si="143"/>
        <v>0</v>
      </c>
      <c r="AN396" s="49">
        <f t="shared" si="146"/>
        <v>0</v>
      </c>
      <c r="AO396" s="49">
        <f t="shared" si="143"/>
        <v>0</v>
      </c>
      <c r="AP396" s="49">
        <f t="shared" si="143"/>
        <v>0</v>
      </c>
      <c r="AQ396" s="49">
        <f t="shared" si="143"/>
        <v>0</v>
      </c>
      <c r="AR396" s="49">
        <f t="shared" si="143"/>
        <v>0</v>
      </c>
      <c r="AS396" s="49">
        <f t="shared" si="143"/>
        <v>0</v>
      </c>
      <c r="AT396" s="49">
        <f t="shared" si="143"/>
        <v>0</v>
      </c>
      <c r="AU396" s="49">
        <f t="shared" si="143"/>
        <v>0</v>
      </c>
      <c r="AV396" s="49">
        <f t="shared" si="143"/>
        <v>0</v>
      </c>
      <c r="AW396" s="49">
        <f t="shared" si="143"/>
        <v>0</v>
      </c>
      <c r="AX396" s="49">
        <f t="shared" si="143"/>
        <v>0</v>
      </c>
      <c r="AY396" s="49">
        <f t="shared" si="143"/>
        <v>0</v>
      </c>
      <c r="AZ396" s="49">
        <f t="shared" si="122"/>
        <v>0</v>
      </c>
      <c r="BA396" s="49">
        <f t="shared" si="122"/>
        <v>0</v>
      </c>
      <c r="BB396" s="48">
        <f t="shared" si="138"/>
        <v>391</v>
      </c>
      <c r="BC396" s="50">
        <f t="shared" si="145"/>
        <v>0</v>
      </c>
    </row>
    <row r="397" spans="1:55" x14ac:dyDescent="0.25">
      <c r="A397" s="48">
        <f t="shared" si="140"/>
        <v>392</v>
      </c>
      <c r="B397" s="221"/>
      <c r="C397" s="222"/>
      <c r="D397" s="220"/>
      <c r="E397" s="180"/>
      <c r="F397" s="223"/>
      <c r="G397" s="223"/>
      <c r="H397" s="223"/>
      <c r="I397" s="223"/>
      <c r="J397" s="49"/>
      <c r="K397" s="49">
        <f t="shared" si="119"/>
        <v>0</v>
      </c>
      <c r="L397" s="49">
        <f t="shared" si="119"/>
        <v>0</v>
      </c>
      <c r="M397" s="49">
        <f t="shared" si="127"/>
        <v>0</v>
      </c>
      <c r="N397" s="48">
        <f t="shared" si="137"/>
        <v>392</v>
      </c>
      <c r="O397" s="49">
        <f t="shared" si="144"/>
        <v>0</v>
      </c>
      <c r="P397" s="49">
        <f t="shared" si="144"/>
        <v>0</v>
      </c>
      <c r="Q397" s="49">
        <f t="shared" si="144"/>
        <v>0</v>
      </c>
      <c r="R397" s="49">
        <f t="shared" si="144"/>
        <v>0</v>
      </c>
      <c r="S397" s="49">
        <f t="shared" si="142"/>
        <v>0</v>
      </c>
      <c r="T397" s="49">
        <f t="shared" si="142"/>
        <v>0</v>
      </c>
      <c r="U397" s="49">
        <f t="shared" si="142"/>
        <v>0</v>
      </c>
      <c r="V397" s="49">
        <f t="shared" si="142"/>
        <v>0</v>
      </c>
      <c r="W397" s="49">
        <f t="shared" si="142"/>
        <v>0</v>
      </c>
      <c r="X397" s="49">
        <f t="shared" si="142"/>
        <v>0</v>
      </c>
      <c r="Y397" s="49">
        <f t="shared" si="142"/>
        <v>0</v>
      </c>
      <c r="Z397" s="49">
        <f t="shared" si="142"/>
        <v>0</v>
      </c>
      <c r="AA397" s="49">
        <f t="shared" si="142"/>
        <v>0</v>
      </c>
      <c r="AB397" s="49">
        <f t="shared" si="142"/>
        <v>0</v>
      </c>
      <c r="AC397" s="49"/>
      <c r="AD397" s="49">
        <f t="shared" si="136"/>
        <v>0</v>
      </c>
      <c r="AE397" s="49">
        <f t="shared" si="136"/>
        <v>0</v>
      </c>
      <c r="AF397" s="49">
        <f t="shared" si="136"/>
        <v>0</v>
      </c>
      <c r="AG397" s="49">
        <f t="shared" si="136"/>
        <v>0</v>
      </c>
      <c r="AH397" s="49">
        <f t="shared" si="136"/>
        <v>0</v>
      </c>
      <c r="AI397" s="49">
        <f t="shared" si="136"/>
        <v>0</v>
      </c>
      <c r="AJ397" s="49">
        <f>IF($E397=AJ$4,$F397+$H397,0)</f>
        <v>0</v>
      </c>
      <c r="AK397" s="49">
        <f t="shared" si="143"/>
        <v>0</v>
      </c>
      <c r="AL397" s="49">
        <f t="shared" si="143"/>
        <v>0</v>
      </c>
      <c r="AM397" s="49">
        <f t="shared" si="143"/>
        <v>0</v>
      </c>
      <c r="AN397" s="49">
        <f t="shared" si="146"/>
        <v>0</v>
      </c>
      <c r="AO397" s="49">
        <f t="shared" si="143"/>
        <v>0</v>
      </c>
      <c r="AP397" s="49">
        <f t="shared" si="143"/>
        <v>0</v>
      </c>
      <c r="AQ397" s="49">
        <f t="shared" si="143"/>
        <v>0</v>
      </c>
      <c r="AR397" s="49">
        <f t="shared" si="143"/>
        <v>0</v>
      </c>
      <c r="AS397" s="49">
        <f t="shared" si="143"/>
        <v>0</v>
      </c>
      <c r="AT397" s="49">
        <f t="shared" si="143"/>
        <v>0</v>
      </c>
      <c r="AU397" s="49">
        <f t="shared" si="143"/>
        <v>0</v>
      </c>
      <c r="AV397" s="49">
        <f t="shared" si="143"/>
        <v>0</v>
      </c>
      <c r="AW397" s="49">
        <f t="shared" si="143"/>
        <v>0</v>
      </c>
      <c r="AX397" s="49">
        <f t="shared" si="143"/>
        <v>0</v>
      </c>
      <c r="AY397" s="49">
        <f t="shared" si="143"/>
        <v>0</v>
      </c>
      <c r="AZ397" s="49">
        <f t="shared" si="122"/>
        <v>0</v>
      </c>
      <c r="BA397" s="49">
        <f t="shared" si="122"/>
        <v>0</v>
      </c>
      <c r="BB397" s="48">
        <f t="shared" si="138"/>
        <v>392</v>
      </c>
      <c r="BC397" s="50">
        <f t="shared" si="145"/>
        <v>0</v>
      </c>
    </row>
    <row r="398" spans="1:55" x14ac:dyDescent="0.25">
      <c r="A398" s="48">
        <f t="shared" si="140"/>
        <v>393</v>
      </c>
      <c r="B398" s="221"/>
      <c r="C398" s="222"/>
      <c r="D398" s="220"/>
      <c r="E398" s="180"/>
      <c r="F398" s="223"/>
      <c r="G398" s="223"/>
      <c r="H398" s="223"/>
      <c r="I398" s="223"/>
      <c r="J398" s="49"/>
      <c r="K398" s="49">
        <f t="shared" si="119"/>
        <v>0</v>
      </c>
      <c r="L398" s="49">
        <f t="shared" si="119"/>
        <v>0</v>
      </c>
      <c r="M398" s="49">
        <f t="shared" si="127"/>
        <v>0</v>
      </c>
      <c r="N398" s="48">
        <f t="shared" si="137"/>
        <v>393</v>
      </c>
      <c r="O398" s="49">
        <f t="shared" si="144"/>
        <v>0</v>
      </c>
      <c r="P398" s="49">
        <f t="shared" si="144"/>
        <v>0</v>
      </c>
      <c r="Q398" s="49">
        <f t="shared" si="144"/>
        <v>0</v>
      </c>
      <c r="R398" s="49">
        <f t="shared" si="144"/>
        <v>0</v>
      </c>
      <c r="S398" s="49">
        <f t="shared" si="142"/>
        <v>0</v>
      </c>
      <c r="T398" s="49">
        <f t="shared" si="142"/>
        <v>0</v>
      </c>
      <c r="U398" s="49">
        <f t="shared" si="142"/>
        <v>0</v>
      </c>
      <c r="V398" s="49">
        <f t="shared" si="142"/>
        <v>0</v>
      </c>
      <c r="W398" s="49">
        <f t="shared" si="142"/>
        <v>0</v>
      </c>
      <c r="X398" s="49">
        <f t="shared" si="142"/>
        <v>0</v>
      </c>
      <c r="Y398" s="49">
        <f t="shared" si="142"/>
        <v>0</v>
      </c>
      <c r="Z398" s="49">
        <f t="shared" si="142"/>
        <v>0</v>
      </c>
      <c r="AA398" s="49">
        <f t="shared" si="142"/>
        <v>0</v>
      </c>
      <c r="AB398" s="49">
        <f t="shared" si="142"/>
        <v>0</v>
      </c>
      <c r="AC398" s="49"/>
      <c r="AD398" s="49">
        <f t="shared" ref="AD398:AJ413" si="147">IF($E398=AD$4,$F398+$H398,0)</f>
        <v>0</v>
      </c>
      <c r="AE398" s="49">
        <f t="shared" si="147"/>
        <v>0</v>
      </c>
      <c r="AF398" s="49">
        <f t="shared" si="147"/>
        <v>0</v>
      </c>
      <c r="AG398" s="49">
        <f t="shared" si="147"/>
        <v>0</v>
      </c>
      <c r="AH398" s="49">
        <f t="shared" si="147"/>
        <v>0</v>
      </c>
      <c r="AI398" s="49">
        <f t="shared" si="147"/>
        <v>0</v>
      </c>
      <c r="AJ398" s="49">
        <f t="shared" si="147"/>
        <v>0</v>
      </c>
      <c r="AK398" s="49">
        <f t="shared" si="143"/>
        <v>0</v>
      </c>
      <c r="AL398" s="49">
        <f t="shared" si="143"/>
        <v>0</v>
      </c>
      <c r="AM398" s="49">
        <f t="shared" si="143"/>
        <v>0</v>
      </c>
      <c r="AN398" s="49">
        <f t="shared" si="146"/>
        <v>0</v>
      </c>
      <c r="AO398" s="49">
        <f t="shared" si="143"/>
        <v>0</v>
      </c>
      <c r="AP398" s="49">
        <f t="shared" si="143"/>
        <v>0</v>
      </c>
      <c r="AQ398" s="49">
        <f t="shared" si="143"/>
        <v>0</v>
      </c>
      <c r="AR398" s="49">
        <f t="shared" si="143"/>
        <v>0</v>
      </c>
      <c r="AS398" s="49">
        <f t="shared" si="143"/>
        <v>0</v>
      </c>
      <c r="AT398" s="49">
        <f t="shared" si="143"/>
        <v>0</v>
      </c>
      <c r="AU398" s="49">
        <f t="shared" si="143"/>
        <v>0</v>
      </c>
      <c r="AV398" s="49">
        <f t="shared" si="143"/>
        <v>0</v>
      </c>
      <c r="AW398" s="49">
        <f t="shared" si="143"/>
        <v>0</v>
      </c>
      <c r="AX398" s="49">
        <f t="shared" si="143"/>
        <v>0</v>
      </c>
      <c r="AY398" s="49">
        <f t="shared" si="122"/>
        <v>0</v>
      </c>
      <c r="AZ398" s="49">
        <f t="shared" si="122"/>
        <v>0</v>
      </c>
      <c r="BA398" s="49">
        <f t="shared" si="122"/>
        <v>0</v>
      </c>
      <c r="BB398" s="48">
        <f t="shared" si="138"/>
        <v>393</v>
      </c>
      <c r="BC398" s="50">
        <f t="shared" si="145"/>
        <v>0</v>
      </c>
    </row>
    <row r="399" spans="1:55" x14ac:dyDescent="0.25">
      <c r="A399" s="48">
        <f t="shared" si="140"/>
        <v>394</v>
      </c>
      <c r="B399" s="221"/>
      <c r="C399" s="222"/>
      <c r="D399" s="220"/>
      <c r="E399" s="180"/>
      <c r="F399" s="223"/>
      <c r="G399" s="223"/>
      <c r="H399" s="223"/>
      <c r="I399" s="223"/>
      <c r="J399" s="49"/>
      <c r="K399" s="49">
        <f t="shared" si="119"/>
        <v>0</v>
      </c>
      <c r="L399" s="49">
        <f t="shared" si="119"/>
        <v>0</v>
      </c>
      <c r="M399" s="49">
        <f t="shared" si="127"/>
        <v>0</v>
      </c>
      <c r="N399" s="48">
        <f t="shared" si="137"/>
        <v>394</v>
      </c>
      <c r="O399" s="49">
        <f t="shared" si="144"/>
        <v>0</v>
      </c>
      <c r="P399" s="49">
        <f t="shared" si="144"/>
        <v>0</v>
      </c>
      <c r="Q399" s="49">
        <f t="shared" si="144"/>
        <v>0</v>
      </c>
      <c r="R399" s="49">
        <f t="shared" si="144"/>
        <v>0</v>
      </c>
      <c r="S399" s="49">
        <f t="shared" si="142"/>
        <v>0</v>
      </c>
      <c r="T399" s="49">
        <f t="shared" si="142"/>
        <v>0</v>
      </c>
      <c r="U399" s="49">
        <f t="shared" si="142"/>
        <v>0</v>
      </c>
      <c r="V399" s="49">
        <f t="shared" si="142"/>
        <v>0</v>
      </c>
      <c r="W399" s="49">
        <f t="shared" si="142"/>
        <v>0</v>
      </c>
      <c r="X399" s="49">
        <f t="shared" si="142"/>
        <v>0</v>
      </c>
      <c r="Y399" s="49">
        <f t="shared" si="142"/>
        <v>0</v>
      </c>
      <c r="Z399" s="49">
        <f t="shared" si="142"/>
        <v>0</v>
      </c>
      <c r="AA399" s="49">
        <f t="shared" si="142"/>
        <v>0</v>
      </c>
      <c r="AB399" s="49">
        <f t="shared" si="142"/>
        <v>0</v>
      </c>
      <c r="AC399" s="49"/>
      <c r="AD399" s="49">
        <f t="shared" si="147"/>
        <v>0</v>
      </c>
      <c r="AE399" s="49">
        <f t="shared" si="147"/>
        <v>0</v>
      </c>
      <c r="AF399" s="49">
        <f t="shared" si="147"/>
        <v>0</v>
      </c>
      <c r="AG399" s="49">
        <f t="shared" si="147"/>
        <v>0</v>
      </c>
      <c r="AH399" s="49">
        <f t="shared" si="147"/>
        <v>0</v>
      </c>
      <c r="AI399" s="49">
        <f t="shared" si="147"/>
        <v>0</v>
      </c>
      <c r="AJ399" s="49">
        <f t="shared" si="147"/>
        <v>0</v>
      </c>
      <c r="AK399" s="49">
        <f t="shared" ref="AK399:AY414" si="148">IF($E399=AK$4,$G399+$I399,0)</f>
        <v>0</v>
      </c>
      <c r="AL399" s="49">
        <f t="shared" si="148"/>
        <v>0</v>
      </c>
      <c r="AM399" s="49">
        <f t="shared" si="148"/>
        <v>0</v>
      </c>
      <c r="AN399" s="49">
        <f t="shared" si="146"/>
        <v>0</v>
      </c>
      <c r="AO399" s="49">
        <f t="shared" si="148"/>
        <v>0</v>
      </c>
      <c r="AP399" s="49">
        <f t="shared" si="148"/>
        <v>0</v>
      </c>
      <c r="AQ399" s="49">
        <f t="shared" si="148"/>
        <v>0</v>
      </c>
      <c r="AR399" s="49">
        <f t="shared" si="148"/>
        <v>0</v>
      </c>
      <c r="AS399" s="49">
        <f t="shared" si="148"/>
        <v>0</v>
      </c>
      <c r="AT399" s="49">
        <f t="shared" si="148"/>
        <v>0</v>
      </c>
      <c r="AU399" s="49">
        <f t="shared" si="148"/>
        <v>0</v>
      </c>
      <c r="AV399" s="49">
        <f t="shared" si="148"/>
        <v>0</v>
      </c>
      <c r="AW399" s="49">
        <f t="shared" si="148"/>
        <v>0</v>
      </c>
      <c r="AX399" s="49">
        <f t="shared" si="148"/>
        <v>0</v>
      </c>
      <c r="AY399" s="49">
        <f t="shared" si="148"/>
        <v>0</v>
      </c>
      <c r="AZ399" s="49">
        <f t="shared" si="122"/>
        <v>0</v>
      </c>
      <c r="BA399" s="49">
        <f t="shared" si="122"/>
        <v>0</v>
      </c>
      <c r="BB399" s="48">
        <f t="shared" si="138"/>
        <v>394</v>
      </c>
      <c r="BC399" s="50">
        <f t="shared" si="145"/>
        <v>0</v>
      </c>
    </row>
    <row r="400" spans="1:55" x14ac:dyDescent="0.25">
      <c r="A400" s="48">
        <f t="shared" si="140"/>
        <v>395</v>
      </c>
      <c r="B400" s="221"/>
      <c r="C400" s="222"/>
      <c r="D400" s="220"/>
      <c r="E400" s="180"/>
      <c r="F400" s="223"/>
      <c r="G400" s="223"/>
      <c r="H400" s="223"/>
      <c r="I400" s="223"/>
      <c r="J400" s="49"/>
      <c r="K400" s="49">
        <f t="shared" si="119"/>
        <v>0</v>
      </c>
      <c r="L400" s="49">
        <f t="shared" si="119"/>
        <v>0</v>
      </c>
      <c r="M400" s="49">
        <f t="shared" si="127"/>
        <v>0</v>
      </c>
      <c r="N400" s="48">
        <f t="shared" si="137"/>
        <v>395</v>
      </c>
      <c r="O400" s="49">
        <f t="shared" si="144"/>
        <v>0</v>
      </c>
      <c r="P400" s="49">
        <f t="shared" si="144"/>
        <v>0</v>
      </c>
      <c r="Q400" s="49">
        <f t="shared" si="144"/>
        <v>0</v>
      </c>
      <c r="R400" s="49">
        <f t="shared" si="144"/>
        <v>0</v>
      </c>
      <c r="S400" s="49">
        <f t="shared" si="142"/>
        <v>0</v>
      </c>
      <c r="T400" s="49">
        <f t="shared" si="142"/>
        <v>0</v>
      </c>
      <c r="U400" s="49">
        <f t="shared" si="142"/>
        <v>0</v>
      </c>
      <c r="V400" s="49">
        <f t="shared" si="142"/>
        <v>0</v>
      </c>
      <c r="W400" s="49">
        <f t="shared" si="142"/>
        <v>0</v>
      </c>
      <c r="X400" s="49">
        <f t="shared" si="142"/>
        <v>0</v>
      </c>
      <c r="Y400" s="49">
        <f t="shared" si="142"/>
        <v>0</v>
      </c>
      <c r="Z400" s="49">
        <f t="shared" si="142"/>
        <v>0</v>
      </c>
      <c r="AA400" s="49">
        <f t="shared" si="142"/>
        <v>0</v>
      </c>
      <c r="AB400" s="49">
        <f t="shared" si="142"/>
        <v>0</v>
      </c>
      <c r="AC400" s="49"/>
      <c r="AD400" s="49">
        <f t="shared" si="147"/>
        <v>0</v>
      </c>
      <c r="AE400" s="49">
        <f t="shared" si="147"/>
        <v>0</v>
      </c>
      <c r="AF400" s="49">
        <f t="shared" si="147"/>
        <v>0</v>
      </c>
      <c r="AG400" s="49">
        <f t="shared" si="147"/>
        <v>0</v>
      </c>
      <c r="AH400" s="49">
        <f t="shared" si="147"/>
        <v>0</v>
      </c>
      <c r="AI400" s="49">
        <f t="shared" si="147"/>
        <v>0</v>
      </c>
      <c r="AJ400" s="49">
        <f t="shared" si="147"/>
        <v>0</v>
      </c>
      <c r="AK400" s="49">
        <f t="shared" si="148"/>
        <v>0</v>
      </c>
      <c r="AL400" s="49">
        <f t="shared" si="148"/>
        <v>0</v>
      </c>
      <c r="AM400" s="49">
        <f t="shared" si="148"/>
        <v>0</v>
      </c>
      <c r="AN400" s="49">
        <f t="shared" si="146"/>
        <v>0</v>
      </c>
      <c r="AO400" s="49">
        <f t="shared" si="148"/>
        <v>0</v>
      </c>
      <c r="AP400" s="49">
        <f t="shared" si="148"/>
        <v>0</v>
      </c>
      <c r="AQ400" s="49">
        <f t="shared" si="148"/>
        <v>0</v>
      </c>
      <c r="AR400" s="49">
        <f t="shared" si="148"/>
        <v>0</v>
      </c>
      <c r="AS400" s="49">
        <f t="shared" si="148"/>
        <v>0</v>
      </c>
      <c r="AT400" s="49">
        <f t="shared" si="148"/>
        <v>0</v>
      </c>
      <c r="AU400" s="49">
        <f t="shared" si="148"/>
        <v>0</v>
      </c>
      <c r="AV400" s="49">
        <f t="shared" si="148"/>
        <v>0</v>
      </c>
      <c r="AW400" s="49">
        <f t="shared" si="148"/>
        <v>0</v>
      </c>
      <c r="AX400" s="49">
        <f t="shared" si="148"/>
        <v>0</v>
      </c>
      <c r="AY400" s="49">
        <f t="shared" si="148"/>
        <v>0</v>
      </c>
      <c r="AZ400" s="49">
        <f t="shared" si="122"/>
        <v>0</v>
      </c>
      <c r="BA400" s="49">
        <f t="shared" si="122"/>
        <v>0</v>
      </c>
      <c r="BB400" s="48">
        <f t="shared" si="138"/>
        <v>395</v>
      </c>
      <c r="BC400" s="50">
        <f t="shared" si="145"/>
        <v>0</v>
      </c>
    </row>
    <row r="401" spans="1:55" x14ac:dyDescent="0.25">
      <c r="A401" s="48">
        <f t="shared" si="140"/>
        <v>396</v>
      </c>
      <c r="B401" s="221"/>
      <c r="C401" s="222"/>
      <c r="D401" s="220"/>
      <c r="E401" s="180"/>
      <c r="F401" s="223"/>
      <c r="G401" s="223"/>
      <c r="H401" s="223"/>
      <c r="I401" s="223"/>
      <c r="J401" s="49"/>
      <c r="K401" s="49">
        <f t="shared" si="119"/>
        <v>0</v>
      </c>
      <c r="L401" s="49">
        <f t="shared" si="119"/>
        <v>0</v>
      </c>
      <c r="M401" s="49">
        <f t="shared" si="127"/>
        <v>0</v>
      </c>
      <c r="N401" s="48">
        <f t="shared" si="137"/>
        <v>396</v>
      </c>
      <c r="O401" s="49">
        <f t="shared" si="144"/>
        <v>0</v>
      </c>
      <c r="P401" s="49">
        <f t="shared" si="144"/>
        <v>0</v>
      </c>
      <c r="Q401" s="49">
        <f t="shared" si="144"/>
        <v>0</v>
      </c>
      <c r="R401" s="49">
        <f t="shared" si="144"/>
        <v>0</v>
      </c>
      <c r="S401" s="49">
        <f t="shared" si="142"/>
        <v>0</v>
      </c>
      <c r="T401" s="49">
        <f t="shared" si="142"/>
        <v>0</v>
      </c>
      <c r="U401" s="49">
        <f t="shared" ref="U401:AB401" si="149">IF($E401=U$4,$G401+$I401,0)</f>
        <v>0</v>
      </c>
      <c r="V401" s="49">
        <f t="shared" si="149"/>
        <v>0</v>
      </c>
      <c r="W401" s="49">
        <f t="shared" si="149"/>
        <v>0</v>
      </c>
      <c r="X401" s="49">
        <f t="shared" si="149"/>
        <v>0</v>
      </c>
      <c r="Y401" s="49">
        <f t="shared" si="149"/>
        <v>0</v>
      </c>
      <c r="Z401" s="49">
        <f t="shared" si="149"/>
        <v>0</v>
      </c>
      <c r="AA401" s="49">
        <f t="shared" si="149"/>
        <v>0</v>
      </c>
      <c r="AB401" s="49">
        <f t="shared" si="149"/>
        <v>0</v>
      </c>
      <c r="AC401" s="49"/>
      <c r="AD401" s="49">
        <f t="shared" si="147"/>
        <v>0</v>
      </c>
      <c r="AE401" s="49">
        <f t="shared" si="147"/>
        <v>0</v>
      </c>
      <c r="AF401" s="49">
        <f t="shared" si="147"/>
        <v>0</v>
      </c>
      <c r="AG401" s="49">
        <f t="shared" si="147"/>
        <v>0</v>
      </c>
      <c r="AH401" s="49">
        <f t="shared" si="147"/>
        <v>0</v>
      </c>
      <c r="AI401" s="49">
        <f t="shared" si="147"/>
        <v>0</v>
      </c>
      <c r="AJ401" s="49">
        <f t="shared" si="147"/>
        <v>0</v>
      </c>
      <c r="AK401" s="49">
        <f t="shared" si="148"/>
        <v>0</v>
      </c>
      <c r="AL401" s="49">
        <f t="shared" si="148"/>
        <v>0</v>
      </c>
      <c r="AM401" s="49">
        <f t="shared" si="148"/>
        <v>0</v>
      </c>
      <c r="AN401" s="49">
        <f t="shared" si="146"/>
        <v>0</v>
      </c>
      <c r="AO401" s="49">
        <f t="shared" si="148"/>
        <v>0</v>
      </c>
      <c r="AP401" s="49">
        <f t="shared" si="148"/>
        <v>0</v>
      </c>
      <c r="AQ401" s="49">
        <f t="shared" si="148"/>
        <v>0</v>
      </c>
      <c r="AR401" s="49">
        <f t="shared" si="148"/>
        <v>0</v>
      </c>
      <c r="AS401" s="49">
        <f t="shared" si="148"/>
        <v>0</v>
      </c>
      <c r="AT401" s="49">
        <f t="shared" si="148"/>
        <v>0</v>
      </c>
      <c r="AU401" s="49">
        <f t="shared" si="148"/>
        <v>0</v>
      </c>
      <c r="AV401" s="49">
        <f t="shared" si="148"/>
        <v>0</v>
      </c>
      <c r="AW401" s="49">
        <f t="shared" si="148"/>
        <v>0</v>
      </c>
      <c r="AX401" s="49">
        <f t="shared" si="148"/>
        <v>0</v>
      </c>
      <c r="AY401" s="49">
        <f t="shared" si="148"/>
        <v>0</v>
      </c>
      <c r="AZ401" s="49">
        <f t="shared" si="122"/>
        <v>0</v>
      </c>
      <c r="BA401" s="49">
        <f t="shared" si="122"/>
        <v>0</v>
      </c>
      <c r="BB401" s="48">
        <f t="shared" si="138"/>
        <v>396</v>
      </c>
      <c r="BC401" s="50">
        <f t="shared" si="145"/>
        <v>0</v>
      </c>
    </row>
    <row r="402" spans="1:55" x14ac:dyDescent="0.25">
      <c r="A402" s="48">
        <f t="shared" si="140"/>
        <v>397</v>
      </c>
      <c r="B402" s="221"/>
      <c r="C402" s="222"/>
      <c r="D402" s="220"/>
      <c r="E402" s="180"/>
      <c r="F402" s="223"/>
      <c r="G402" s="223"/>
      <c r="H402" s="223"/>
      <c r="I402" s="223"/>
      <c r="J402" s="49"/>
      <c r="K402" s="49">
        <f t="shared" si="119"/>
        <v>0</v>
      </c>
      <c r="L402" s="49">
        <f t="shared" si="119"/>
        <v>0</v>
      </c>
      <c r="M402" s="49">
        <f t="shared" si="127"/>
        <v>0</v>
      </c>
      <c r="N402" s="48">
        <f t="shared" si="137"/>
        <v>397</v>
      </c>
      <c r="O402" s="49">
        <f t="shared" si="144"/>
        <v>0</v>
      </c>
      <c r="P402" s="49">
        <f t="shared" si="144"/>
        <v>0</v>
      </c>
      <c r="Q402" s="49">
        <f t="shared" si="144"/>
        <v>0</v>
      </c>
      <c r="R402" s="49">
        <f t="shared" si="144"/>
        <v>0</v>
      </c>
      <c r="S402" s="49">
        <f t="shared" ref="S402:AB417" si="150">IF($E402=S$4,$G402+$I402,0)</f>
        <v>0</v>
      </c>
      <c r="T402" s="49">
        <f t="shared" si="150"/>
        <v>0</v>
      </c>
      <c r="U402" s="49">
        <f t="shared" si="150"/>
        <v>0</v>
      </c>
      <c r="V402" s="49">
        <f t="shared" si="150"/>
        <v>0</v>
      </c>
      <c r="W402" s="49">
        <f t="shared" si="150"/>
        <v>0</v>
      </c>
      <c r="X402" s="49">
        <f t="shared" si="150"/>
        <v>0</v>
      </c>
      <c r="Y402" s="49">
        <f t="shared" si="150"/>
        <v>0</v>
      </c>
      <c r="Z402" s="49">
        <f t="shared" si="150"/>
        <v>0</v>
      </c>
      <c r="AA402" s="49">
        <f t="shared" si="150"/>
        <v>0</v>
      </c>
      <c r="AB402" s="49">
        <f t="shared" si="150"/>
        <v>0</v>
      </c>
      <c r="AC402" s="49"/>
      <c r="AD402" s="49">
        <f t="shared" si="147"/>
        <v>0</v>
      </c>
      <c r="AE402" s="49">
        <f t="shared" si="147"/>
        <v>0</v>
      </c>
      <c r="AF402" s="49">
        <f t="shared" si="147"/>
        <v>0</v>
      </c>
      <c r="AG402" s="49">
        <f t="shared" si="147"/>
        <v>0</v>
      </c>
      <c r="AH402" s="49">
        <f t="shared" si="147"/>
        <v>0</v>
      </c>
      <c r="AI402" s="49">
        <f t="shared" si="147"/>
        <v>0</v>
      </c>
      <c r="AJ402" s="49">
        <f t="shared" si="147"/>
        <v>0</v>
      </c>
      <c r="AK402" s="49">
        <f t="shared" si="148"/>
        <v>0</v>
      </c>
      <c r="AL402" s="49">
        <f t="shared" si="148"/>
        <v>0</v>
      </c>
      <c r="AM402" s="49">
        <f t="shared" si="148"/>
        <v>0</v>
      </c>
      <c r="AN402" s="49">
        <f t="shared" si="146"/>
        <v>0</v>
      </c>
      <c r="AO402" s="49">
        <f t="shared" si="148"/>
        <v>0</v>
      </c>
      <c r="AP402" s="49">
        <f t="shared" si="148"/>
        <v>0</v>
      </c>
      <c r="AQ402" s="49">
        <f t="shared" si="148"/>
        <v>0</v>
      </c>
      <c r="AR402" s="49">
        <f t="shared" si="148"/>
        <v>0</v>
      </c>
      <c r="AS402" s="49">
        <f t="shared" si="148"/>
        <v>0</v>
      </c>
      <c r="AT402" s="49">
        <f t="shared" si="148"/>
        <v>0</v>
      </c>
      <c r="AU402" s="49">
        <f t="shared" si="148"/>
        <v>0</v>
      </c>
      <c r="AV402" s="49">
        <f t="shared" si="148"/>
        <v>0</v>
      </c>
      <c r="AW402" s="49">
        <f t="shared" si="148"/>
        <v>0</v>
      </c>
      <c r="AX402" s="49">
        <f t="shared" si="148"/>
        <v>0</v>
      </c>
      <c r="AY402" s="49">
        <f t="shared" si="148"/>
        <v>0</v>
      </c>
      <c r="AZ402" s="49">
        <f t="shared" si="122"/>
        <v>0</v>
      </c>
      <c r="BA402" s="49">
        <f t="shared" si="122"/>
        <v>0</v>
      </c>
      <c r="BB402" s="48">
        <f t="shared" si="138"/>
        <v>397</v>
      </c>
      <c r="BC402" s="50">
        <f t="shared" si="145"/>
        <v>0</v>
      </c>
    </row>
    <row r="403" spans="1:55" x14ac:dyDescent="0.25">
      <c r="A403" s="48">
        <f t="shared" si="140"/>
        <v>398</v>
      </c>
      <c r="B403" s="221"/>
      <c r="C403" s="222"/>
      <c r="D403" s="220"/>
      <c r="E403" s="180"/>
      <c r="F403" s="223"/>
      <c r="G403" s="223"/>
      <c r="H403" s="223"/>
      <c r="I403" s="223"/>
      <c r="J403" s="49"/>
      <c r="K403" s="49">
        <f t="shared" si="119"/>
        <v>0</v>
      </c>
      <c r="L403" s="49">
        <f t="shared" si="119"/>
        <v>0</v>
      </c>
      <c r="M403" s="49">
        <f t="shared" si="127"/>
        <v>0</v>
      </c>
      <c r="N403" s="48">
        <f t="shared" si="137"/>
        <v>398</v>
      </c>
      <c r="O403" s="49">
        <f t="shared" si="144"/>
        <v>0</v>
      </c>
      <c r="P403" s="49">
        <f t="shared" si="144"/>
        <v>0</v>
      </c>
      <c r="Q403" s="49">
        <f t="shared" si="144"/>
        <v>0</v>
      </c>
      <c r="R403" s="49">
        <f t="shared" si="144"/>
        <v>0</v>
      </c>
      <c r="S403" s="49">
        <f t="shared" si="150"/>
        <v>0</v>
      </c>
      <c r="T403" s="49">
        <f t="shared" si="150"/>
        <v>0</v>
      </c>
      <c r="U403" s="49">
        <f t="shared" si="150"/>
        <v>0</v>
      </c>
      <c r="V403" s="49">
        <f t="shared" si="150"/>
        <v>0</v>
      </c>
      <c r="W403" s="49">
        <f t="shared" si="150"/>
        <v>0</v>
      </c>
      <c r="X403" s="49">
        <f t="shared" si="150"/>
        <v>0</v>
      </c>
      <c r="Y403" s="49">
        <f t="shared" si="150"/>
        <v>0</v>
      </c>
      <c r="Z403" s="49">
        <f t="shared" si="150"/>
        <v>0</v>
      </c>
      <c r="AA403" s="49">
        <f t="shared" si="150"/>
        <v>0</v>
      </c>
      <c r="AB403" s="49">
        <f t="shared" si="150"/>
        <v>0</v>
      </c>
      <c r="AC403" s="49"/>
      <c r="AD403" s="49">
        <f t="shared" si="147"/>
        <v>0</v>
      </c>
      <c r="AE403" s="49">
        <f t="shared" si="147"/>
        <v>0</v>
      </c>
      <c r="AF403" s="49">
        <f t="shared" si="147"/>
        <v>0</v>
      </c>
      <c r="AG403" s="49">
        <f t="shared" si="147"/>
        <v>0</v>
      </c>
      <c r="AH403" s="49">
        <f t="shared" si="147"/>
        <v>0</v>
      </c>
      <c r="AI403" s="49">
        <f t="shared" si="147"/>
        <v>0</v>
      </c>
      <c r="AJ403" s="49">
        <f t="shared" si="147"/>
        <v>0</v>
      </c>
      <c r="AK403" s="49">
        <f t="shared" si="148"/>
        <v>0</v>
      </c>
      <c r="AL403" s="49">
        <f t="shared" si="148"/>
        <v>0</v>
      </c>
      <c r="AM403" s="49">
        <f t="shared" si="148"/>
        <v>0</v>
      </c>
      <c r="AN403" s="49">
        <f t="shared" si="146"/>
        <v>0</v>
      </c>
      <c r="AO403" s="49">
        <f t="shared" si="148"/>
        <v>0</v>
      </c>
      <c r="AP403" s="49">
        <f t="shared" si="148"/>
        <v>0</v>
      </c>
      <c r="AQ403" s="49">
        <f t="shared" si="148"/>
        <v>0</v>
      </c>
      <c r="AR403" s="49">
        <f t="shared" si="148"/>
        <v>0</v>
      </c>
      <c r="AS403" s="49">
        <f t="shared" si="148"/>
        <v>0</v>
      </c>
      <c r="AT403" s="49">
        <f t="shared" si="148"/>
        <v>0</v>
      </c>
      <c r="AU403" s="49">
        <f t="shared" si="148"/>
        <v>0</v>
      </c>
      <c r="AV403" s="49">
        <f t="shared" si="148"/>
        <v>0</v>
      </c>
      <c r="AW403" s="49">
        <f t="shared" si="148"/>
        <v>0</v>
      </c>
      <c r="AX403" s="49">
        <f t="shared" si="148"/>
        <v>0</v>
      </c>
      <c r="AY403" s="49">
        <f t="shared" si="148"/>
        <v>0</v>
      </c>
      <c r="AZ403" s="49">
        <f t="shared" si="122"/>
        <v>0</v>
      </c>
      <c r="BA403" s="49">
        <f t="shared" si="122"/>
        <v>0</v>
      </c>
      <c r="BB403" s="48">
        <f t="shared" si="138"/>
        <v>398</v>
      </c>
      <c r="BC403" s="50">
        <f t="shared" si="145"/>
        <v>0</v>
      </c>
    </row>
    <row r="404" spans="1:55" x14ac:dyDescent="0.25">
      <c r="A404" s="48">
        <f t="shared" si="140"/>
        <v>399</v>
      </c>
      <c r="B404" s="221"/>
      <c r="C404" s="222"/>
      <c r="D404" s="220"/>
      <c r="E404" s="180"/>
      <c r="F404" s="223"/>
      <c r="G404" s="223"/>
      <c r="H404" s="223"/>
      <c r="I404" s="223"/>
      <c r="J404" s="49"/>
      <c r="K404" s="49">
        <f t="shared" si="119"/>
        <v>0</v>
      </c>
      <c r="L404" s="49">
        <f t="shared" si="119"/>
        <v>0</v>
      </c>
      <c r="M404" s="49">
        <f t="shared" si="127"/>
        <v>0</v>
      </c>
      <c r="N404" s="48">
        <f t="shared" si="137"/>
        <v>399</v>
      </c>
      <c r="O404" s="49">
        <f t="shared" si="144"/>
        <v>0</v>
      </c>
      <c r="P404" s="49">
        <f t="shared" si="144"/>
        <v>0</v>
      </c>
      <c r="Q404" s="49">
        <f t="shared" si="144"/>
        <v>0</v>
      </c>
      <c r="R404" s="49">
        <f t="shared" si="144"/>
        <v>0</v>
      </c>
      <c r="S404" s="49">
        <f t="shared" si="150"/>
        <v>0</v>
      </c>
      <c r="T404" s="49">
        <f t="shared" si="150"/>
        <v>0</v>
      </c>
      <c r="U404" s="49">
        <f t="shared" si="150"/>
        <v>0</v>
      </c>
      <c r="V404" s="49">
        <f t="shared" si="150"/>
        <v>0</v>
      </c>
      <c r="W404" s="49">
        <f t="shared" si="150"/>
        <v>0</v>
      </c>
      <c r="X404" s="49">
        <f t="shared" si="150"/>
        <v>0</v>
      </c>
      <c r="Y404" s="49">
        <f t="shared" si="150"/>
        <v>0</v>
      </c>
      <c r="Z404" s="49">
        <f t="shared" si="150"/>
        <v>0</v>
      </c>
      <c r="AA404" s="49">
        <f t="shared" si="150"/>
        <v>0</v>
      </c>
      <c r="AB404" s="49">
        <f t="shared" si="150"/>
        <v>0</v>
      </c>
      <c r="AC404" s="49"/>
      <c r="AD404" s="49">
        <f t="shared" si="147"/>
        <v>0</v>
      </c>
      <c r="AE404" s="49">
        <f t="shared" si="147"/>
        <v>0</v>
      </c>
      <c r="AF404" s="49">
        <f t="shared" si="147"/>
        <v>0</v>
      </c>
      <c r="AG404" s="49">
        <f t="shared" si="147"/>
        <v>0</v>
      </c>
      <c r="AH404" s="49">
        <f t="shared" si="147"/>
        <v>0</v>
      </c>
      <c r="AI404" s="49">
        <f t="shared" si="147"/>
        <v>0</v>
      </c>
      <c r="AJ404" s="49">
        <f t="shared" si="147"/>
        <v>0</v>
      </c>
      <c r="AK404" s="49">
        <f t="shared" si="148"/>
        <v>0</v>
      </c>
      <c r="AL404" s="49">
        <f t="shared" si="148"/>
        <v>0</v>
      </c>
      <c r="AM404" s="49">
        <f t="shared" si="148"/>
        <v>0</v>
      </c>
      <c r="AN404" s="49">
        <f t="shared" si="146"/>
        <v>0</v>
      </c>
      <c r="AO404" s="49">
        <f t="shared" si="148"/>
        <v>0</v>
      </c>
      <c r="AP404" s="49">
        <f t="shared" si="148"/>
        <v>0</v>
      </c>
      <c r="AQ404" s="49">
        <f t="shared" si="148"/>
        <v>0</v>
      </c>
      <c r="AR404" s="49">
        <f t="shared" si="148"/>
        <v>0</v>
      </c>
      <c r="AS404" s="49">
        <f t="shared" si="148"/>
        <v>0</v>
      </c>
      <c r="AT404" s="49">
        <f t="shared" si="148"/>
        <v>0</v>
      </c>
      <c r="AU404" s="49">
        <f t="shared" si="148"/>
        <v>0</v>
      </c>
      <c r="AV404" s="49">
        <f t="shared" si="148"/>
        <v>0</v>
      </c>
      <c r="AW404" s="49">
        <f t="shared" si="148"/>
        <v>0</v>
      </c>
      <c r="AX404" s="49">
        <f t="shared" si="148"/>
        <v>0</v>
      </c>
      <c r="AY404" s="49">
        <f t="shared" si="148"/>
        <v>0</v>
      </c>
      <c r="AZ404" s="49">
        <f t="shared" si="122"/>
        <v>0</v>
      </c>
      <c r="BA404" s="49">
        <f t="shared" si="122"/>
        <v>0</v>
      </c>
      <c r="BB404" s="48">
        <f t="shared" si="138"/>
        <v>399</v>
      </c>
      <c r="BC404" s="50">
        <f t="shared" si="145"/>
        <v>0</v>
      </c>
    </row>
    <row r="405" spans="1:55" x14ac:dyDescent="0.25">
      <c r="A405" s="48">
        <f t="shared" si="140"/>
        <v>400</v>
      </c>
      <c r="B405" s="221"/>
      <c r="C405" s="222"/>
      <c r="D405" s="220"/>
      <c r="E405" s="180"/>
      <c r="F405" s="223"/>
      <c r="G405" s="223"/>
      <c r="H405" s="223"/>
      <c r="I405" s="223"/>
      <c r="J405" s="49"/>
      <c r="K405" s="49">
        <f t="shared" si="119"/>
        <v>0</v>
      </c>
      <c r="L405" s="49">
        <f t="shared" si="119"/>
        <v>0</v>
      </c>
      <c r="M405" s="49">
        <f t="shared" si="127"/>
        <v>0</v>
      </c>
      <c r="N405" s="48">
        <f t="shared" si="137"/>
        <v>400</v>
      </c>
      <c r="O405" s="49">
        <f t="shared" si="144"/>
        <v>0</v>
      </c>
      <c r="P405" s="49">
        <f t="shared" si="144"/>
        <v>0</v>
      </c>
      <c r="Q405" s="49">
        <f t="shared" si="144"/>
        <v>0</v>
      </c>
      <c r="R405" s="49">
        <f t="shared" si="144"/>
        <v>0</v>
      </c>
      <c r="S405" s="49">
        <f t="shared" si="150"/>
        <v>0</v>
      </c>
      <c r="T405" s="49">
        <f t="shared" si="150"/>
        <v>0</v>
      </c>
      <c r="U405" s="49">
        <f t="shared" si="150"/>
        <v>0</v>
      </c>
      <c r="V405" s="49">
        <f t="shared" si="150"/>
        <v>0</v>
      </c>
      <c r="W405" s="49">
        <f t="shared" si="150"/>
        <v>0</v>
      </c>
      <c r="X405" s="49">
        <f t="shared" si="150"/>
        <v>0</v>
      </c>
      <c r="Y405" s="49">
        <f t="shared" si="150"/>
        <v>0</v>
      </c>
      <c r="Z405" s="49">
        <f t="shared" si="150"/>
        <v>0</v>
      </c>
      <c r="AA405" s="49">
        <f t="shared" si="150"/>
        <v>0</v>
      </c>
      <c r="AB405" s="49">
        <f t="shared" si="150"/>
        <v>0</v>
      </c>
      <c r="AC405" s="49"/>
      <c r="AD405" s="49">
        <f t="shared" si="147"/>
        <v>0</v>
      </c>
      <c r="AE405" s="49">
        <f t="shared" si="147"/>
        <v>0</v>
      </c>
      <c r="AF405" s="49">
        <f t="shared" si="147"/>
        <v>0</v>
      </c>
      <c r="AG405" s="49">
        <f t="shared" si="147"/>
        <v>0</v>
      </c>
      <c r="AH405" s="49">
        <f t="shared" si="147"/>
        <v>0</v>
      </c>
      <c r="AI405" s="49">
        <f t="shared" si="147"/>
        <v>0</v>
      </c>
      <c r="AJ405" s="49">
        <f t="shared" si="147"/>
        <v>0</v>
      </c>
      <c r="AK405" s="49">
        <f t="shared" si="148"/>
        <v>0</v>
      </c>
      <c r="AL405" s="49">
        <f t="shared" si="148"/>
        <v>0</v>
      </c>
      <c r="AM405" s="49">
        <f t="shared" si="148"/>
        <v>0</v>
      </c>
      <c r="AN405" s="49">
        <f t="shared" si="146"/>
        <v>0</v>
      </c>
      <c r="AO405" s="49">
        <f t="shared" si="148"/>
        <v>0</v>
      </c>
      <c r="AP405" s="49">
        <f t="shared" si="148"/>
        <v>0</v>
      </c>
      <c r="AQ405" s="49">
        <f t="shared" si="148"/>
        <v>0</v>
      </c>
      <c r="AR405" s="49">
        <f t="shared" si="148"/>
        <v>0</v>
      </c>
      <c r="AS405" s="49">
        <f t="shared" si="148"/>
        <v>0</v>
      </c>
      <c r="AT405" s="49">
        <f t="shared" si="148"/>
        <v>0</v>
      </c>
      <c r="AU405" s="49">
        <f t="shared" si="148"/>
        <v>0</v>
      </c>
      <c r="AV405" s="49">
        <f t="shared" si="148"/>
        <v>0</v>
      </c>
      <c r="AW405" s="49">
        <f t="shared" si="148"/>
        <v>0</v>
      </c>
      <c r="AX405" s="49">
        <f t="shared" si="148"/>
        <v>0</v>
      </c>
      <c r="AY405" s="49">
        <f t="shared" si="148"/>
        <v>0</v>
      </c>
      <c r="AZ405" s="49">
        <f t="shared" si="122"/>
        <v>0</v>
      </c>
      <c r="BA405" s="49">
        <f t="shared" si="122"/>
        <v>0</v>
      </c>
      <c r="BB405" s="48">
        <f t="shared" si="138"/>
        <v>400</v>
      </c>
      <c r="BC405" s="50">
        <f t="shared" si="145"/>
        <v>0</v>
      </c>
    </row>
    <row r="406" spans="1:55" x14ac:dyDescent="0.25">
      <c r="A406" s="48">
        <f t="shared" si="140"/>
        <v>401</v>
      </c>
      <c r="B406" s="221"/>
      <c r="C406" s="222"/>
      <c r="D406" s="220"/>
      <c r="E406" s="180"/>
      <c r="F406" s="223"/>
      <c r="G406" s="223"/>
      <c r="H406" s="223"/>
      <c r="I406" s="223"/>
      <c r="J406" s="49"/>
      <c r="K406" s="49">
        <f t="shared" si="119"/>
        <v>0</v>
      </c>
      <c r="L406" s="49">
        <f t="shared" si="119"/>
        <v>0</v>
      </c>
      <c r="M406" s="49">
        <f t="shared" si="127"/>
        <v>0</v>
      </c>
      <c r="N406" s="48">
        <f t="shared" si="137"/>
        <v>401</v>
      </c>
      <c r="O406" s="49">
        <f t="shared" si="144"/>
        <v>0</v>
      </c>
      <c r="P406" s="49">
        <f t="shared" si="144"/>
        <v>0</v>
      </c>
      <c r="Q406" s="49">
        <f t="shared" si="144"/>
        <v>0</v>
      </c>
      <c r="R406" s="49">
        <f t="shared" si="144"/>
        <v>0</v>
      </c>
      <c r="S406" s="49">
        <f t="shared" si="150"/>
        <v>0</v>
      </c>
      <c r="T406" s="49">
        <f t="shared" si="150"/>
        <v>0</v>
      </c>
      <c r="U406" s="49">
        <f t="shared" si="150"/>
        <v>0</v>
      </c>
      <c r="V406" s="49">
        <f t="shared" si="150"/>
        <v>0</v>
      </c>
      <c r="W406" s="49">
        <f t="shared" si="150"/>
        <v>0</v>
      </c>
      <c r="X406" s="49">
        <f t="shared" si="150"/>
        <v>0</v>
      </c>
      <c r="Y406" s="49">
        <f t="shared" si="150"/>
        <v>0</v>
      </c>
      <c r="Z406" s="49">
        <f t="shared" si="150"/>
        <v>0</v>
      </c>
      <c r="AA406" s="49">
        <f t="shared" si="150"/>
        <v>0</v>
      </c>
      <c r="AB406" s="49">
        <f t="shared" si="150"/>
        <v>0</v>
      </c>
      <c r="AC406" s="49"/>
      <c r="AD406" s="49">
        <f t="shared" si="147"/>
        <v>0</v>
      </c>
      <c r="AE406" s="49">
        <f t="shared" si="147"/>
        <v>0</v>
      </c>
      <c r="AF406" s="49">
        <f t="shared" si="147"/>
        <v>0</v>
      </c>
      <c r="AG406" s="49">
        <f t="shared" si="147"/>
        <v>0</v>
      </c>
      <c r="AH406" s="49">
        <f t="shared" si="147"/>
        <v>0</v>
      </c>
      <c r="AI406" s="49">
        <f t="shared" si="147"/>
        <v>0</v>
      </c>
      <c r="AJ406" s="49">
        <f t="shared" si="147"/>
        <v>0</v>
      </c>
      <c r="AK406" s="49">
        <f t="shared" si="148"/>
        <v>0</v>
      </c>
      <c r="AL406" s="49">
        <f t="shared" si="148"/>
        <v>0</v>
      </c>
      <c r="AM406" s="49">
        <f t="shared" si="148"/>
        <v>0</v>
      </c>
      <c r="AN406" s="49">
        <f t="shared" si="146"/>
        <v>0</v>
      </c>
      <c r="AO406" s="49">
        <f t="shared" si="148"/>
        <v>0</v>
      </c>
      <c r="AP406" s="49">
        <f t="shared" si="148"/>
        <v>0</v>
      </c>
      <c r="AQ406" s="49">
        <f t="shared" si="148"/>
        <v>0</v>
      </c>
      <c r="AR406" s="49">
        <f t="shared" si="148"/>
        <v>0</v>
      </c>
      <c r="AS406" s="49">
        <f t="shared" si="148"/>
        <v>0</v>
      </c>
      <c r="AT406" s="49">
        <f t="shared" si="148"/>
        <v>0</v>
      </c>
      <c r="AU406" s="49">
        <f t="shared" si="148"/>
        <v>0</v>
      </c>
      <c r="AV406" s="49">
        <f t="shared" si="148"/>
        <v>0</v>
      </c>
      <c r="AW406" s="49">
        <f t="shared" si="148"/>
        <v>0</v>
      </c>
      <c r="AX406" s="49">
        <f t="shared" si="148"/>
        <v>0</v>
      </c>
      <c r="AY406" s="49">
        <f t="shared" si="148"/>
        <v>0</v>
      </c>
      <c r="AZ406" s="49">
        <f t="shared" si="122"/>
        <v>0</v>
      </c>
      <c r="BA406" s="49">
        <f t="shared" si="122"/>
        <v>0</v>
      </c>
      <c r="BB406" s="48">
        <f t="shared" si="138"/>
        <v>401</v>
      </c>
      <c r="BC406" s="50">
        <f t="shared" si="145"/>
        <v>0</v>
      </c>
    </row>
    <row r="407" spans="1:55" x14ac:dyDescent="0.25">
      <c r="A407" s="48">
        <f>A406+1</f>
        <v>402</v>
      </c>
      <c r="B407" s="221"/>
      <c r="C407" s="222"/>
      <c r="D407" s="220"/>
      <c r="E407" s="180"/>
      <c r="F407" s="223"/>
      <c r="G407" s="223"/>
      <c r="H407" s="223"/>
      <c r="I407" s="223"/>
      <c r="J407" s="49"/>
      <c r="K407" s="49">
        <f>IF($E407=K$4,$F407-$G407+$H407-$I407,0)</f>
        <v>0</v>
      </c>
      <c r="L407" s="49">
        <f t="shared" si="119"/>
        <v>0</v>
      </c>
      <c r="M407" s="49">
        <f t="shared" ref="M407:M505" si="151">IF($E407=M$4,-$F407+$G407-$H407+$I407,0)</f>
        <v>0</v>
      </c>
      <c r="N407" s="48">
        <f t="shared" si="137"/>
        <v>402</v>
      </c>
      <c r="O407" s="49">
        <f t="shared" ref="O407:R422" si="152">IF($E407=O$4,$F407+$H407,0)</f>
        <v>0</v>
      </c>
      <c r="P407" s="49">
        <f t="shared" si="152"/>
        <v>0</v>
      </c>
      <c r="Q407" s="49">
        <f t="shared" si="152"/>
        <v>0</v>
      </c>
      <c r="R407" s="49">
        <f t="shared" si="152"/>
        <v>0</v>
      </c>
      <c r="S407" s="49">
        <f t="shared" si="150"/>
        <v>0</v>
      </c>
      <c r="T407" s="49">
        <f t="shared" si="150"/>
        <v>0</v>
      </c>
      <c r="U407" s="49">
        <f t="shared" si="150"/>
        <v>0</v>
      </c>
      <c r="V407" s="49">
        <f t="shared" si="150"/>
        <v>0</v>
      </c>
      <c r="W407" s="49">
        <f t="shared" si="150"/>
        <v>0</v>
      </c>
      <c r="X407" s="49">
        <f t="shared" si="150"/>
        <v>0</v>
      </c>
      <c r="Y407" s="49">
        <f t="shared" si="150"/>
        <v>0</v>
      </c>
      <c r="Z407" s="49">
        <f t="shared" si="150"/>
        <v>0</v>
      </c>
      <c r="AA407" s="49">
        <f t="shared" si="150"/>
        <v>0</v>
      </c>
      <c r="AB407" s="49">
        <f t="shared" si="150"/>
        <v>0</v>
      </c>
      <c r="AC407" s="49"/>
      <c r="AD407" s="49">
        <f t="shared" si="147"/>
        <v>0</v>
      </c>
      <c r="AE407" s="49">
        <f t="shared" si="147"/>
        <v>0</v>
      </c>
      <c r="AF407" s="49">
        <f t="shared" si="147"/>
        <v>0</v>
      </c>
      <c r="AG407" s="49">
        <f t="shared" si="147"/>
        <v>0</v>
      </c>
      <c r="AH407" s="49">
        <f t="shared" si="147"/>
        <v>0</v>
      </c>
      <c r="AI407" s="49">
        <f t="shared" si="147"/>
        <v>0</v>
      </c>
      <c r="AJ407" s="49">
        <f t="shared" si="147"/>
        <v>0</v>
      </c>
      <c r="AK407" s="49">
        <f t="shared" si="148"/>
        <v>0</v>
      </c>
      <c r="AL407" s="49">
        <f t="shared" si="148"/>
        <v>0</v>
      </c>
      <c r="AM407" s="49">
        <f t="shared" si="148"/>
        <v>0</v>
      </c>
      <c r="AN407" s="49">
        <f t="shared" si="146"/>
        <v>0</v>
      </c>
      <c r="AO407" s="49">
        <f t="shared" si="148"/>
        <v>0</v>
      </c>
      <c r="AP407" s="49">
        <f t="shared" si="148"/>
        <v>0</v>
      </c>
      <c r="AQ407" s="49">
        <f t="shared" si="148"/>
        <v>0</v>
      </c>
      <c r="AR407" s="49">
        <f t="shared" si="148"/>
        <v>0</v>
      </c>
      <c r="AS407" s="49">
        <f t="shared" si="148"/>
        <v>0</v>
      </c>
      <c r="AT407" s="49">
        <f t="shared" si="148"/>
        <v>0</v>
      </c>
      <c r="AU407" s="49">
        <f t="shared" si="148"/>
        <v>0</v>
      </c>
      <c r="AV407" s="49">
        <f t="shared" si="148"/>
        <v>0</v>
      </c>
      <c r="AW407" s="49">
        <f t="shared" si="148"/>
        <v>0</v>
      </c>
      <c r="AX407" s="49">
        <f t="shared" si="148"/>
        <v>0</v>
      </c>
      <c r="AY407" s="49">
        <f t="shared" si="148"/>
        <v>0</v>
      </c>
      <c r="AZ407" s="49">
        <f t="shared" si="122"/>
        <v>0</v>
      </c>
      <c r="BA407" s="49">
        <f t="shared" si="122"/>
        <v>0</v>
      </c>
      <c r="BB407" s="48">
        <f t="shared" si="138"/>
        <v>402</v>
      </c>
      <c r="BC407" s="50">
        <f t="shared" si="145"/>
        <v>0</v>
      </c>
    </row>
    <row r="408" spans="1:55" x14ac:dyDescent="0.25">
      <c r="A408" s="48">
        <f t="shared" ref="A408:A471" si="153">A407+1</f>
        <v>403</v>
      </c>
      <c r="B408" s="221"/>
      <c r="C408" s="222"/>
      <c r="D408" s="220"/>
      <c r="E408" s="180"/>
      <c r="F408" s="223"/>
      <c r="G408" s="223"/>
      <c r="H408" s="223"/>
      <c r="I408" s="223"/>
      <c r="J408" s="49"/>
      <c r="K408" s="49">
        <f t="shared" ref="K408:L505" si="154">IF($E408=K$4,$F408-$G408+$H408-$I408,0)</f>
        <v>0</v>
      </c>
      <c r="L408" s="49">
        <f t="shared" si="154"/>
        <v>0</v>
      </c>
      <c r="M408" s="49">
        <f t="shared" si="151"/>
        <v>0</v>
      </c>
      <c r="N408" s="48">
        <f t="shared" si="137"/>
        <v>403</v>
      </c>
      <c r="O408" s="49">
        <f t="shared" si="152"/>
        <v>0</v>
      </c>
      <c r="P408" s="49">
        <f t="shared" si="152"/>
        <v>0</v>
      </c>
      <c r="Q408" s="49">
        <f t="shared" si="152"/>
        <v>0</v>
      </c>
      <c r="R408" s="49">
        <f t="shared" si="152"/>
        <v>0</v>
      </c>
      <c r="S408" s="49">
        <f t="shared" si="150"/>
        <v>0</v>
      </c>
      <c r="T408" s="49">
        <f t="shared" si="150"/>
        <v>0</v>
      </c>
      <c r="U408" s="49">
        <f t="shared" si="150"/>
        <v>0</v>
      </c>
      <c r="V408" s="49">
        <f t="shared" si="150"/>
        <v>0</v>
      </c>
      <c r="W408" s="49">
        <f t="shared" si="150"/>
        <v>0</v>
      </c>
      <c r="X408" s="49">
        <f t="shared" si="150"/>
        <v>0</v>
      </c>
      <c r="Y408" s="49">
        <f t="shared" si="150"/>
        <v>0</v>
      </c>
      <c r="Z408" s="49">
        <f t="shared" si="150"/>
        <v>0</v>
      </c>
      <c r="AA408" s="49">
        <f t="shared" si="150"/>
        <v>0</v>
      </c>
      <c r="AB408" s="49">
        <f t="shared" si="150"/>
        <v>0</v>
      </c>
      <c r="AC408" s="49"/>
      <c r="AD408" s="49">
        <f t="shared" si="147"/>
        <v>0</v>
      </c>
      <c r="AE408" s="49">
        <f t="shared" si="147"/>
        <v>0</v>
      </c>
      <c r="AF408" s="49">
        <f t="shared" si="147"/>
        <v>0</v>
      </c>
      <c r="AG408" s="49">
        <f t="shared" si="147"/>
        <v>0</v>
      </c>
      <c r="AH408" s="49">
        <f t="shared" si="147"/>
        <v>0</v>
      </c>
      <c r="AI408" s="49">
        <f t="shared" si="147"/>
        <v>0</v>
      </c>
      <c r="AJ408" s="49">
        <f t="shared" si="147"/>
        <v>0</v>
      </c>
      <c r="AK408" s="49">
        <f t="shared" si="148"/>
        <v>0</v>
      </c>
      <c r="AL408" s="49">
        <f t="shared" si="148"/>
        <v>0</v>
      </c>
      <c r="AM408" s="49">
        <f t="shared" si="148"/>
        <v>0</v>
      </c>
      <c r="AN408" s="49">
        <f t="shared" si="146"/>
        <v>0</v>
      </c>
      <c r="AO408" s="49">
        <f t="shared" si="148"/>
        <v>0</v>
      </c>
      <c r="AP408" s="49">
        <f t="shared" si="148"/>
        <v>0</v>
      </c>
      <c r="AQ408" s="49">
        <f t="shared" si="148"/>
        <v>0</v>
      </c>
      <c r="AR408" s="49">
        <f t="shared" si="148"/>
        <v>0</v>
      </c>
      <c r="AS408" s="49">
        <f t="shared" si="148"/>
        <v>0</v>
      </c>
      <c r="AT408" s="49">
        <f t="shared" si="148"/>
        <v>0</v>
      </c>
      <c r="AU408" s="49">
        <f t="shared" si="148"/>
        <v>0</v>
      </c>
      <c r="AV408" s="49">
        <f t="shared" si="148"/>
        <v>0</v>
      </c>
      <c r="AW408" s="49">
        <f t="shared" si="148"/>
        <v>0</v>
      </c>
      <c r="AX408" s="49">
        <f t="shared" si="148"/>
        <v>0</v>
      </c>
      <c r="AY408" s="49">
        <f t="shared" si="148"/>
        <v>0</v>
      </c>
      <c r="AZ408" s="49">
        <f t="shared" ref="AY408:BA505" si="155">IF($E408=AZ$4,$G408+$I408,0)</f>
        <v>0</v>
      </c>
      <c r="BA408" s="49">
        <f t="shared" si="155"/>
        <v>0</v>
      </c>
      <c r="BB408" s="48">
        <f t="shared" si="138"/>
        <v>403</v>
      </c>
      <c r="BC408" s="50">
        <f t="shared" si="145"/>
        <v>0</v>
      </c>
    </row>
    <row r="409" spans="1:55" x14ac:dyDescent="0.25">
      <c r="A409" s="48">
        <f t="shared" si="153"/>
        <v>404</v>
      </c>
      <c r="B409" s="221"/>
      <c r="C409" s="222"/>
      <c r="D409" s="220"/>
      <c r="E409" s="180"/>
      <c r="F409" s="223"/>
      <c r="G409" s="223"/>
      <c r="H409" s="223"/>
      <c r="I409" s="223"/>
      <c r="J409" s="49"/>
      <c r="K409" s="49">
        <f t="shared" si="154"/>
        <v>0</v>
      </c>
      <c r="L409" s="49">
        <f t="shared" si="154"/>
        <v>0</v>
      </c>
      <c r="M409" s="49">
        <f t="shared" si="151"/>
        <v>0</v>
      </c>
      <c r="N409" s="48">
        <f t="shared" si="137"/>
        <v>404</v>
      </c>
      <c r="O409" s="49">
        <f t="shared" si="152"/>
        <v>0</v>
      </c>
      <c r="P409" s="49">
        <f t="shared" si="152"/>
        <v>0</v>
      </c>
      <c r="Q409" s="49">
        <f t="shared" si="152"/>
        <v>0</v>
      </c>
      <c r="R409" s="49">
        <f t="shared" si="152"/>
        <v>0</v>
      </c>
      <c r="S409" s="49">
        <f t="shared" si="150"/>
        <v>0</v>
      </c>
      <c r="T409" s="49">
        <f t="shared" si="150"/>
        <v>0</v>
      </c>
      <c r="U409" s="49">
        <f t="shared" si="150"/>
        <v>0</v>
      </c>
      <c r="V409" s="49">
        <f t="shared" si="150"/>
        <v>0</v>
      </c>
      <c r="W409" s="49">
        <f t="shared" si="150"/>
        <v>0</v>
      </c>
      <c r="X409" s="49">
        <f t="shared" si="150"/>
        <v>0</v>
      </c>
      <c r="Y409" s="49">
        <f t="shared" si="150"/>
        <v>0</v>
      </c>
      <c r="Z409" s="49">
        <f t="shared" si="150"/>
        <v>0</v>
      </c>
      <c r="AA409" s="49">
        <f t="shared" si="150"/>
        <v>0</v>
      </c>
      <c r="AB409" s="49">
        <f t="shared" si="150"/>
        <v>0</v>
      </c>
      <c r="AC409" s="49"/>
      <c r="AD409" s="49">
        <f t="shared" si="147"/>
        <v>0</v>
      </c>
      <c r="AE409" s="49">
        <f t="shared" si="147"/>
        <v>0</v>
      </c>
      <c r="AF409" s="49">
        <f t="shared" si="147"/>
        <v>0</v>
      </c>
      <c r="AG409" s="49">
        <f t="shared" si="147"/>
        <v>0</v>
      </c>
      <c r="AH409" s="49">
        <f t="shared" si="147"/>
        <v>0</v>
      </c>
      <c r="AI409" s="49">
        <f t="shared" si="147"/>
        <v>0</v>
      </c>
      <c r="AJ409" s="49">
        <f t="shared" si="147"/>
        <v>0</v>
      </c>
      <c r="AK409" s="49">
        <f t="shared" si="148"/>
        <v>0</v>
      </c>
      <c r="AL409" s="49">
        <f t="shared" si="148"/>
        <v>0</v>
      </c>
      <c r="AM409" s="49">
        <f t="shared" si="148"/>
        <v>0</v>
      </c>
      <c r="AN409" s="49">
        <f t="shared" si="146"/>
        <v>0</v>
      </c>
      <c r="AO409" s="49">
        <f t="shared" si="148"/>
        <v>0</v>
      </c>
      <c r="AP409" s="49">
        <f t="shared" si="148"/>
        <v>0</v>
      </c>
      <c r="AQ409" s="49">
        <f t="shared" si="148"/>
        <v>0</v>
      </c>
      <c r="AR409" s="49">
        <f t="shared" si="148"/>
        <v>0</v>
      </c>
      <c r="AS409" s="49">
        <f t="shared" si="148"/>
        <v>0</v>
      </c>
      <c r="AT409" s="49">
        <f t="shared" si="148"/>
        <v>0</v>
      </c>
      <c r="AU409" s="49">
        <f t="shared" si="148"/>
        <v>0</v>
      </c>
      <c r="AV409" s="49">
        <f t="shared" si="148"/>
        <v>0</v>
      </c>
      <c r="AW409" s="49">
        <f t="shared" si="148"/>
        <v>0</v>
      </c>
      <c r="AX409" s="49">
        <f t="shared" si="148"/>
        <v>0</v>
      </c>
      <c r="AY409" s="49">
        <f t="shared" si="148"/>
        <v>0</v>
      </c>
      <c r="AZ409" s="49">
        <f t="shared" si="155"/>
        <v>0</v>
      </c>
      <c r="BA409" s="49">
        <f t="shared" si="155"/>
        <v>0</v>
      </c>
      <c r="BB409" s="48">
        <f t="shared" si="138"/>
        <v>404</v>
      </c>
      <c r="BC409" s="50">
        <f t="shared" si="145"/>
        <v>0</v>
      </c>
    </row>
    <row r="410" spans="1:55" x14ac:dyDescent="0.25">
      <c r="A410" s="48">
        <f t="shared" si="153"/>
        <v>405</v>
      </c>
      <c r="B410" s="221"/>
      <c r="C410" s="222"/>
      <c r="D410" s="220"/>
      <c r="E410" s="180"/>
      <c r="F410" s="223"/>
      <c r="G410" s="223"/>
      <c r="H410" s="223"/>
      <c r="I410" s="223"/>
      <c r="J410" s="49"/>
      <c r="K410" s="49">
        <f t="shared" si="154"/>
        <v>0</v>
      </c>
      <c r="L410" s="49">
        <f t="shared" si="154"/>
        <v>0</v>
      </c>
      <c r="M410" s="49">
        <f t="shared" si="151"/>
        <v>0</v>
      </c>
      <c r="N410" s="48">
        <f t="shared" si="137"/>
        <v>405</v>
      </c>
      <c r="O410" s="49">
        <f t="shared" si="152"/>
        <v>0</v>
      </c>
      <c r="P410" s="49">
        <f t="shared" si="152"/>
        <v>0</v>
      </c>
      <c r="Q410" s="49">
        <f t="shared" si="152"/>
        <v>0</v>
      </c>
      <c r="R410" s="49">
        <f t="shared" si="152"/>
        <v>0</v>
      </c>
      <c r="S410" s="49">
        <f t="shared" si="150"/>
        <v>0</v>
      </c>
      <c r="T410" s="49">
        <f t="shared" si="150"/>
        <v>0</v>
      </c>
      <c r="U410" s="49">
        <f t="shared" si="150"/>
        <v>0</v>
      </c>
      <c r="V410" s="49">
        <f t="shared" si="150"/>
        <v>0</v>
      </c>
      <c r="W410" s="49">
        <f t="shared" si="150"/>
        <v>0</v>
      </c>
      <c r="X410" s="49">
        <f t="shared" si="150"/>
        <v>0</v>
      </c>
      <c r="Y410" s="49">
        <f t="shared" si="150"/>
        <v>0</v>
      </c>
      <c r="Z410" s="49">
        <f t="shared" si="150"/>
        <v>0</v>
      </c>
      <c r="AA410" s="49">
        <f t="shared" si="150"/>
        <v>0</v>
      </c>
      <c r="AB410" s="49">
        <f t="shared" si="150"/>
        <v>0</v>
      </c>
      <c r="AC410" s="49"/>
      <c r="AD410" s="49">
        <f t="shared" si="147"/>
        <v>0</v>
      </c>
      <c r="AE410" s="49">
        <f t="shared" si="147"/>
        <v>0</v>
      </c>
      <c r="AF410" s="49">
        <f t="shared" si="147"/>
        <v>0</v>
      </c>
      <c r="AG410" s="49">
        <f t="shared" si="147"/>
        <v>0</v>
      </c>
      <c r="AH410" s="49">
        <f t="shared" si="147"/>
        <v>0</v>
      </c>
      <c r="AI410" s="49">
        <f t="shared" si="147"/>
        <v>0</v>
      </c>
      <c r="AJ410" s="49">
        <f t="shared" si="147"/>
        <v>0</v>
      </c>
      <c r="AK410" s="49">
        <f t="shared" si="148"/>
        <v>0</v>
      </c>
      <c r="AL410" s="49">
        <f t="shared" si="148"/>
        <v>0</v>
      </c>
      <c r="AM410" s="49">
        <f t="shared" si="148"/>
        <v>0</v>
      </c>
      <c r="AN410" s="49">
        <f t="shared" si="146"/>
        <v>0</v>
      </c>
      <c r="AO410" s="49">
        <f t="shared" si="148"/>
        <v>0</v>
      </c>
      <c r="AP410" s="49">
        <f t="shared" si="148"/>
        <v>0</v>
      </c>
      <c r="AQ410" s="49">
        <f t="shared" si="148"/>
        <v>0</v>
      </c>
      <c r="AR410" s="49">
        <f t="shared" si="148"/>
        <v>0</v>
      </c>
      <c r="AS410" s="49">
        <f t="shared" si="148"/>
        <v>0</v>
      </c>
      <c r="AT410" s="49">
        <f t="shared" si="148"/>
        <v>0</v>
      </c>
      <c r="AU410" s="49">
        <f t="shared" si="148"/>
        <v>0</v>
      </c>
      <c r="AV410" s="49">
        <f t="shared" si="148"/>
        <v>0</v>
      </c>
      <c r="AW410" s="49">
        <f t="shared" si="148"/>
        <v>0</v>
      </c>
      <c r="AX410" s="49">
        <f t="shared" si="148"/>
        <v>0</v>
      </c>
      <c r="AY410" s="49">
        <f t="shared" si="148"/>
        <v>0</v>
      </c>
      <c r="AZ410" s="49">
        <f t="shared" si="155"/>
        <v>0</v>
      </c>
      <c r="BA410" s="49">
        <f t="shared" si="155"/>
        <v>0</v>
      </c>
      <c r="BB410" s="48">
        <f t="shared" si="138"/>
        <v>405</v>
      </c>
      <c r="BC410" s="50">
        <f t="shared" si="145"/>
        <v>0</v>
      </c>
    </row>
    <row r="411" spans="1:55" x14ac:dyDescent="0.25">
      <c r="A411" s="48">
        <f t="shared" si="153"/>
        <v>406</v>
      </c>
      <c r="B411" s="221"/>
      <c r="C411" s="222"/>
      <c r="D411" s="220"/>
      <c r="E411" s="180"/>
      <c r="F411" s="223"/>
      <c r="G411" s="223"/>
      <c r="H411" s="223"/>
      <c r="I411" s="223"/>
      <c r="J411" s="49"/>
      <c r="K411" s="49">
        <f t="shared" si="154"/>
        <v>0</v>
      </c>
      <c r="L411" s="49">
        <f t="shared" si="154"/>
        <v>0</v>
      </c>
      <c r="M411" s="49">
        <f t="shared" si="151"/>
        <v>0</v>
      </c>
      <c r="N411" s="48">
        <f t="shared" si="137"/>
        <v>406</v>
      </c>
      <c r="O411" s="49">
        <f t="shared" si="152"/>
        <v>0</v>
      </c>
      <c r="P411" s="49">
        <f t="shared" si="152"/>
        <v>0</v>
      </c>
      <c r="Q411" s="49">
        <f t="shared" si="152"/>
        <v>0</v>
      </c>
      <c r="R411" s="49">
        <f t="shared" si="152"/>
        <v>0</v>
      </c>
      <c r="S411" s="49">
        <f t="shared" si="150"/>
        <v>0</v>
      </c>
      <c r="T411" s="49">
        <f t="shared" si="150"/>
        <v>0</v>
      </c>
      <c r="U411" s="49">
        <f t="shared" si="150"/>
        <v>0</v>
      </c>
      <c r="V411" s="49">
        <f t="shared" si="150"/>
        <v>0</v>
      </c>
      <c r="W411" s="49">
        <f t="shared" si="150"/>
        <v>0</v>
      </c>
      <c r="X411" s="49">
        <f t="shared" si="150"/>
        <v>0</v>
      </c>
      <c r="Y411" s="49">
        <f t="shared" si="150"/>
        <v>0</v>
      </c>
      <c r="Z411" s="49">
        <f t="shared" si="150"/>
        <v>0</v>
      </c>
      <c r="AA411" s="49">
        <f t="shared" si="150"/>
        <v>0</v>
      </c>
      <c r="AB411" s="49">
        <f t="shared" si="150"/>
        <v>0</v>
      </c>
      <c r="AC411" s="49"/>
      <c r="AD411" s="49">
        <f t="shared" si="147"/>
        <v>0</v>
      </c>
      <c r="AE411" s="49">
        <f t="shared" si="147"/>
        <v>0</v>
      </c>
      <c r="AF411" s="49">
        <f t="shared" si="147"/>
        <v>0</v>
      </c>
      <c r="AG411" s="49">
        <f t="shared" si="147"/>
        <v>0</v>
      </c>
      <c r="AH411" s="49">
        <f t="shared" si="147"/>
        <v>0</v>
      </c>
      <c r="AI411" s="49">
        <f t="shared" si="147"/>
        <v>0</v>
      </c>
      <c r="AJ411" s="49">
        <f t="shared" si="147"/>
        <v>0</v>
      </c>
      <c r="AK411" s="49">
        <f t="shared" si="148"/>
        <v>0</v>
      </c>
      <c r="AL411" s="49">
        <f t="shared" si="148"/>
        <v>0</v>
      </c>
      <c r="AM411" s="49">
        <f t="shared" si="148"/>
        <v>0</v>
      </c>
      <c r="AN411" s="49">
        <f t="shared" si="146"/>
        <v>0</v>
      </c>
      <c r="AO411" s="49">
        <f t="shared" si="148"/>
        <v>0</v>
      </c>
      <c r="AP411" s="49">
        <f t="shared" si="148"/>
        <v>0</v>
      </c>
      <c r="AQ411" s="49">
        <f t="shared" si="148"/>
        <v>0</v>
      </c>
      <c r="AR411" s="49">
        <f t="shared" si="148"/>
        <v>0</v>
      </c>
      <c r="AS411" s="49">
        <f t="shared" si="148"/>
        <v>0</v>
      </c>
      <c r="AT411" s="49">
        <f t="shared" si="148"/>
        <v>0</v>
      </c>
      <c r="AU411" s="49">
        <f t="shared" si="148"/>
        <v>0</v>
      </c>
      <c r="AV411" s="49">
        <f t="shared" si="148"/>
        <v>0</v>
      </c>
      <c r="AW411" s="49">
        <f t="shared" si="148"/>
        <v>0</v>
      </c>
      <c r="AX411" s="49">
        <f t="shared" si="148"/>
        <v>0</v>
      </c>
      <c r="AY411" s="49">
        <f t="shared" si="148"/>
        <v>0</v>
      </c>
      <c r="AZ411" s="49">
        <f t="shared" si="155"/>
        <v>0</v>
      </c>
      <c r="BA411" s="49">
        <f t="shared" si="155"/>
        <v>0</v>
      </c>
      <c r="BB411" s="48">
        <f t="shared" si="138"/>
        <v>406</v>
      </c>
      <c r="BC411" s="50">
        <f t="shared" si="145"/>
        <v>0</v>
      </c>
    </row>
    <row r="412" spans="1:55" x14ac:dyDescent="0.25">
      <c r="A412" s="48">
        <f t="shared" si="153"/>
        <v>407</v>
      </c>
      <c r="B412" s="221"/>
      <c r="C412" s="222"/>
      <c r="D412" s="220"/>
      <c r="E412" s="180"/>
      <c r="F412" s="223"/>
      <c r="G412" s="223"/>
      <c r="H412" s="223"/>
      <c r="I412" s="223"/>
      <c r="J412" s="49"/>
      <c r="K412" s="49">
        <f t="shared" si="154"/>
        <v>0</v>
      </c>
      <c r="L412" s="49">
        <f t="shared" si="154"/>
        <v>0</v>
      </c>
      <c r="M412" s="49">
        <f t="shared" si="151"/>
        <v>0</v>
      </c>
      <c r="N412" s="48">
        <f t="shared" si="137"/>
        <v>407</v>
      </c>
      <c r="O412" s="49">
        <f t="shared" si="152"/>
        <v>0</v>
      </c>
      <c r="P412" s="49">
        <f t="shared" si="152"/>
        <v>0</v>
      </c>
      <c r="Q412" s="49">
        <f t="shared" si="152"/>
        <v>0</v>
      </c>
      <c r="R412" s="49">
        <f t="shared" si="152"/>
        <v>0</v>
      </c>
      <c r="S412" s="49">
        <f t="shared" si="150"/>
        <v>0</v>
      </c>
      <c r="T412" s="49">
        <f t="shared" si="150"/>
        <v>0</v>
      </c>
      <c r="U412" s="49">
        <f t="shared" si="150"/>
        <v>0</v>
      </c>
      <c r="V412" s="49">
        <f t="shared" si="150"/>
        <v>0</v>
      </c>
      <c r="W412" s="49">
        <f t="shared" si="150"/>
        <v>0</v>
      </c>
      <c r="X412" s="49">
        <f t="shared" si="150"/>
        <v>0</v>
      </c>
      <c r="Y412" s="49">
        <f t="shared" si="150"/>
        <v>0</v>
      </c>
      <c r="Z412" s="49">
        <f t="shared" si="150"/>
        <v>0</v>
      </c>
      <c r="AA412" s="49">
        <f t="shared" si="150"/>
        <v>0</v>
      </c>
      <c r="AB412" s="49">
        <f t="shared" si="150"/>
        <v>0</v>
      </c>
      <c r="AC412" s="49"/>
      <c r="AD412" s="49">
        <f t="shared" si="147"/>
        <v>0</v>
      </c>
      <c r="AE412" s="49">
        <f t="shared" si="147"/>
        <v>0</v>
      </c>
      <c r="AF412" s="49">
        <f t="shared" si="147"/>
        <v>0</v>
      </c>
      <c r="AG412" s="49">
        <f t="shared" si="147"/>
        <v>0</v>
      </c>
      <c r="AH412" s="49">
        <f t="shared" si="147"/>
        <v>0</v>
      </c>
      <c r="AI412" s="49">
        <f t="shared" si="147"/>
        <v>0</v>
      </c>
      <c r="AJ412" s="49">
        <f t="shared" si="147"/>
        <v>0</v>
      </c>
      <c r="AK412" s="49">
        <f t="shared" si="148"/>
        <v>0</v>
      </c>
      <c r="AL412" s="49">
        <f t="shared" si="148"/>
        <v>0</v>
      </c>
      <c r="AM412" s="49">
        <f t="shared" si="148"/>
        <v>0</v>
      </c>
      <c r="AN412" s="49">
        <f t="shared" si="146"/>
        <v>0</v>
      </c>
      <c r="AO412" s="49">
        <f t="shared" si="148"/>
        <v>0</v>
      </c>
      <c r="AP412" s="49">
        <f t="shared" si="148"/>
        <v>0</v>
      </c>
      <c r="AQ412" s="49">
        <f t="shared" si="148"/>
        <v>0</v>
      </c>
      <c r="AR412" s="49">
        <f t="shared" si="148"/>
        <v>0</v>
      </c>
      <c r="AS412" s="49">
        <f t="shared" si="148"/>
        <v>0</v>
      </c>
      <c r="AT412" s="49">
        <f t="shared" si="148"/>
        <v>0</v>
      </c>
      <c r="AU412" s="49">
        <f t="shared" si="148"/>
        <v>0</v>
      </c>
      <c r="AV412" s="49">
        <f t="shared" si="148"/>
        <v>0</v>
      </c>
      <c r="AW412" s="49">
        <f t="shared" si="148"/>
        <v>0</v>
      </c>
      <c r="AX412" s="49">
        <f t="shared" si="148"/>
        <v>0</v>
      </c>
      <c r="AY412" s="49">
        <f t="shared" si="148"/>
        <v>0</v>
      </c>
      <c r="AZ412" s="49">
        <f t="shared" si="155"/>
        <v>0</v>
      </c>
      <c r="BA412" s="49">
        <f t="shared" si="155"/>
        <v>0</v>
      </c>
      <c r="BB412" s="48">
        <f t="shared" si="138"/>
        <v>407</v>
      </c>
      <c r="BC412" s="50">
        <f t="shared" si="145"/>
        <v>0</v>
      </c>
    </row>
    <row r="413" spans="1:55" x14ac:dyDescent="0.25">
      <c r="A413" s="48">
        <f t="shared" si="153"/>
        <v>408</v>
      </c>
      <c r="B413" s="221"/>
      <c r="C413" s="222"/>
      <c r="D413" s="220"/>
      <c r="E413" s="180"/>
      <c r="F413" s="223"/>
      <c r="G413" s="223"/>
      <c r="H413" s="223"/>
      <c r="I413" s="223"/>
      <c r="J413" s="49"/>
      <c r="K413" s="49">
        <f t="shared" si="154"/>
        <v>0</v>
      </c>
      <c r="L413" s="49">
        <f t="shared" si="154"/>
        <v>0</v>
      </c>
      <c r="M413" s="49">
        <f t="shared" si="151"/>
        <v>0</v>
      </c>
      <c r="N413" s="48">
        <f t="shared" si="137"/>
        <v>408</v>
      </c>
      <c r="O413" s="49">
        <f t="shared" si="152"/>
        <v>0</v>
      </c>
      <c r="P413" s="49">
        <f t="shared" si="152"/>
        <v>0</v>
      </c>
      <c r="Q413" s="49">
        <f t="shared" si="152"/>
        <v>0</v>
      </c>
      <c r="R413" s="49">
        <f t="shared" si="152"/>
        <v>0</v>
      </c>
      <c r="S413" s="49">
        <f t="shared" si="150"/>
        <v>0</v>
      </c>
      <c r="T413" s="49">
        <f t="shared" si="150"/>
        <v>0</v>
      </c>
      <c r="U413" s="49">
        <f t="shared" si="150"/>
        <v>0</v>
      </c>
      <c r="V413" s="49">
        <f t="shared" si="150"/>
        <v>0</v>
      </c>
      <c r="W413" s="49">
        <f t="shared" si="150"/>
        <v>0</v>
      </c>
      <c r="X413" s="49">
        <f t="shared" si="150"/>
        <v>0</v>
      </c>
      <c r="Y413" s="49">
        <f t="shared" si="150"/>
        <v>0</v>
      </c>
      <c r="Z413" s="49">
        <f t="shared" si="150"/>
        <v>0</v>
      </c>
      <c r="AA413" s="49">
        <f t="shared" si="150"/>
        <v>0</v>
      </c>
      <c r="AB413" s="49">
        <f t="shared" si="150"/>
        <v>0</v>
      </c>
      <c r="AC413" s="49"/>
      <c r="AD413" s="49">
        <f t="shared" si="147"/>
        <v>0</v>
      </c>
      <c r="AE413" s="49">
        <f t="shared" si="147"/>
        <v>0</v>
      </c>
      <c r="AF413" s="49">
        <f t="shared" si="147"/>
        <v>0</v>
      </c>
      <c r="AG413" s="49">
        <f t="shared" si="147"/>
        <v>0</v>
      </c>
      <c r="AH413" s="49">
        <f t="shared" si="147"/>
        <v>0</v>
      </c>
      <c r="AI413" s="49">
        <f t="shared" si="147"/>
        <v>0</v>
      </c>
      <c r="AJ413" s="49">
        <f t="shared" si="147"/>
        <v>0</v>
      </c>
      <c r="AK413" s="49">
        <f t="shared" si="148"/>
        <v>0</v>
      </c>
      <c r="AL413" s="49">
        <f t="shared" si="148"/>
        <v>0</v>
      </c>
      <c r="AM413" s="49">
        <f t="shared" si="148"/>
        <v>0</v>
      </c>
      <c r="AN413" s="49">
        <f t="shared" si="146"/>
        <v>0</v>
      </c>
      <c r="AO413" s="49">
        <f t="shared" si="148"/>
        <v>0</v>
      </c>
      <c r="AP413" s="49">
        <f t="shared" si="148"/>
        <v>0</v>
      </c>
      <c r="AQ413" s="49">
        <f t="shared" si="148"/>
        <v>0</v>
      </c>
      <c r="AR413" s="49">
        <f t="shared" si="148"/>
        <v>0</v>
      </c>
      <c r="AS413" s="49">
        <f t="shared" si="148"/>
        <v>0</v>
      </c>
      <c r="AT413" s="49">
        <f t="shared" si="148"/>
        <v>0</v>
      </c>
      <c r="AU413" s="49">
        <f t="shared" si="148"/>
        <v>0</v>
      </c>
      <c r="AV413" s="49">
        <f t="shared" si="148"/>
        <v>0</v>
      </c>
      <c r="AW413" s="49">
        <f t="shared" si="148"/>
        <v>0</v>
      </c>
      <c r="AX413" s="49">
        <f t="shared" si="148"/>
        <v>0</v>
      </c>
      <c r="AY413" s="49">
        <f t="shared" si="148"/>
        <v>0</v>
      </c>
      <c r="AZ413" s="49">
        <f t="shared" si="155"/>
        <v>0</v>
      </c>
      <c r="BA413" s="49">
        <f t="shared" si="155"/>
        <v>0</v>
      </c>
      <c r="BB413" s="48">
        <f t="shared" si="138"/>
        <v>408</v>
      </c>
      <c r="BC413" s="50">
        <f t="shared" si="145"/>
        <v>0</v>
      </c>
    </row>
    <row r="414" spans="1:55" x14ac:dyDescent="0.25">
      <c r="A414" s="48">
        <f t="shared" si="153"/>
        <v>409</v>
      </c>
      <c r="B414" s="221"/>
      <c r="C414" s="222"/>
      <c r="D414" s="220"/>
      <c r="E414" s="180"/>
      <c r="F414" s="223"/>
      <c r="G414" s="223"/>
      <c r="H414" s="223"/>
      <c r="I414" s="223"/>
      <c r="J414" s="49"/>
      <c r="K414" s="49">
        <f t="shared" si="154"/>
        <v>0</v>
      </c>
      <c r="L414" s="49">
        <f t="shared" si="154"/>
        <v>0</v>
      </c>
      <c r="M414" s="49">
        <f t="shared" si="151"/>
        <v>0</v>
      </c>
      <c r="N414" s="48">
        <f t="shared" si="137"/>
        <v>409</v>
      </c>
      <c r="O414" s="49">
        <f t="shared" si="152"/>
        <v>0</v>
      </c>
      <c r="P414" s="49">
        <f t="shared" si="152"/>
        <v>0</v>
      </c>
      <c r="Q414" s="49">
        <f t="shared" si="152"/>
        <v>0</v>
      </c>
      <c r="R414" s="49">
        <f t="shared" si="152"/>
        <v>0</v>
      </c>
      <c r="S414" s="49">
        <f t="shared" si="150"/>
        <v>0</v>
      </c>
      <c r="T414" s="49">
        <f t="shared" si="150"/>
        <v>0</v>
      </c>
      <c r="U414" s="49">
        <f t="shared" si="150"/>
        <v>0</v>
      </c>
      <c r="V414" s="49">
        <f t="shared" si="150"/>
        <v>0</v>
      </c>
      <c r="W414" s="49">
        <f t="shared" si="150"/>
        <v>0</v>
      </c>
      <c r="X414" s="49">
        <f t="shared" si="150"/>
        <v>0</v>
      </c>
      <c r="Y414" s="49">
        <f t="shared" si="150"/>
        <v>0</v>
      </c>
      <c r="Z414" s="49">
        <f t="shared" si="150"/>
        <v>0</v>
      </c>
      <c r="AA414" s="49">
        <f t="shared" si="150"/>
        <v>0</v>
      </c>
      <c r="AB414" s="49">
        <f t="shared" si="150"/>
        <v>0</v>
      </c>
      <c r="AC414" s="49"/>
      <c r="AD414" s="49">
        <f t="shared" ref="AD414:AJ429" si="156">IF($E414=AD$4,$F414+$H414,0)</f>
        <v>0</v>
      </c>
      <c r="AE414" s="49">
        <f t="shared" si="156"/>
        <v>0</v>
      </c>
      <c r="AF414" s="49">
        <f t="shared" si="156"/>
        <v>0</v>
      </c>
      <c r="AG414" s="49">
        <f t="shared" si="156"/>
        <v>0</v>
      </c>
      <c r="AH414" s="49">
        <f t="shared" si="156"/>
        <v>0</v>
      </c>
      <c r="AI414" s="49">
        <f t="shared" si="156"/>
        <v>0</v>
      </c>
      <c r="AJ414" s="49">
        <f t="shared" si="156"/>
        <v>0</v>
      </c>
      <c r="AK414" s="49">
        <f t="shared" si="148"/>
        <v>0</v>
      </c>
      <c r="AL414" s="49">
        <f t="shared" si="148"/>
        <v>0</v>
      </c>
      <c r="AM414" s="49">
        <f t="shared" si="148"/>
        <v>0</v>
      </c>
      <c r="AN414" s="49">
        <f t="shared" si="146"/>
        <v>0</v>
      </c>
      <c r="AO414" s="49">
        <f t="shared" si="148"/>
        <v>0</v>
      </c>
      <c r="AP414" s="49">
        <f t="shared" si="148"/>
        <v>0</v>
      </c>
      <c r="AQ414" s="49">
        <f t="shared" si="148"/>
        <v>0</v>
      </c>
      <c r="AR414" s="49">
        <f t="shared" si="148"/>
        <v>0</v>
      </c>
      <c r="AS414" s="49">
        <f t="shared" si="148"/>
        <v>0</v>
      </c>
      <c r="AT414" s="49">
        <f t="shared" si="148"/>
        <v>0</v>
      </c>
      <c r="AU414" s="49">
        <f t="shared" si="148"/>
        <v>0</v>
      </c>
      <c r="AV414" s="49">
        <f t="shared" si="148"/>
        <v>0</v>
      </c>
      <c r="AW414" s="49">
        <f t="shared" si="148"/>
        <v>0</v>
      </c>
      <c r="AX414" s="49">
        <f t="shared" si="148"/>
        <v>0</v>
      </c>
      <c r="AY414" s="49">
        <f t="shared" si="148"/>
        <v>0</v>
      </c>
      <c r="AZ414" s="49">
        <f t="shared" si="155"/>
        <v>0</v>
      </c>
      <c r="BA414" s="49">
        <f t="shared" si="155"/>
        <v>0</v>
      </c>
      <c r="BB414" s="48">
        <f t="shared" si="138"/>
        <v>409</v>
      </c>
      <c r="BC414" s="50">
        <f t="shared" si="145"/>
        <v>0</v>
      </c>
    </row>
    <row r="415" spans="1:55" x14ac:dyDescent="0.25">
      <c r="A415" s="48">
        <f t="shared" si="153"/>
        <v>410</v>
      </c>
      <c r="B415" s="221"/>
      <c r="C415" s="222"/>
      <c r="D415" s="220"/>
      <c r="E415" s="180"/>
      <c r="F415" s="223"/>
      <c r="G415" s="223"/>
      <c r="H415" s="223"/>
      <c r="I415" s="223"/>
      <c r="J415" s="49"/>
      <c r="K415" s="49">
        <f t="shared" si="154"/>
        <v>0</v>
      </c>
      <c r="L415" s="49">
        <f t="shared" si="154"/>
        <v>0</v>
      </c>
      <c r="M415" s="49">
        <f t="shared" si="151"/>
        <v>0</v>
      </c>
      <c r="N415" s="48">
        <f t="shared" si="137"/>
        <v>410</v>
      </c>
      <c r="O415" s="49">
        <f t="shared" si="152"/>
        <v>0</v>
      </c>
      <c r="P415" s="49">
        <f t="shared" si="152"/>
        <v>0</v>
      </c>
      <c r="Q415" s="49">
        <f t="shared" si="152"/>
        <v>0</v>
      </c>
      <c r="R415" s="49">
        <f t="shared" si="152"/>
        <v>0</v>
      </c>
      <c r="S415" s="49">
        <f t="shared" si="150"/>
        <v>0</v>
      </c>
      <c r="T415" s="49">
        <f t="shared" si="150"/>
        <v>0</v>
      </c>
      <c r="U415" s="49">
        <f t="shared" si="150"/>
        <v>0</v>
      </c>
      <c r="V415" s="49">
        <f t="shared" si="150"/>
        <v>0</v>
      </c>
      <c r="W415" s="49">
        <f t="shared" si="150"/>
        <v>0</v>
      </c>
      <c r="X415" s="49">
        <f t="shared" si="150"/>
        <v>0</v>
      </c>
      <c r="Y415" s="49">
        <f t="shared" si="150"/>
        <v>0</v>
      </c>
      <c r="Z415" s="49">
        <f t="shared" si="150"/>
        <v>0</v>
      </c>
      <c r="AA415" s="49">
        <f t="shared" si="150"/>
        <v>0</v>
      </c>
      <c r="AB415" s="49">
        <f t="shared" si="150"/>
        <v>0</v>
      </c>
      <c r="AC415" s="49"/>
      <c r="AD415" s="49">
        <f t="shared" si="156"/>
        <v>0</v>
      </c>
      <c r="AE415" s="49">
        <f t="shared" si="156"/>
        <v>0</v>
      </c>
      <c r="AF415" s="49">
        <f t="shared" si="156"/>
        <v>0</v>
      </c>
      <c r="AG415" s="49">
        <f t="shared" si="156"/>
        <v>0</v>
      </c>
      <c r="AH415" s="49">
        <f t="shared" si="156"/>
        <v>0</v>
      </c>
      <c r="AI415" s="49">
        <f t="shared" si="156"/>
        <v>0</v>
      </c>
      <c r="AJ415" s="49">
        <f t="shared" si="156"/>
        <v>0</v>
      </c>
      <c r="AK415" s="49">
        <f t="shared" ref="AK415:AY431" si="157">IF($E415=AK$4,$G415+$I415,0)</f>
        <v>0</v>
      </c>
      <c r="AL415" s="49">
        <f t="shared" si="157"/>
        <v>0</v>
      </c>
      <c r="AM415" s="49">
        <f t="shared" si="157"/>
        <v>0</v>
      </c>
      <c r="AN415" s="49">
        <f t="shared" si="146"/>
        <v>0</v>
      </c>
      <c r="AO415" s="49">
        <f t="shared" si="157"/>
        <v>0</v>
      </c>
      <c r="AP415" s="49">
        <f t="shared" si="157"/>
        <v>0</v>
      </c>
      <c r="AQ415" s="49">
        <f t="shared" si="157"/>
        <v>0</v>
      </c>
      <c r="AR415" s="49">
        <f t="shared" si="157"/>
        <v>0</v>
      </c>
      <c r="AS415" s="49">
        <f t="shared" si="157"/>
        <v>0</v>
      </c>
      <c r="AT415" s="49">
        <f t="shared" si="157"/>
        <v>0</v>
      </c>
      <c r="AU415" s="49">
        <f t="shared" si="157"/>
        <v>0</v>
      </c>
      <c r="AV415" s="49">
        <f t="shared" si="157"/>
        <v>0</v>
      </c>
      <c r="AW415" s="49">
        <f t="shared" si="157"/>
        <v>0</v>
      </c>
      <c r="AX415" s="49">
        <f t="shared" si="157"/>
        <v>0</v>
      </c>
      <c r="AY415" s="49">
        <f t="shared" si="157"/>
        <v>0</v>
      </c>
      <c r="AZ415" s="49">
        <f t="shared" si="155"/>
        <v>0</v>
      </c>
      <c r="BA415" s="49">
        <f t="shared" si="155"/>
        <v>0</v>
      </c>
      <c r="BB415" s="48">
        <f t="shared" si="138"/>
        <v>410</v>
      </c>
      <c r="BC415" s="50">
        <f t="shared" si="145"/>
        <v>0</v>
      </c>
    </row>
    <row r="416" spans="1:55" x14ac:dyDescent="0.25">
      <c r="A416" s="48">
        <f t="shared" si="153"/>
        <v>411</v>
      </c>
      <c r="B416" s="221"/>
      <c r="C416" s="222"/>
      <c r="D416" s="220"/>
      <c r="E416" s="180"/>
      <c r="F416" s="223"/>
      <c r="G416" s="223"/>
      <c r="H416" s="223"/>
      <c r="I416" s="223"/>
      <c r="J416" s="49"/>
      <c r="K416" s="49">
        <f t="shared" si="154"/>
        <v>0</v>
      </c>
      <c r="L416" s="49">
        <f t="shared" si="154"/>
        <v>0</v>
      </c>
      <c r="M416" s="49">
        <f t="shared" si="151"/>
        <v>0</v>
      </c>
      <c r="N416" s="48">
        <f t="shared" si="137"/>
        <v>411</v>
      </c>
      <c r="O416" s="49">
        <f t="shared" si="152"/>
        <v>0</v>
      </c>
      <c r="P416" s="49">
        <f t="shared" si="152"/>
        <v>0</v>
      </c>
      <c r="Q416" s="49">
        <f t="shared" si="152"/>
        <v>0</v>
      </c>
      <c r="R416" s="49">
        <f t="shared" si="152"/>
        <v>0</v>
      </c>
      <c r="S416" s="49">
        <f t="shared" si="150"/>
        <v>0</v>
      </c>
      <c r="T416" s="49">
        <f t="shared" si="150"/>
        <v>0</v>
      </c>
      <c r="U416" s="49">
        <f t="shared" si="150"/>
        <v>0</v>
      </c>
      <c r="V416" s="49">
        <f t="shared" si="150"/>
        <v>0</v>
      </c>
      <c r="W416" s="49">
        <f t="shared" si="150"/>
        <v>0</v>
      </c>
      <c r="X416" s="49">
        <f t="shared" si="150"/>
        <v>0</v>
      </c>
      <c r="Y416" s="49">
        <f t="shared" si="150"/>
        <v>0</v>
      </c>
      <c r="Z416" s="49">
        <f t="shared" si="150"/>
        <v>0</v>
      </c>
      <c r="AA416" s="49">
        <f t="shared" si="150"/>
        <v>0</v>
      </c>
      <c r="AB416" s="49">
        <f t="shared" si="150"/>
        <v>0</v>
      </c>
      <c r="AC416" s="49"/>
      <c r="AD416" s="49">
        <f t="shared" si="156"/>
        <v>0</v>
      </c>
      <c r="AE416" s="49">
        <f t="shared" si="156"/>
        <v>0</v>
      </c>
      <c r="AF416" s="49">
        <f t="shared" si="156"/>
        <v>0</v>
      </c>
      <c r="AG416" s="49">
        <f t="shared" si="156"/>
        <v>0</v>
      </c>
      <c r="AH416" s="49">
        <f t="shared" si="156"/>
        <v>0</v>
      </c>
      <c r="AI416" s="49">
        <f t="shared" si="156"/>
        <v>0</v>
      </c>
      <c r="AJ416" s="49">
        <f t="shared" si="156"/>
        <v>0</v>
      </c>
      <c r="AK416" s="49">
        <f t="shared" si="157"/>
        <v>0</v>
      </c>
      <c r="AL416" s="49">
        <f t="shared" si="157"/>
        <v>0</v>
      </c>
      <c r="AM416" s="49">
        <f t="shared" si="157"/>
        <v>0</v>
      </c>
      <c r="AN416" s="49">
        <f t="shared" si="146"/>
        <v>0</v>
      </c>
      <c r="AO416" s="49">
        <f t="shared" si="157"/>
        <v>0</v>
      </c>
      <c r="AP416" s="49">
        <f t="shared" si="157"/>
        <v>0</v>
      </c>
      <c r="AQ416" s="49">
        <f t="shared" si="157"/>
        <v>0</v>
      </c>
      <c r="AR416" s="49">
        <f t="shared" si="157"/>
        <v>0</v>
      </c>
      <c r="AS416" s="49">
        <f t="shared" si="157"/>
        <v>0</v>
      </c>
      <c r="AT416" s="49">
        <f t="shared" si="157"/>
        <v>0</v>
      </c>
      <c r="AU416" s="49">
        <f t="shared" si="157"/>
        <v>0</v>
      </c>
      <c r="AV416" s="49">
        <f t="shared" si="157"/>
        <v>0</v>
      </c>
      <c r="AW416" s="49">
        <f t="shared" si="157"/>
        <v>0</v>
      </c>
      <c r="AX416" s="49">
        <f t="shared" si="157"/>
        <v>0</v>
      </c>
      <c r="AY416" s="49">
        <f t="shared" si="157"/>
        <v>0</v>
      </c>
      <c r="AZ416" s="49">
        <f t="shared" si="155"/>
        <v>0</v>
      </c>
      <c r="BA416" s="49">
        <f t="shared" si="155"/>
        <v>0</v>
      </c>
      <c r="BB416" s="48">
        <f t="shared" si="138"/>
        <v>411</v>
      </c>
      <c r="BC416" s="50">
        <f t="shared" si="145"/>
        <v>0</v>
      </c>
    </row>
    <row r="417" spans="1:55" x14ac:dyDescent="0.25">
      <c r="A417" s="48">
        <f t="shared" si="153"/>
        <v>412</v>
      </c>
      <c r="B417" s="221"/>
      <c r="C417" s="222"/>
      <c r="D417" s="220"/>
      <c r="E417" s="180"/>
      <c r="F417" s="223"/>
      <c r="G417" s="223"/>
      <c r="H417" s="223"/>
      <c r="I417" s="223"/>
      <c r="J417" s="49"/>
      <c r="K417" s="49">
        <f t="shared" si="154"/>
        <v>0</v>
      </c>
      <c r="L417" s="49">
        <f t="shared" si="154"/>
        <v>0</v>
      </c>
      <c r="M417" s="49">
        <f t="shared" si="151"/>
        <v>0</v>
      </c>
      <c r="N417" s="48">
        <f t="shared" si="137"/>
        <v>412</v>
      </c>
      <c r="O417" s="49">
        <f t="shared" si="152"/>
        <v>0</v>
      </c>
      <c r="P417" s="49">
        <f t="shared" si="152"/>
        <v>0</v>
      </c>
      <c r="Q417" s="49">
        <f t="shared" si="152"/>
        <v>0</v>
      </c>
      <c r="R417" s="49">
        <f t="shared" si="152"/>
        <v>0</v>
      </c>
      <c r="S417" s="49">
        <f t="shared" si="150"/>
        <v>0</v>
      </c>
      <c r="T417" s="49">
        <f t="shared" si="150"/>
        <v>0</v>
      </c>
      <c r="U417" s="49">
        <f t="shared" si="150"/>
        <v>0</v>
      </c>
      <c r="V417" s="49">
        <f t="shared" si="150"/>
        <v>0</v>
      </c>
      <c r="W417" s="49">
        <f t="shared" si="150"/>
        <v>0</v>
      </c>
      <c r="X417" s="49">
        <f t="shared" si="150"/>
        <v>0</v>
      </c>
      <c r="Y417" s="49">
        <f t="shared" si="150"/>
        <v>0</v>
      </c>
      <c r="Z417" s="49">
        <f t="shared" si="150"/>
        <v>0</v>
      </c>
      <c r="AA417" s="49">
        <f t="shared" si="150"/>
        <v>0</v>
      </c>
      <c r="AB417" s="49">
        <f t="shared" si="150"/>
        <v>0</v>
      </c>
      <c r="AC417" s="49"/>
      <c r="AD417" s="49">
        <f t="shared" si="156"/>
        <v>0</v>
      </c>
      <c r="AE417" s="49">
        <f t="shared" si="156"/>
        <v>0</v>
      </c>
      <c r="AF417" s="49">
        <f t="shared" si="156"/>
        <v>0</v>
      </c>
      <c r="AG417" s="49">
        <f t="shared" si="156"/>
        <v>0</v>
      </c>
      <c r="AH417" s="49">
        <f t="shared" si="156"/>
        <v>0</v>
      </c>
      <c r="AI417" s="49">
        <f t="shared" si="156"/>
        <v>0</v>
      </c>
      <c r="AJ417" s="49">
        <f t="shared" si="156"/>
        <v>0</v>
      </c>
      <c r="AK417" s="49">
        <f t="shared" si="157"/>
        <v>0</v>
      </c>
      <c r="AL417" s="49">
        <f t="shared" si="157"/>
        <v>0</v>
      </c>
      <c r="AM417" s="49">
        <f t="shared" si="157"/>
        <v>0</v>
      </c>
      <c r="AN417" s="49">
        <f t="shared" si="146"/>
        <v>0</v>
      </c>
      <c r="AO417" s="49">
        <f t="shared" si="157"/>
        <v>0</v>
      </c>
      <c r="AP417" s="49">
        <f t="shared" si="157"/>
        <v>0</v>
      </c>
      <c r="AQ417" s="49">
        <f t="shared" si="157"/>
        <v>0</v>
      </c>
      <c r="AR417" s="49">
        <f t="shared" si="157"/>
        <v>0</v>
      </c>
      <c r="AS417" s="49">
        <f t="shared" si="157"/>
        <v>0</v>
      </c>
      <c r="AT417" s="49">
        <f t="shared" si="157"/>
        <v>0</v>
      </c>
      <c r="AU417" s="49">
        <f t="shared" si="157"/>
        <v>0</v>
      </c>
      <c r="AV417" s="49">
        <f t="shared" si="157"/>
        <v>0</v>
      </c>
      <c r="AW417" s="49">
        <f t="shared" si="157"/>
        <v>0</v>
      </c>
      <c r="AX417" s="49">
        <f t="shared" si="157"/>
        <v>0</v>
      </c>
      <c r="AY417" s="49">
        <f t="shared" si="157"/>
        <v>0</v>
      </c>
      <c r="AZ417" s="49">
        <f t="shared" si="155"/>
        <v>0</v>
      </c>
      <c r="BA417" s="49">
        <f t="shared" si="155"/>
        <v>0</v>
      </c>
      <c r="BB417" s="48">
        <f t="shared" si="138"/>
        <v>412</v>
      </c>
      <c r="BC417" s="50">
        <f t="shared" si="145"/>
        <v>0</v>
      </c>
    </row>
    <row r="418" spans="1:55" x14ac:dyDescent="0.25">
      <c r="A418" s="48">
        <f t="shared" si="153"/>
        <v>413</v>
      </c>
      <c r="B418" s="221"/>
      <c r="C418" s="222"/>
      <c r="D418" s="220"/>
      <c r="E418" s="180"/>
      <c r="F418" s="223"/>
      <c r="G418" s="223"/>
      <c r="H418" s="223"/>
      <c r="I418" s="223"/>
      <c r="J418" s="49"/>
      <c r="K418" s="49">
        <f t="shared" si="154"/>
        <v>0</v>
      </c>
      <c r="L418" s="49">
        <f t="shared" si="154"/>
        <v>0</v>
      </c>
      <c r="M418" s="49">
        <f t="shared" si="151"/>
        <v>0</v>
      </c>
      <c r="N418" s="48">
        <f t="shared" si="137"/>
        <v>413</v>
      </c>
      <c r="O418" s="49">
        <f t="shared" si="152"/>
        <v>0</v>
      </c>
      <c r="P418" s="49">
        <f t="shared" si="152"/>
        <v>0</v>
      </c>
      <c r="Q418" s="49">
        <f t="shared" si="152"/>
        <v>0</v>
      </c>
      <c r="R418" s="49">
        <f t="shared" si="152"/>
        <v>0</v>
      </c>
      <c r="S418" s="49">
        <f t="shared" ref="S418:AB441" si="158">IF($E418=S$4,$G418+$I418,0)</f>
        <v>0</v>
      </c>
      <c r="T418" s="49">
        <f t="shared" si="158"/>
        <v>0</v>
      </c>
      <c r="U418" s="49">
        <f t="shared" si="158"/>
        <v>0</v>
      </c>
      <c r="V418" s="49">
        <f t="shared" si="158"/>
        <v>0</v>
      </c>
      <c r="W418" s="49">
        <f t="shared" si="158"/>
        <v>0</v>
      </c>
      <c r="X418" s="49">
        <f t="shared" si="158"/>
        <v>0</v>
      </c>
      <c r="Y418" s="49">
        <f t="shared" si="158"/>
        <v>0</v>
      </c>
      <c r="Z418" s="49">
        <f t="shared" si="158"/>
        <v>0</v>
      </c>
      <c r="AA418" s="49">
        <f t="shared" si="158"/>
        <v>0</v>
      </c>
      <c r="AB418" s="49">
        <f t="shared" si="158"/>
        <v>0</v>
      </c>
      <c r="AC418" s="49"/>
      <c r="AD418" s="49">
        <f t="shared" si="156"/>
        <v>0</v>
      </c>
      <c r="AE418" s="49">
        <f t="shared" si="156"/>
        <v>0</v>
      </c>
      <c r="AF418" s="49">
        <f t="shared" si="156"/>
        <v>0</v>
      </c>
      <c r="AG418" s="49">
        <f t="shared" si="156"/>
        <v>0</v>
      </c>
      <c r="AH418" s="49">
        <f t="shared" si="156"/>
        <v>0</v>
      </c>
      <c r="AI418" s="49">
        <f t="shared" si="156"/>
        <v>0</v>
      </c>
      <c r="AJ418" s="49">
        <f t="shared" si="156"/>
        <v>0</v>
      </c>
      <c r="AK418" s="49">
        <f t="shared" si="157"/>
        <v>0</v>
      </c>
      <c r="AL418" s="49">
        <f t="shared" si="157"/>
        <v>0</v>
      </c>
      <c r="AM418" s="49">
        <f t="shared" si="157"/>
        <v>0</v>
      </c>
      <c r="AN418" s="49">
        <f t="shared" si="146"/>
        <v>0</v>
      </c>
      <c r="AO418" s="49">
        <f t="shared" si="157"/>
        <v>0</v>
      </c>
      <c r="AP418" s="49">
        <f t="shared" si="157"/>
        <v>0</v>
      </c>
      <c r="AQ418" s="49">
        <f t="shared" si="157"/>
        <v>0</v>
      </c>
      <c r="AR418" s="49">
        <f t="shared" si="157"/>
        <v>0</v>
      </c>
      <c r="AS418" s="49">
        <f t="shared" si="157"/>
        <v>0</v>
      </c>
      <c r="AT418" s="49">
        <f t="shared" si="157"/>
        <v>0</v>
      </c>
      <c r="AU418" s="49">
        <f t="shared" si="157"/>
        <v>0</v>
      </c>
      <c r="AV418" s="49">
        <f t="shared" si="157"/>
        <v>0</v>
      </c>
      <c r="AW418" s="49">
        <f t="shared" si="157"/>
        <v>0</v>
      </c>
      <c r="AX418" s="49">
        <f t="shared" si="157"/>
        <v>0</v>
      </c>
      <c r="AY418" s="49">
        <f t="shared" si="157"/>
        <v>0</v>
      </c>
      <c r="AZ418" s="49">
        <f t="shared" si="155"/>
        <v>0</v>
      </c>
      <c r="BA418" s="49">
        <f t="shared" si="155"/>
        <v>0</v>
      </c>
      <c r="BB418" s="48">
        <f t="shared" si="138"/>
        <v>413</v>
      </c>
      <c r="BC418" s="50">
        <f t="shared" si="145"/>
        <v>0</v>
      </c>
    </row>
    <row r="419" spans="1:55" x14ac:dyDescent="0.25">
      <c r="A419" s="48">
        <f t="shared" si="153"/>
        <v>414</v>
      </c>
      <c r="B419" s="221"/>
      <c r="C419" s="222"/>
      <c r="D419" s="220"/>
      <c r="E419" s="180"/>
      <c r="F419" s="223"/>
      <c r="G419" s="223"/>
      <c r="H419" s="223"/>
      <c r="I419" s="223"/>
      <c r="J419" s="49"/>
      <c r="K419" s="49">
        <f t="shared" si="154"/>
        <v>0</v>
      </c>
      <c r="L419" s="49">
        <f t="shared" si="154"/>
        <v>0</v>
      </c>
      <c r="M419" s="49">
        <f t="shared" si="151"/>
        <v>0</v>
      </c>
      <c r="N419" s="48">
        <f t="shared" si="137"/>
        <v>414</v>
      </c>
      <c r="O419" s="49">
        <f t="shared" si="152"/>
        <v>0</v>
      </c>
      <c r="P419" s="49">
        <f t="shared" si="152"/>
        <v>0</v>
      </c>
      <c r="Q419" s="49">
        <f t="shared" si="152"/>
        <v>0</v>
      </c>
      <c r="R419" s="49">
        <f t="shared" si="152"/>
        <v>0</v>
      </c>
      <c r="S419" s="49">
        <f t="shared" si="158"/>
        <v>0</v>
      </c>
      <c r="T419" s="49">
        <f t="shared" si="158"/>
        <v>0</v>
      </c>
      <c r="U419" s="49">
        <f t="shared" si="158"/>
        <v>0</v>
      </c>
      <c r="V419" s="49">
        <f t="shared" si="158"/>
        <v>0</v>
      </c>
      <c r="W419" s="49">
        <f t="shared" si="158"/>
        <v>0</v>
      </c>
      <c r="X419" s="49">
        <f t="shared" si="158"/>
        <v>0</v>
      </c>
      <c r="Y419" s="49">
        <f t="shared" si="158"/>
        <v>0</v>
      </c>
      <c r="Z419" s="49">
        <f t="shared" si="158"/>
        <v>0</v>
      </c>
      <c r="AA419" s="49">
        <f t="shared" si="158"/>
        <v>0</v>
      </c>
      <c r="AB419" s="49">
        <f t="shared" si="158"/>
        <v>0</v>
      </c>
      <c r="AC419" s="49"/>
      <c r="AD419" s="49">
        <f t="shared" si="156"/>
        <v>0</v>
      </c>
      <c r="AE419" s="49">
        <f t="shared" si="156"/>
        <v>0</v>
      </c>
      <c r="AF419" s="49">
        <f t="shared" si="156"/>
        <v>0</v>
      </c>
      <c r="AG419" s="49">
        <f t="shared" si="156"/>
        <v>0</v>
      </c>
      <c r="AH419" s="49">
        <f t="shared" si="156"/>
        <v>0</v>
      </c>
      <c r="AI419" s="49">
        <f t="shared" si="156"/>
        <v>0</v>
      </c>
      <c r="AJ419" s="49">
        <f t="shared" si="156"/>
        <v>0</v>
      </c>
      <c r="AK419" s="49">
        <f t="shared" si="157"/>
        <v>0</v>
      </c>
      <c r="AL419" s="49">
        <f t="shared" si="157"/>
        <v>0</v>
      </c>
      <c r="AM419" s="49">
        <f t="shared" si="157"/>
        <v>0</v>
      </c>
      <c r="AN419" s="49">
        <f t="shared" si="146"/>
        <v>0</v>
      </c>
      <c r="AO419" s="49">
        <f t="shared" si="157"/>
        <v>0</v>
      </c>
      <c r="AP419" s="49">
        <f t="shared" si="157"/>
        <v>0</v>
      </c>
      <c r="AQ419" s="49">
        <f t="shared" si="157"/>
        <v>0</v>
      </c>
      <c r="AR419" s="49">
        <f t="shared" si="157"/>
        <v>0</v>
      </c>
      <c r="AS419" s="49">
        <f t="shared" si="157"/>
        <v>0</v>
      </c>
      <c r="AT419" s="49">
        <f t="shared" si="157"/>
        <v>0</v>
      </c>
      <c r="AU419" s="49">
        <f t="shared" si="157"/>
        <v>0</v>
      </c>
      <c r="AV419" s="49">
        <f t="shared" si="157"/>
        <v>0</v>
      </c>
      <c r="AW419" s="49">
        <f t="shared" si="157"/>
        <v>0</v>
      </c>
      <c r="AX419" s="49">
        <f t="shared" si="157"/>
        <v>0</v>
      </c>
      <c r="AY419" s="49">
        <f t="shared" si="157"/>
        <v>0</v>
      </c>
      <c r="AZ419" s="49">
        <f t="shared" si="155"/>
        <v>0</v>
      </c>
      <c r="BA419" s="49">
        <f t="shared" si="155"/>
        <v>0</v>
      </c>
      <c r="BB419" s="48">
        <f t="shared" si="138"/>
        <v>414</v>
      </c>
      <c r="BC419" s="50">
        <f t="shared" si="145"/>
        <v>0</v>
      </c>
    </row>
    <row r="420" spans="1:55" x14ac:dyDescent="0.25">
      <c r="A420" s="48">
        <f t="shared" si="153"/>
        <v>415</v>
      </c>
      <c r="B420" s="221"/>
      <c r="C420" s="222"/>
      <c r="D420" s="220"/>
      <c r="E420" s="180"/>
      <c r="F420" s="223"/>
      <c r="G420" s="223"/>
      <c r="H420" s="223"/>
      <c r="I420" s="223"/>
      <c r="J420" s="49"/>
      <c r="K420" s="49">
        <f t="shared" si="154"/>
        <v>0</v>
      </c>
      <c r="L420" s="49">
        <f t="shared" si="154"/>
        <v>0</v>
      </c>
      <c r="M420" s="49">
        <f t="shared" si="151"/>
        <v>0</v>
      </c>
      <c r="N420" s="48">
        <f t="shared" si="137"/>
        <v>415</v>
      </c>
      <c r="O420" s="49">
        <f t="shared" si="152"/>
        <v>0</v>
      </c>
      <c r="P420" s="49">
        <f t="shared" si="152"/>
        <v>0</v>
      </c>
      <c r="Q420" s="49">
        <f t="shared" si="152"/>
        <v>0</v>
      </c>
      <c r="R420" s="49">
        <f t="shared" si="152"/>
        <v>0</v>
      </c>
      <c r="S420" s="49">
        <f t="shared" si="158"/>
        <v>0</v>
      </c>
      <c r="T420" s="49">
        <f t="shared" si="158"/>
        <v>0</v>
      </c>
      <c r="U420" s="49">
        <f t="shared" si="158"/>
        <v>0</v>
      </c>
      <c r="V420" s="49">
        <f t="shared" si="158"/>
        <v>0</v>
      </c>
      <c r="W420" s="49">
        <f t="shared" si="158"/>
        <v>0</v>
      </c>
      <c r="X420" s="49">
        <f t="shared" si="158"/>
        <v>0</v>
      </c>
      <c r="Y420" s="49">
        <f t="shared" si="158"/>
        <v>0</v>
      </c>
      <c r="Z420" s="49">
        <f t="shared" si="158"/>
        <v>0</v>
      </c>
      <c r="AA420" s="49">
        <f t="shared" si="158"/>
        <v>0</v>
      </c>
      <c r="AB420" s="49">
        <f t="shared" si="158"/>
        <v>0</v>
      </c>
      <c r="AC420" s="49"/>
      <c r="AD420" s="49">
        <f t="shared" si="156"/>
        <v>0</v>
      </c>
      <c r="AE420" s="49">
        <f t="shared" si="156"/>
        <v>0</v>
      </c>
      <c r="AF420" s="49">
        <f t="shared" si="156"/>
        <v>0</v>
      </c>
      <c r="AG420" s="49">
        <f t="shared" si="156"/>
        <v>0</v>
      </c>
      <c r="AH420" s="49">
        <f t="shared" si="156"/>
        <v>0</v>
      </c>
      <c r="AI420" s="49">
        <f t="shared" si="156"/>
        <v>0</v>
      </c>
      <c r="AJ420" s="49">
        <f t="shared" si="156"/>
        <v>0</v>
      </c>
      <c r="AK420" s="49">
        <f t="shared" si="157"/>
        <v>0</v>
      </c>
      <c r="AL420" s="49">
        <f t="shared" si="157"/>
        <v>0</v>
      </c>
      <c r="AM420" s="49">
        <f t="shared" si="157"/>
        <v>0</v>
      </c>
      <c r="AN420" s="49">
        <f t="shared" si="146"/>
        <v>0</v>
      </c>
      <c r="AO420" s="49">
        <f t="shared" si="157"/>
        <v>0</v>
      </c>
      <c r="AP420" s="49">
        <f t="shared" si="157"/>
        <v>0</v>
      </c>
      <c r="AQ420" s="49">
        <f t="shared" si="157"/>
        <v>0</v>
      </c>
      <c r="AR420" s="49">
        <f t="shared" si="157"/>
        <v>0</v>
      </c>
      <c r="AS420" s="49">
        <f t="shared" si="157"/>
        <v>0</v>
      </c>
      <c r="AT420" s="49">
        <f t="shared" si="157"/>
        <v>0</v>
      </c>
      <c r="AU420" s="49">
        <f t="shared" si="157"/>
        <v>0</v>
      </c>
      <c r="AV420" s="49">
        <f t="shared" si="157"/>
        <v>0</v>
      </c>
      <c r="AW420" s="49">
        <f t="shared" si="157"/>
        <v>0</v>
      </c>
      <c r="AX420" s="49">
        <f t="shared" si="157"/>
        <v>0</v>
      </c>
      <c r="AY420" s="49">
        <f t="shared" si="157"/>
        <v>0</v>
      </c>
      <c r="AZ420" s="49">
        <f t="shared" si="155"/>
        <v>0</v>
      </c>
      <c r="BA420" s="49">
        <f t="shared" si="155"/>
        <v>0</v>
      </c>
      <c r="BB420" s="48">
        <f t="shared" si="138"/>
        <v>415</v>
      </c>
      <c r="BC420" s="50">
        <f t="shared" si="145"/>
        <v>0</v>
      </c>
    </row>
    <row r="421" spans="1:55" x14ac:dyDescent="0.25">
      <c r="A421" s="48">
        <f t="shared" si="153"/>
        <v>416</v>
      </c>
      <c r="B421" s="221"/>
      <c r="C421" s="222"/>
      <c r="D421" s="220"/>
      <c r="E421" s="180"/>
      <c r="F421" s="223"/>
      <c r="G421" s="223"/>
      <c r="H421" s="223"/>
      <c r="I421" s="223"/>
      <c r="J421" s="49"/>
      <c r="K421" s="49">
        <f t="shared" si="154"/>
        <v>0</v>
      </c>
      <c r="L421" s="49">
        <f t="shared" si="154"/>
        <v>0</v>
      </c>
      <c r="M421" s="49">
        <f t="shared" si="151"/>
        <v>0</v>
      </c>
      <c r="N421" s="48">
        <f t="shared" si="137"/>
        <v>416</v>
      </c>
      <c r="O421" s="49">
        <f t="shared" si="152"/>
        <v>0</v>
      </c>
      <c r="P421" s="49">
        <f t="shared" si="152"/>
        <v>0</v>
      </c>
      <c r="Q421" s="49">
        <f t="shared" si="152"/>
        <v>0</v>
      </c>
      <c r="R421" s="49">
        <f t="shared" si="152"/>
        <v>0</v>
      </c>
      <c r="S421" s="49">
        <f t="shared" si="158"/>
        <v>0</v>
      </c>
      <c r="T421" s="49">
        <f t="shared" si="158"/>
        <v>0</v>
      </c>
      <c r="U421" s="49">
        <f t="shared" si="158"/>
        <v>0</v>
      </c>
      <c r="V421" s="49">
        <f t="shared" si="158"/>
        <v>0</v>
      </c>
      <c r="W421" s="49">
        <f t="shared" si="158"/>
        <v>0</v>
      </c>
      <c r="X421" s="49">
        <f t="shared" si="158"/>
        <v>0</v>
      </c>
      <c r="Y421" s="49">
        <f t="shared" si="158"/>
        <v>0</v>
      </c>
      <c r="Z421" s="49">
        <f t="shared" si="158"/>
        <v>0</v>
      </c>
      <c r="AA421" s="49">
        <f t="shared" si="158"/>
        <v>0</v>
      </c>
      <c r="AB421" s="49">
        <f t="shared" si="158"/>
        <v>0</v>
      </c>
      <c r="AC421" s="49"/>
      <c r="AD421" s="49">
        <f t="shared" si="156"/>
        <v>0</v>
      </c>
      <c r="AE421" s="49">
        <f t="shared" si="156"/>
        <v>0</v>
      </c>
      <c r="AF421" s="49">
        <f t="shared" si="156"/>
        <v>0</v>
      </c>
      <c r="AG421" s="49">
        <f t="shared" si="156"/>
        <v>0</v>
      </c>
      <c r="AH421" s="49">
        <f t="shared" si="156"/>
        <v>0</v>
      </c>
      <c r="AI421" s="49">
        <f t="shared" si="156"/>
        <v>0</v>
      </c>
      <c r="AJ421" s="49">
        <f t="shared" si="156"/>
        <v>0</v>
      </c>
      <c r="AK421" s="49">
        <f t="shared" si="157"/>
        <v>0</v>
      </c>
      <c r="AL421" s="49">
        <f t="shared" si="157"/>
        <v>0</v>
      </c>
      <c r="AM421" s="49">
        <f t="shared" si="157"/>
        <v>0</v>
      </c>
      <c r="AN421" s="49">
        <f t="shared" si="146"/>
        <v>0</v>
      </c>
      <c r="AO421" s="49">
        <f t="shared" si="157"/>
        <v>0</v>
      </c>
      <c r="AP421" s="49">
        <f t="shared" si="157"/>
        <v>0</v>
      </c>
      <c r="AQ421" s="49">
        <f t="shared" si="157"/>
        <v>0</v>
      </c>
      <c r="AR421" s="49">
        <f t="shared" si="157"/>
        <v>0</v>
      </c>
      <c r="AS421" s="49">
        <f t="shared" si="157"/>
        <v>0</v>
      </c>
      <c r="AT421" s="49">
        <f t="shared" si="157"/>
        <v>0</v>
      </c>
      <c r="AU421" s="49">
        <f t="shared" si="157"/>
        <v>0</v>
      </c>
      <c r="AV421" s="49">
        <f t="shared" si="157"/>
        <v>0</v>
      </c>
      <c r="AW421" s="49">
        <f t="shared" si="157"/>
        <v>0</v>
      </c>
      <c r="AX421" s="49">
        <f t="shared" si="157"/>
        <v>0</v>
      </c>
      <c r="AY421" s="49">
        <f t="shared" si="157"/>
        <v>0</v>
      </c>
      <c r="AZ421" s="49">
        <f t="shared" si="155"/>
        <v>0</v>
      </c>
      <c r="BA421" s="49">
        <f t="shared" si="155"/>
        <v>0</v>
      </c>
      <c r="BB421" s="48">
        <f t="shared" si="138"/>
        <v>416</v>
      </c>
      <c r="BC421" s="50">
        <f t="shared" si="145"/>
        <v>0</v>
      </c>
    </row>
    <row r="422" spans="1:55" x14ac:dyDescent="0.25">
      <c r="A422" s="48">
        <f t="shared" si="153"/>
        <v>417</v>
      </c>
      <c r="B422" s="221"/>
      <c r="C422" s="222"/>
      <c r="D422" s="220"/>
      <c r="E422" s="180"/>
      <c r="F422" s="223"/>
      <c r="G422" s="223"/>
      <c r="H422" s="223"/>
      <c r="I422" s="223"/>
      <c r="J422" s="49"/>
      <c r="K422" s="49">
        <f t="shared" si="154"/>
        <v>0</v>
      </c>
      <c r="L422" s="49">
        <f t="shared" si="154"/>
        <v>0</v>
      </c>
      <c r="M422" s="49">
        <f t="shared" si="151"/>
        <v>0</v>
      </c>
      <c r="N422" s="48">
        <f t="shared" si="137"/>
        <v>417</v>
      </c>
      <c r="O422" s="49">
        <f t="shared" si="152"/>
        <v>0</v>
      </c>
      <c r="P422" s="49">
        <f t="shared" si="152"/>
        <v>0</v>
      </c>
      <c r="Q422" s="49">
        <f t="shared" si="152"/>
        <v>0</v>
      </c>
      <c r="R422" s="49">
        <f t="shared" si="152"/>
        <v>0</v>
      </c>
      <c r="S422" s="49">
        <f t="shared" si="158"/>
        <v>0</v>
      </c>
      <c r="T422" s="49">
        <f t="shared" si="158"/>
        <v>0</v>
      </c>
      <c r="U422" s="49">
        <f t="shared" si="158"/>
        <v>0</v>
      </c>
      <c r="V422" s="49">
        <f t="shared" si="158"/>
        <v>0</v>
      </c>
      <c r="W422" s="49">
        <f t="shared" si="158"/>
        <v>0</v>
      </c>
      <c r="X422" s="49">
        <f t="shared" si="158"/>
        <v>0</v>
      </c>
      <c r="Y422" s="49">
        <f t="shared" si="158"/>
        <v>0</v>
      </c>
      <c r="Z422" s="49">
        <f t="shared" si="158"/>
        <v>0</v>
      </c>
      <c r="AA422" s="49">
        <f t="shared" si="158"/>
        <v>0</v>
      </c>
      <c r="AB422" s="49">
        <f t="shared" si="158"/>
        <v>0</v>
      </c>
      <c r="AC422" s="49"/>
      <c r="AD422" s="49">
        <f t="shared" si="156"/>
        <v>0</v>
      </c>
      <c r="AE422" s="49">
        <f t="shared" si="156"/>
        <v>0</v>
      </c>
      <c r="AF422" s="49">
        <f t="shared" si="156"/>
        <v>0</v>
      </c>
      <c r="AG422" s="49">
        <f t="shared" si="156"/>
        <v>0</v>
      </c>
      <c r="AH422" s="49">
        <f t="shared" si="156"/>
        <v>0</v>
      </c>
      <c r="AI422" s="49">
        <f t="shared" si="156"/>
        <v>0</v>
      </c>
      <c r="AJ422" s="49">
        <f t="shared" si="156"/>
        <v>0</v>
      </c>
      <c r="AK422" s="49">
        <f t="shared" si="157"/>
        <v>0</v>
      </c>
      <c r="AL422" s="49">
        <f t="shared" si="157"/>
        <v>0</v>
      </c>
      <c r="AM422" s="49">
        <f t="shared" si="157"/>
        <v>0</v>
      </c>
      <c r="AN422" s="49">
        <f t="shared" si="146"/>
        <v>0</v>
      </c>
      <c r="AO422" s="49">
        <f t="shared" si="157"/>
        <v>0</v>
      </c>
      <c r="AP422" s="49">
        <f t="shared" si="157"/>
        <v>0</v>
      </c>
      <c r="AQ422" s="49">
        <f t="shared" si="157"/>
        <v>0</v>
      </c>
      <c r="AR422" s="49">
        <f t="shared" si="157"/>
        <v>0</v>
      </c>
      <c r="AS422" s="49">
        <f t="shared" si="157"/>
        <v>0</v>
      </c>
      <c r="AT422" s="49">
        <f t="shared" si="157"/>
        <v>0</v>
      </c>
      <c r="AU422" s="49">
        <f t="shared" si="157"/>
        <v>0</v>
      </c>
      <c r="AV422" s="49">
        <f t="shared" si="157"/>
        <v>0</v>
      </c>
      <c r="AW422" s="49">
        <f t="shared" si="157"/>
        <v>0</v>
      </c>
      <c r="AX422" s="49">
        <f t="shared" si="157"/>
        <v>0</v>
      </c>
      <c r="AY422" s="49">
        <f t="shared" si="157"/>
        <v>0</v>
      </c>
      <c r="AZ422" s="49">
        <f t="shared" si="155"/>
        <v>0</v>
      </c>
      <c r="BA422" s="49">
        <f t="shared" si="155"/>
        <v>0</v>
      </c>
      <c r="BB422" s="48">
        <f t="shared" si="138"/>
        <v>417</v>
      </c>
      <c r="BC422" s="50">
        <f t="shared" si="145"/>
        <v>0</v>
      </c>
    </row>
    <row r="423" spans="1:55" x14ac:dyDescent="0.25">
      <c r="A423" s="48">
        <f t="shared" si="153"/>
        <v>418</v>
      </c>
      <c r="B423" s="221"/>
      <c r="C423" s="222"/>
      <c r="D423" s="220"/>
      <c r="E423" s="180"/>
      <c r="F423" s="223"/>
      <c r="G423" s="223"/>
      <c r="H423" s="223"/>
      <c r="I423" s="223"/>
      <c r="J423" s="49"/>
      <c r="K423" s="49">
        <f t="shared" si="154"/>
        <v>0</v>
      </c>
      <c r="L423" s="49">
        <f t="shared" si="154"/>
        <v>0</v>
      </c>
      <c r="M423" s="49">
        <f t="shared" si="151"/>
        <v>0</v>
      </c>
      <c r="N423" s="48">
        <f t="shared" si="137"/>
        <v>418</v>
      </c>
      <c r="O423" s="49">
        <f t="shared" ref="O423:R486" si="159">IF($E423=O$4,$F423+$H423,0)</f>
        <v>0</v>
      </c>
      <c r="P423" s="49">
        <f t="shared" si="159"/>
        <v>0</v>
      </c>
      <c r="Q423" s="49">
        <f t="shared" si="159"/>
        <v>0</v>
      </c>
      <c r="R423" s="49">
        <f t="shared" si="159"/>
        <v>0</v>
      </c>
      <c r="S423" s="49">
        <f t="shared" si="158"/>
        <v>0</v>
      </c>
      <c r="T423" s="49">
        <f t="shared" si="158"/>
        <v>0</v>
      </c>
      <c r="U423" s="49">
        <f t="shared" si="158"/>
        <v>0</v>
      </c>
      <c r="V423" s="49">
        <f t="shared" si="158"/>
        <v>0</v>
      </c>
      <c r="W423" s="49">
        <f t="shared" si="158"/>
        <v>0</v>
      </c>
      <c r="X423" s="49">
        <f t="shared" si="158"/>
        <v>0</v>
      </c>
      <c r="Y423" s="49">
        <f t="shared" si="158"/>
        <v>0</v>
      </c>
      <c r="Z423" s="49">
        <f t="shared" si="158"/>
        <v>0</v>
      </c>
      <c r="AA423" s="49">
        <f t="shared" si="158"/>
        <v>0</v>
      </c>
      <c r="AB423" s="49">
        <f t="shared" si="158"/>
        <v>0</v>
      </c>
      <c r="AC423" s="49"/>
      <c r="AD423" s="49">
        <f t="shared" si="156"/>
        <v>0</v>
      </c>
      <c r="AE423" s="49">
        <f t="shared" si="156"/>
        <v>0</v>
      </c>
      <c r="AF423" s="49">
        <f t="shared" si="156"/>
        <v>0</v>
      </c>
      <c r="AG423" s="49">
        <f t="shared" si="156"/>
        <v>0</v>
      </c>
      <c r="AH423" s="49">
        <f t="shared" si="156"/>
        <v>0</v>
      </c>
      <c r="AI423" s="49">
        <f t="shared" si="156"/>
        <v>0</v>
      </c>
      <c r="AJ423" s="49">
        <f t="shared" si="156"/>
        <v>0</v>
      </c>
      <c r="AK423" s="49">
        <f t="shared" si="157"/>
        <v>0</v>
      </c>
      <c r="AL423" s="49">
        <f t="shared" si="157"/>
        <v>0</v>
      </c>
      <c r="AM423" s="49">
        <f t="shared" si="157"/>
        <v>0</v>
      </c>
      <c r="AN423" s="49">
        <f t="shared" si="146"/>
        <v>0</v>
      </c>
      <c r="AO423" s="49">
        <f t="shared" si="157"/>
        <v>0</v>
      </c>
      <c r="AP423" s="49">
        <f t="shared" si="157"/>
        <v>0</v>
      </c>
      <c r="AQ423" s="49">
        <f t="shared" si="157"/>
        <v>0</v>
      </c>
      <c r="AR423" s="49">
        <f t="shared" si="157"/>
        <v>0</v>
      </c>
      <c r="AS423" s="49">
        <f t="shared" si="157"/>
        <v>0</v>
      </c>
      <c r="AT423" s="49">
        <f t="shared" si="157"/>
        <v>0</v>
      </c>
      <c r="AU423" s="49">
        <f t="shared" si="157"/>
        <v>0</v>
      </c>
      <c r="AV423" s="49">
        <f t="shared" si="157"/>
        <v>0</v>
      </c>
      <c r="AW423" s="49">
        <f t="shared" si="157"/>
        <v>0</v>
      </c>
      <c r="AX423" s="49">
        <f t="shared" si="157"/>
        <v>0</v>
      </c>
      <c r="AY423" s="49">
        <f t="shared" si="157"/>
        <v>0</v>
      </c>
      <c r="AZ423" s="49">
        <f t="shared" si="155"/>
        <v>0</v>
      </c>
      <c r="BA423" s="49">
        <f t="shared" si="155"/>
        <v>0</v>
      </c>
      <c r="BB423" s="48">
        <f t="shared" si="138"/>
        <v>418</v>
      </c>
      <c r="BC423" s="50">
        <f t="shared" si="145"/>
        <v>0</v>
      </c>
    </row>
    <row r="424" spans="1:55" x14ac:dyDescent="0.25">
      <c r="A424" s="48">
        <f t="shared" si="153"/>
        <v>419</v>
      </c>
      <c r="B424" s="221"/>
      <c r="C424" s="222"/>
      <c r="D424" s="220"/>
      <c r="E424" s="180"/>
      <c r="F424" s="223"/>
      <c r="G424" s="223"/>
      <c r="H424" s="223"/>
      <c r="I424" s="223"/>
      <c r="J424" s="49"/>
      <c r="K424" s="49">
        <f t="shared" si="154"/>
        <v>0</v>
      </c>
      <c r="L424" s="49">
        <f t="shared" si="154"/>
        <v>0</v>
      </c>
      <c r="M424" s="49">
        <f t="shared" si="151"/>
        <v>0</v>
      </c>
      <c r="N424" s="48">
        <f t="shared" si="137"/>
        <v>419</v>
      </c>
      <c r="O424" s="49">
        <f t="shared" si="159"/>
        <v>0</v>
      </c>
      <c r="P424" s="49">
        <f t="shared" si="159"/>
        <v>0</v>
      </c>
      <c r="Q424" s="49">
        <f t="shared" si="159"/>
        <v>0</v>
      </c>
      <c r="R424" s="49">
        <f t="shared" si="159"/>
        <v>0</v>
      </c>
      <c r="S424" s="49">
        <f t="shared" si="158"/>
        <v>0</v>
      </c>
      <c r="T424" s="49">
        <f t="shared" si="158"/>
        <v>0</v>
      </c>
      <c r="U424" s="49">
        <f t="shared" si="158"/>
        <v>0</v>
      </c>
      <c r="V424" s="49">
        <f t="shared" si="158"/>
        <v>0</v>
      </c>
      <c r="W424" s="49">
        <f t="shared" si="158"/>
        <v>0</v>
      </c>
      <c r="X424" s="49">
        <f t="shared" si="158"/>
        <v>0</v>
      </c>
      <c r="Y424" s="49">
        <f t="shared" si="158"/>
        <v>0</v>
      </c>
      <c r="Z424" s="49">
        <f t="shared" si="158"/>
        <v>0</v>
      </c>
      <c r="AA424" s="49">
        <f t="shared" si="158"/>
        <v>0</v>
      </c>
      <c r="AB424" s="49">
        <f t="shared" si="158"/>
        <v>0</v>
      </c>
      <c r="AC424" s="49"/>
      <c r="AD424" s="49">
        <f t="shared" si="156"/>
        <v>0</v>
      </c>
      <c r="AE424" s="49">
        <f t="shared" si="156"/>
        <v>0</v>
      </c>
      <c r="AF424" s="49">
        <f t="shared" si="156"/>
        <v>0</v>
      </c>
      <c r="AG424" s="49">
        <f t="shared" si="156"/>
        <v>0</v>
      </c>
      <c r="AH424" s="49">
        <f t="shared" si="156"/>
        <v>0</v>
      </c>
      <c r="AI424" s="49">
        <f t="shared" si="156"/>
        <v>0</v>
      </c>
      <c r="AJ424" s="49">
        <f t="shared" si="156"/>
        <v>0</v>
      </c>
      <c r="AK424" s="49">
        <f t="shared" si="157"/>
        <v>0</v>
      </c>
      <c r="AL424" s="49">
        <f t="shared" si="157"/>
        <v>0</v>
      </c>
      <c r="AM424" s="49">
        <f t="shared" si="157"/>
        <v>0</v>
      </c>
      <c r="AN424" s="49">
        <f t="shared" si="146"/>
        <v>0</v>
      </c>
      <c r="AO424" s="49">
        <f t="shared" si="157"/>
        <v>0</v>
      </c>
      <c r="AP424" s="49">
        <f t="shared" si="157"/>
        <v>0</v>
      </c>
      <c r="AQ424" s="49">
        <f t="shared" si="157"/>
        <v>0</v>
      </c>
      <c r="AR424" s="49">
        <f t="shared" si="157"/>
        <v>0</v>
      </c>
      <c r="AS424" s="49">
        <f t="shared" si="157"/>
        <v>0</v>
      </c>
      <c r="AT424" s="49">
        <f t="shared" si="157"/>
        <v>0</v>
      </c>
      <c r="AU424" s="49">
        <f t="shared" si="157"/>
        <v>0</v>
      </c>
      <c r="AV424" s="49">
        <f t="shared" si="157"/>
        <v>0</v>
      </c>
      <c r="AW424" s="49">
        <f t="shared" si="157"/>
        <v>0</v>
      </c>
      <c r="AX424" s="49">
        <f t="shared" si="157"/>
        <v>0</v>
      </c>
      <c r="AY424" s="49">
        <f t="shared" si="157"/>
        <v>0</v>
      </c>
      <c r="AZ424" s="49">
        <f t="shared" si="155"/>
        <v>0</v>
      </c>
      <c r="BA424" s="49">
        <f t="shared" si="155"/>
        <v>0</v>
      </c>
      <c r="BB424" s="48">
        <f t="shared" si="138"/>
        <v>419</v>
      </c>
      <c r="BC424" s="50">
        <f t="shared" si="145"/>
        <v>0</v>
      </c>
    </row>
    <row r="425" spans="1:55" x14ac:dyDescent="0.25">
      <c r="A425" s="48">
        <f t="shared" si="153"/>
        <v>420</v>
      </c>
      <c r="B425" s="221"/>
      <c r="C425" s="222"/>
      <c r="D425" s="220"/>
      <c r="E425" s="180"/>
      <c r="F425" s="223"/>
      <c r="G425" s="223"/>
      <c r="H425" s="223"/>
      <c r="I425" s="223"/>
      <c r="J425" s="49"/>
      <c r="K425" s="49">
        <f t="shared" si="154"/>
        <v>0</v>
      </c>
      <c r="L425" s="49">
        <f t="shared" si="154"/>
        <v>0</v>
      </c>
      <c r="M425" s="49">
        <f t="shared" si="151"/>
        <v>0</v>
      </c>
      <c r="N425" s="48">
        <f t="shared" si="137"/>
        <v>420</v>
      </c>
      <c r="O425" s="49">
        <f t="shared" si="159"/>
        <v>0</v>
      </c>
      <c r="P425" s="49">
        <f t="shared" si="159"/>
        <v>0</v>
      </c>
      <c r="Q425" s="49">
        <f t="shared" si="159"/>
        <v>0</v>
      </c>
      <c r="R425" s="49">
        <f t="shared" si="159"/>
        <v>0</v>
      </c>
      <c r="S425" s="49">
        <f t="shared" si="158"/>
        <v>0</v>
      </c>
      <c r="T425" s="49">
        <f t="shared" si="158"/>
        <v>0</v>
      </c>
      <c r="U425" s="49">
        <f t="shared" si="158"/>
        <v>0</v>
      </c>
      <c r="V425" s="49">
        <f t="shared" si="158"/>
        <v>0</v>
      </c>
      <c r="W425" s="49">
        <f t="shared" si="158"/>
        <v>0</v>
      </c>
      <c r="X425" s="49">
        <f t="shared" si="158"/>
        <v>0</v>
      </c>
      <c r="Y425" s="49">
        <f t="shared" si="158"/>
        <v>0</v>
      </c>
      <c r="Z425" s="49">
        <f t="shared" si="158"/>
        <v>0</v>
      </c>
      <c r="AA425" s="49">
        <f t="shared" si="158"/>
        <v>0</v>
      </c>
      <c r="AB425" s="49">
        <f t="shared" si="158"/>
        <v>0</v>
      </c>
      <c r="AC425" s="49"/>
      <c r="AD425" s="49">
        <f t="shared" si="156"/>
        <v>0</v>
      </c>
      <c r="AE425" s="49">
        <f t="shared" si="156"/>
        <v>0</v>
      </c>
      <c r="AF425" s="49">
        <f t="shared" si="156"/>
        <v>0</v>
      </c>
      <c r="AG425" s="49">
        <f t="shared" si="156"/>
        <v>0</v>
      </c>
      <c r="AH425" s="49">
        <f t="shared" si="156"/>
        <v>0</v>
      </c>
      <c r="AI425" s="49">
        <f t="shared" si="156"/>
        <v>0</v>
      </c>
      <c r="AJ425" s="49">
        <f t="shared" si="156"/>
        <v>0</v>
      </c>
      <c r="AK425" s="49">
        <f t="shared" si="157"/>
        <v>0</v>
      </c>
      <c r="AL425" s="49">
        <f t="shared" si="157"/>
        <v>0</v>
      </c>
      <c r="AM425" s="49">
        <f t="shared" si="157"/>
        <v>0</v>
      </c>
      <c r="AN425" s="49">
        <f t="shared" si="146"/>
        <v>0</v>
      </c>
      <c r="AO425" s="49">
        <f t="shared" si="157"/>
        <v>0</v>
      </c>
      <c r="AP425" s="49">
        <f t="shared" si="157"/>
        <v>0</v>
      </c>
      <c r="AQ425" s="49">
        <f t="shared" si="157"/>
        <v>0</v>
      </c>
      <c r="AR425" s="49">
        <f t="shared" si="157"/>
        <v>0</v>
      </c>
      <c r="AS425" s="49">
        <f t="shared" si="157"/>
        <v>0</v>
      </c>
      <c r="AT425" s="49">
        <f t="shared" si="157"/>
        <v>0</v>
      </c>
      <c r="AU425" s="49">
        <f t="shared" si="157"/>
        <v>0</v>
      </c>
      <c r="AV425" s="49">
        <f t="shared" si="157"/>
        <v>0</v>
      </c>
      <c r="AW425" s="49">
        <f t="shared" si="157"/>
        <v>0</v>
      </c>
      <c r="AX425" s="49">
        <f t="shared" si="157"/>
        <v>0</v>
      </c>
      <c r="AY425" s="49">
        <f t="shared" si="157"/>
        <v>0</v>
      </c>
      <c r="AZ425" s="49">
        <f t="shared" si="155"/>
        <v>0</v>
      </c>
      <c r="BA425" s="49">
        <f t="shared" si="155"/>
        <v>0</v>
      </c>
      <c r="BB425" s="48">
        <f t="shared" si="138"/>
        <v>420</v>
      </c>
      <c r="BC425" s="50">
        <f t="shared" si="145"/>
        <v>0</v>
      </c>
    </row>
    <row r="426" spans="1:55" x14ac:dyDescent="0.25">
      <c r="A426" s="48">
        <f t="shared" si="153"/>
        <v>421</v>
      </c>
      <c r="B426" s="221"/>
      <c r="C426" s="222"/>
      <c r="D426" s="220"/>
      <c r="E426" s="180"/>
      <c r="F426" s="223"/>
      <c r="G426" s="223"/>
      <c r="H426" s="223"/>
      <c r="I426" s="223"/>
      <c r="J426" s="49"/>
      <c r="K426" s="49">
        <f t="shared" si="154"/>
        <v>0</v>
      </c>
      <c r="L426" s="49">
        <f t="shared" si="154"/>
        <v>0</v>
      </c>
      <c r="M426" s="49">
        <f t="shared" si="151"/>
        <v>0</v>
      </c>
      <c r="N426" s="48">
        <f t="shared" ref="N426:N489" si="160">A426</f>
        <v>421</v>
      </c>
      <c r="O426" s="49">
        <f t="shared" si="159"/>
        <v>0</v>
      </c>
      <c r="P426" s="49">
        <f t="shared" si="159"/>
        <v>0</v>
      </c>
      <c r="Q426" s="49">
        <f t="shared" si="159"/>
        <v>0</v>
      </c>
      <c r="R426" s="49">
        <f t="shared" si="159"/>
        <v>0</v>
      </c>
      <c r="S426" s="49">
        <f t="shared" si="158"/>
        <v>0</v>
      </c>
      <c r="T426" s="49">
        <f t="shared" si="158"/>
        <v>0</v>
      </c>
      <c r="U426" s="49">
        <f t="shared" si="158"/>
        <v>0</v>
      </c>
      <c r="V426" s="49">
        <f t="shared" si="158"/>
        <v>0</v>
      </c>
      <c r="W426" s="49">
        <f t="shared" si="158"/>
        <v>0</v>
      </c>
      <c r="X426" s="49">
        <f t="shared" si="158"/>
        <v>0</v>
      </c>
      <c r="Y426" s="49">
        <f t="shared" si="158"/>
        <v>0</v>
      </c>
      <c r="Z426" s="49">
        <f t="shared" si="158"/>
        <v>0</v>
      </c>
      <c r="AA426" s="49">
        <f t="shared" si="158"/>
        <v>0</v>
      </c>
      <c r="AB426" s="49">
        <f t="shared" si="158"/>
        <v>0</v>
      </c>
      <c r="AC426" s="49"/>
      <c r="AD426" s="49">
        <f t="shared" si="156"/>
        <v>0</v>
      </c>
      <c r="AE426" s="49">
        <f t="shared" si="156"/>
        <v>0</v>
      </c>
      <c r="AF426" s="49">
        <f t="shared" si="156"/>
        <v>0</v>
      </c>
      <c r="AG426" s="49">
        <f t="shared" si="156"/>
        <v>0</v>
      </c>
      <c r="AH426" s="49">
        <f t="shared" si="156"/>
        <v>0</v>
      </c>
      <c r="AI426" s="49">
        <f t="shared" si="156"/>
        <v>0</v>
      </c>
      <c r="AJ426" s="49">
        <f t="shared" si="156"/>
        <v>0</v>
      </c>
      <c r="AK426" s="49">
        <f t="shared" si="157"/>
        <v>0</v>
      </c>
      <c r="AL426" s="49">
        <f t="shared" si="157"/>
        <v>0</v>
      </c>
      <c r="AM426" s="49">
        <f t="shared" si="157"/>
        <v>0</v>
      </c>
      <c r="AN426" s="49">
        <f t="shared" si="146"/>
        <v>0</v>
      </c>
      <c r="AO426" s="49">
        <f t="shared" si="157"/>
        <v>0</v>
      </c>
      <c r="AP426" s="49">
        <f t="shared" si="157"/>
        <v>0</v>
      </c>
      <c r="AQ426" s="49">
        <f t="shared" si="157"/>
        <v>0</v>
      </c>
      <c r="AR426" s="49">
        <f t="shared" si="157"/>
        <v>0</v>
      </c>
      <c r="AS426" s="49">
        <f t="shared" si="157"/>
        <v>0</v>
      </c>
      <c r="AT426" s="49">
        <f t="shared" si="157"/>
        <v>0</v>
      </c>
      <c r="AU426" s="49">
        <f t="shared" si="157"/>
        <v>0</v>
      </c>
      <c r="AV426" s="49">
        <f t="shared" si="157"/>
        <v>0</v>
      </c>
      <c r="AW426" s="49">
        <f t="shared" si="157"/>
        <v>0</v>
      </c>
      <c r="AX426" s="49">
        <f t="shared" si="157"/>
        <v>0</v>
      </c>
      <c r="AY426" s="49">
        <f t="shared" si="157"/>
        <v>0</v>
      </c>
      <c r="AZ426" s="49">
        <f t="shared" si="155"/>
        <v>0</v>
      </c>
      <c r="BA426" s="49">
        <f t="shared" si="155"/>
        <v>0</v>
      </c>
      <c r="BB426" s="48">
        <f t="shared" ref="BB426:BB489" si="161">A426</f>
        <v>421</v>
      </c>
      <c r="BC426" s="50">
        <f t="shared" si="145"/>
        <v>0</v>
      </c>
    </row>
    <row r="427" spans="1:55" x14ac:dyDescent="0.25">
      <c r="A427" s="48">
        <f t="shared" si="153"/>
        <v>422</v>
      </c>
      <c r="B427" s="221"/>
      <c r="C427" s="222"/>
      <c r="D427" s="220"/>
      <c r="E427" s="180"/>
      <c r="F427" s="223"/>
      <c r="G427" s="223"/>
      <c r="H427" s="223"/>
      <c r="I427" s="223"/>
      <c r="J427" s="49"/>
      <c r="K427" s="49">
        <f t="shared" si="154"/>
        <v>0</v>
      </c>
      <c r="L427" s="49">
        <f t="shared" si="154"/>
        <v>0</v>
      </c>
      <c r="M427" s="49">
        <f t="shared" si="151"/>
        <v>0</v>
      </c>
      <c r="N427" s="48">
        <f t="shared" si="160"/>
        <v>422</v>
      </c>
      <c r="O427" s="49">
        <f t="shared" si="159"/>
        <v>0</v>
      </c>
      <c r="P427" s="49">
        <f t="shared" si="159"/>
        <v>0</v>
      </c>
      <c r="Q427" s="49">
        <f t="shared" si="159"/>
        <v>0</v>
      </c>
      <c r="R427" s="49">
        <f t="shared" si="159"/>
        <v>0</v>
      </c>
      <c r="S427" s="49">
        <f t="shared" si="158"/>
        <v>0</v>
      </c>
      <c r="T427" s="49">
        <f t="shared" si="158"/>
        <v>0</v>
      </c>
      <c r="U427" s="49">
        <f t="shared" si="158"/>
        <v>0</v>
      </c>
      <c r="V427" s="49">
        <f t="shared" si="158"/>
        <v>0</v>
      </c>
      <c r="W427" s="49">
        <f t="shared" si="158"/>
        <v>0</v>
      </c>
      <c r="X427" s="49">
        <f t="shared" si="158"/>
        <v>0</v>
      </c>
      <c r="Y427" s="49">
        <f t="shared" si="158"/>
        <v>0</v>
      </c>
      <c r="Z427" s="49">
        <f t="shared" si="158"/>
        <v>0</v>
      </c>
      <c r="AA427" s="49">
        <f t="shared" si="158"/>
        <v>0</v>
      </c>
      <c r="AB427" s="49">
        <f t="shared" si="158"/>
        <v>0</v>
      </c>
      <c r="AC427" s="49"/>
      <c r="AD427" s="49">
        <f t="shared" si="156"/>
        <v>0</v>
      </c>
      <c r="AE427" s="49">
        <f t="shared" si="156"/>
        <v>0</v>
      </c>
      <c r="AF427" s="49">
        <f t="shared" si="156"/>
        <v>0</v>
      </c>
      <c r="AG427" s="49">
        <f t="shared" si="156"/>
        <v>0</v>
      </c>
      <c r="AH427" s="49">
        <f t="shared" si="156"/>
        <v>0</v>
      </c>
      <c r="AI427" s="49">
        <f t="shared" si="156"/>
        <v>0</v>
      </c>
      <c r="AJ427" s="49">
        <f t="shared" si="156"/>
        <v>0</v>
      </c>
      <c r="AK427" s="49">
        <f t="shared" si="157"/>
        <v>0</v>
      </c>
      <c r="AL427" s="49">
        <f t="shared" si="157"/>
        <v>0</v>
      </c>
      <c r="AM427" s="49">
        <f t="shared" si="157"/>
        <v>0</v>
      </c>
      <c r="AN427" s="49">
        <f t="shared" si="146"/>
        <v>0</v>
      </c>
      <c r="AO427" s="49">
        <f t="shared" si="157"/>
        <v>0</v>
      </c>
      <c r="AP427" s="49">
        <f t="shared" si="157"/>
        <v>0</v>
      </c>
      <c r="AQ427" s="49">
        <f t="shared" si="157"/>
        <v>0</v>
      </c>
      <c r="AR427" s="49">
        <f t="shared" si="157"/>
        <v>0</v>
      </c>
      <c r="AS427" s="49">
        <f t="shared" si="157"/>
        <v>0</v>
      </c>
      <c r="AT427" s="49">
        <f t="shared" si="157"/>
        <v>0</v>
      </c>
      <c r="AU427" s="49">
        <f t="shared" si="157"/>
        <v>0</v>
      </c>
      <c r="AV427" s="49">
        <f t="shared" si="157"/>
        <v>0</v>
      </c>
      <c r="AW427" s="49">
        <f t="shared" si="157"/>
        <v>0</v>
      </c>
      <c r="AX427" s="49">
        <f t="shared" si="157"/>
        <v>0</v>
      </c>
      <c r="AY427" s="49">
        <f t="shared" si="157"/>
        <v>0</v>
      </c>
      <c r="AZ427" s="49">
        <f t="shared" si="155"/>
        <v>0</v>
      </c>
      <c r="BA427" s="49">
        <f t="shared" si="155"/>
        <v>0</v>
      </c>
      <c r="BB427" s="48">
        <f t="shared" si="161"/>
        <v>422</v>
      </c>
      <c r="BC427" s="50">
        <f t="shared" si="145"/>
        <v>0</v>
      </c>
    </row>
    <row r="428" spans="1:55" x14ac:dyDescent="0.25">
      <c r="A428" s="48">
        <f t="shared" si="153"/>
        <v>423</v>
      </c>
      <c r="B428" s="221"/>
      <c r="C428" s="222"/>
      <c r="D428" s="220"/>
      <c r="E428" s="180"/>
      <c r="F428" s="223"/>
      <c r="G428" s="223"/>
      <c r="H428" s="223"/>
      <c r="I428" s="223"/>
      <c r="J428" s="49"/>
      <c r="K428" s="49">
        <f t="shared" si="154"/>
        <v>0</v>
      </c>
      <c r="L428" s="49">
        <f t="shared" si="154"/>
        <v>0</v>
      </c>
      <c r="M428" s="49">
        <f t="shared" si="151"/>
        <v>0</v>
      </c>
      <c r="N428" s="48">
        <f t="shared" si="160"/>
        <v>423</v>
      </c>
      <c r="O428" s="49">
        <f t="shared" si="159"/>
        <v>0</v>
      </c>
      <c r="P428" s="49">
        <f t="shared" si="159"/>
        <v>0</v>
      </c>
      <c r="Q428" s="49">
        <f t="shared" si="159"/>
        <v>0</v>
      </c>
      <c r="R428" s="49">
        <f t="shared" si="159"/>
        <v>0</v>
      </c>
      <c r="S428" s="49">
        <f t="shared" si="158"/>
        <v>0</v>
      </c>
      <c r="T428" s="49">
        <f t="shared" si="158"/>
        <v>0</v>
      </c>
      <c r="U428" s="49">
        <f t="shared" si="158"/>
        <v>0</v>
      </c>
      <c r="V428" s="49">
        <f t="shared" si="158"/>
        <v>0</v>
      </c>
      <c r="W428" s="49">
        <f t="shared" si="158"/>
        <v>0</v>
      </c>
      <c r="X428" s="49">
        <f t="shared" si="158"/>
        <v>0</v>
      </c>
      <c r="Y428" s="49">
        <f t="shared" si="158"/>
        <v>0</v>
      </c>
      <c r="Z428" s="49">
        <f t="shared" si="158"/>
        <v>0</v>
      </c>
      <c r="AA428" s="49">
        <f t="shared" si="158"/>
        <v>0</v>
      </c>
      <c r="AB428" s="49">
        <f t="shared" si="158"/>
        <v>0</v>
      </c>
      <c r="AC428" s="49"/>
      <c r="AD428" s="49">
        <f t="shared" si="156"/>
        <v>0</v>
      </c>
      <c r="AE428" s="49">
        <f t="shared" si="156"/>
        <v>0</v>
      </c>
      <c r="AF428" s="49">
        <f t="shared" si="156"/>
        <v>0</v>
      </c>
      <c r="AG428" s="49">
        <f t="shared" si="156"/>
        <v>0</v>
      </c>
      <c r="AH428" s="49">
        <f t="shared" si="156"/>
        <v>0</v>
      </c>
      <c r="AI428" s="49">
        <f t="shared" si="156"/>
        <v>0</v>
      </c>
      <c r="AJ428" s="49">
        <f t="shared" si="156"/>
        <v>0</v>
      </c>
      <c r="AK428" s="49">
        <f t="shared" si="157"/>
        <v>0</v>
      </c>
      <c r="AL428" s="49">
        <f t="shared" si="157"/>
        <v>0</v>
      </c>
      <c r="AM428" s="49">
        <f t="shared" si="157"/>
        <v>0</v>
      </c>
      <c r="AN428" s="49">
        <f t="shared" si="146"/>
        <v>0</v>
      </c>
      <c r="AO428" s="49">
        <f t="shared" si="157"/>
        <v>0</v>
      </c>
      <c r="AP428" s="49">
        <f t="shared" si="157"/>
        <v>0</v>
      </c>
      <c r="AQ428" s="49">
        <f t="shared" si="157"/>
        <v>0</v>
      </c>
      <c r="AR428" s="49">
        <f t="shared" si="157"/>
        <v>0</v>
      </c>
      <c r="AS428" s="49">
        <f t="shared" si="157"/>
        <v>0</v>
      </c>
      <c r="AT428" s="49">
        <f t="shared" si="157"/>
        <v>0</v>
      </c>
      <c r="AU428" s="49">
        <f t="shared" si="157"/>
        <v>0</v>
      </c>
      <c r="AV428" s="49">
        <f t="shared" si="157"/>
        <v>0</v>
      </c>
      <c r="AW428" s="49">
        <f t="shared" si="157"/>
        <v>0</v>
      </c>
      <c r="AX428" s="49">
        <f t="shared" si="157"/>
        <v>0</v>
      </c>
      <c r="AY428" s="49">
        <f t="shared" si="157"/>
        <v>0</v>
      </c>
      <c r="AZ428" s="49">
        <f t="shared" si="155"/>
        <v>0</v>
      </c>
      <c r="BA428" s="49">
        <f t="shared" si="155"/>
        <v>0</v>
      </c>
      <c r="BB428" s="48">
        <f t="shared" si="161"/>
        <v>423</v>
      </c>
      <c r="BC428" s="50">
        <f t="shared" si="145"/>
        <v>0</v>
      </c>
    </row>
    <row r="429" spans="1:55" x14ac:dyDescent="0.25">
      <c r="A429" s="48">
        <f t="shared" si="153"/>
        <v>424</v>
      </c>
      <c r="B429" s="221"/>
      <c r="C429" s="222"/>
      <c r="D429" s="220"/>
      <c r="E429" s="180"/>
      <c r="F429" s="223"/>
      <c r="G429" s="223"/>
      <c r="H429" s="223"/>
      <c r="I429" s="223"/>
      <c r="J429" s="49"/>
      <c r="K429" s="49">
        <f t="shared" si="154"/>
        <v>0</v>
      </c>
      <c r="L429" s="49">
        <f t="shared" si="154"/>
        <v>0</v>
      </c>
      <c r="M429" s="49">
        <f t="shared" si="151"/>
        <v>0</v>
      </c>
      <c r="N429" s="48">
        <f t="shared" si="160"/>
        <v>424</v>
      </c>
      <c r="O429" s="49">
        <f t="shared" si="159"/>
        <v>0</v>
      </c>
      <c r="P429" s="49">
        <f t="shared" si="159"/>
        <v>0</v>
      </c>
      <c r="Q429" s="49">
        <f t="shared" si="159"/>
        <v>0</v>
      </c>
      <c r="R429" s="49">
        <f t="shared" si="159"/>
        <v>0</v>
      </c>
      <c r="S429" s="49">
        <f t="shared" si="158"/>
        <v>0</v>
      </c>
      <c r="T429" s="49">
        <f t="shared" si="158"/>
        <v>0</v>
      </c>
      <c r="U429" s="49">
        <f t="shared" si="158"/>
        <v>0</v>
      </c>
      <c r="V429" s="49">
        <f t="shared" si="158"/>
        <v>0</v>
      </c>
      <c r="W429" s="49">
        <f t="shared" si="158"/>
        <v>0</v>
      </c>
      <c r="X429" s="49">
        <f t="shared" si="158"/>
        <v>0</v>
      </c>
      <c r="Y429" s="49">
        <f t="shared" si="158"/>
        <v>0</v>
      </c>
      <c r="Z429" s="49">
        <f t="shared" si="158"/>
        <v>0</v>
      </c>
      <c r="AA429" s="49">
        <f t="shared" si="158"/>
        <v>0</v>
      </c>
      <c r="AB429" s="49">
        <f t="shared" si="158"/>
        <v>0</v>
      </c>
      <c r="AC429" s="49"/>
      <c r="AD429" s="49">
        <f t="shared" si="156"/>
        <v>0</v>
      </c>
      <c r="AE429" s="49">
        <f t="shared" si="156"/>
        <v>0</v>
      </c>
      <c r="AF429" s="49">
        <f t="shared" si="156"/>
        <v>0</v>
      </c>
      <c r="AG429" s="49">
        <f t="shared" si="156"/>
        <v>0</v>
      </c>
      <c r="AH429" s="49">
        <f t="shared" si="156"/>
        <v>0</v>
      </c>
      <c r="AI429" s="49">
        <f t="shared" si="156"/>
        <v>0</v>
      </c>
      <c r="AJ429" s="49">
        <f t="shared" si="156"/>
        <v>0</v>
      </c>
      <c r="AK429" s="49">
        <f t="shared" si="157"/>
        <v>0</v>
      </c>
      <c r="AL429" s="49">
        <f t="shared" si="157"/>
        <v>0</v>
      </c>
      <c r="AM429" s="49">
        <f t="shared" si="157"/>
        <v>0</v>
      </c>
      <c r="AN429" s="49">
        <f t="shared" si="146"/>
        <v>0</v>
      </c>
      <c r="AO429" s="49">
        <f t="shared" si="157"/>
        <v>0</v>
      </c>
      <c r="AP429" s="49">
        <f t="shared" si="157"/>
        <v>0</v>
      </c>
      <c r="AQ429" s="49">
        <f t="shared" si="157"/>
        <v>0</v>
      </c>
      <c r="AR429" s="49">
        <f t="shared" si="157"/>
        <v>0</v>
      </c>
      <c r="AS429" s="49">
        <f t="shared" si="157"/>
        <v>0</v>
      </c>
      <c r="AT429" s="49">
        <f t="shared" si="157"/>
        <v>0</v>
      </c>
      <c r="AU429" s="49">
        <f t="shared" si="157"/>
        <v>0</v>
      </c>
      <c r="AV429" s="49">
        <f t="shared" si="157"/>
        <v>0</v>
      </c>
      <c r="AW429" s="49">
        <f t="shared" si="157"/>
        <v>0</v>
      </c>
      <c r="AX429" s="49">
        <f t="shared" si="157"/>
        <v>0</v>
      </c>
      <c r="AY429" s="49">
        <f t="shared" si="157"/>
        <v>0</v>
      </c>
      <c r="AZ429" s="49">
        <f t="shared" si="155"/>
        <v>0</v>
      </c>
      <c r="BA429" s="49">
        <f t="shared" si="155"/>
        <v>0</v>
      </c>
      <c r="BB429" s="48">
        <f t="shared" si="161"/>
        <v>424</v>
      </c>
      <c r="BC429" s="50">
        <f t="shared" si="145"/>
        <v>0</v>
      </c>
    </row>
    <row r="430" spans="1:55" x14ac:dyDescent="0.25">
      <c r="A430" s="48">
        <f t="shared" si="153"/>
        <v>425</v>
      </c>
      <c r="B430" s="221"/>
      <c r="C430" s="222"/>
      <c r="D430" s="220"/>
      <c r="E430" s="180"/>
      <c r="F430" s="223"/>
      <c r="G430" s="223"/>
      <c r="H430" s="223"/>
      <c r="I430" s="223"/>
      <c r="J430" s="49"/>
      <c r="K430" s="49">
        <f t="shared" si="154"/>
        <v>0</v>
      </c>
      <c r="L430" s="49">
        <f t="shared" si="154"/>
        <v>0</v>
      </c>
      <c r="M430" s="49">
        <f t="shared" si="151"/>
        <v>0</v>
      </c>
      <c r="N430" s="48">
        <f t="shared" si="160"/>
        <v>425</v>
      </c>
      <c r="O430" s="49">
        <f t="shared" si="159"/>
        <v>0</v>
      </c>
      <c r="P430" s="49">
        <f t="shared" si="159"/>
        <v>0</v>
      </c>
      <c r="Q430" s="49">
        <f t="shared" si="159"/>
        <v>0</v>
      </c>
      <c r="R430" s="49">
        <f t="shared" si="159"/>
        <v>0</v>
      </c>
      <c r="S430" s="49">
        <f t="shared" si="158"/>
        <v>0</v>
      </c>
      <c r="T430" s="49">
        <f t="shared" si="158"/>
        <v>0</v>
      </c>
      <c r="U430" s="49">
        <f t="shared" si="158"/>
        <v>0</v>
      </c>
      <c r="V430" s="49">
        <f t="shared" si="158"/>
        <v>0</v>
      </c>
      <c r="W430" s="49">
        <f t="shared" si="158"/>
        <v>0</v>
      </c>
      <c r="X430" s="49">
        <f t="shared" si="158"/>
        <v>0</v>
      </c>
      <c r="Y430" s="49">
        <f t="shared" si="158"/>
        <v>0</v>
      </c>
      <c r="Z430" s="49">
        <f t="shared" si="158"/>
        <v>0</v>
      </c>
      <c r="AA430" s="49">
        <f t="shared" si="158"/>
        <v>0</v>
      </c>
      <c r="AB430" s="49">
        <f t="shared" si="158"/>
        <v>0</v>
      </c>
      <c r="AC430" s="49"/>
      <c r="AD430" s="49">
        <f t="shared" ref="AD430:AJ466" si="162">IF($E430=AD$4,$F430+$H430,0)</f>
        <v>0</v>
      </c>
      <c r="AE430" s="49">
        <f t="shared" si="162"/>
        <v>0</v>
      </c>
      <c r="AF430" s="49">
        <f t="shared" si="162"/>
        <v>0</v>
      </c>
      <c r="AG430" s="49">
        <f t="shared" si="162"/>
        <v>0</v>
      </c>
      <c r="AH430" s="49">
        <f t="shared" si="162"/>
        <v>0</v>
      </c>
      <c r="AI430" s="49">
        <f t="shared" si="162"/>
        <v>0</v>
      </c>
      <c r="AJ430" s="49">
        <f t="shared" si="162"/>
        <v>0</v>
      </c>
      <c r="AK430" s="49">
        <f t="shared" si="157"/>
        <v>0</v>
      </c>
      <c r="AL430" s="49">
        <f t="shared" si="157"/>
        <v>0</v>
      </c>
      <c r="AM430" s="49">
        <f t="shared" si="157"/>
        <v>0</v>
      </c>
      <c r="AN430" s="49">
        <f t="shared" si="146"/>
        <v>0</v>
      </c>
      <c r="AO430" s="49">
        <f t="shared" si="157"/>
        <v>0</v>
      </c>
      <c r="AP430" s="49">
        <f t="shared" si="157"/>
        <v>0</v>
      </c>
      <c r="AQ430" s="49">
        <f t="shared" si="157"/>
        <v>0</v>
      </c>
      <c r="AR430" s="49">
        <f t="shared" si="157"/>
        <v>0</v>
      </c>
      <c r="AS430" s="49">
        <f t="shared" si="157"/>
        <v>0</v>
      </c>
      <c r="AT430" s="49">
        <f t="shared" si="157"/>
        <v>0</v>
      </c>
      <c r="AU430" s="49">
        <f t="shared" si="157"/>
        <v>0</v>
      </c>
      <c r="AV430" s="49">
        <f t="shared" si="157"/>
        <v>0</v>
      </c>
      <c r="AW430" s="49">
        <f t="shared" si="157"/>
        <v>0</v>
      </c>
      <c r="AX430" s="49">
        <f t="shared" si="157"/>
        <v>0</v>
      </c>
      <c r="AY430" s="49">
        <f t="shared" si="157"/>
        <v>0</v>
      </c>
      <c r="AZ430" s="49">
        <f t="shared" si="155"/>
        <v>0</v>
      </c>
      <c r="BA430" s="49">
        <f t="shared" si="155"/>
        <v>0</v>
      </c>
      <c r="BB430" s="48">
        <f t="shared" si="161"/>
        <v>425</v>
      </c>
      <c r="BC430" s="50">
        <f t="shared" si="145"/>
        <v>0</v>
      </c>
    </row>
    <row r="431" spans="1:55" x14ac:dyDescent="0.25">
      <c r="A431" s="48">
        <f t="shared" si="153"/>
        <v>426</v>
      </c>
      <c r="B431" s="221"/>
      <c r="C431" s="222"/>
      <c r="D431" s="220"/>
      <c r="E431" s="180"/>
      <c r="F431" s="223"/>
      <c r="G431" s="223"/>
      <c r="H431" s="223"/>
      <c r="I431" s="223"/>
      <c r="J431" s="49"/>
      <c r="K431" s="49">
        <f t="shared" si="154"/>
        <v>0</v>
      </c>
      <c r="L431" s="49">
        <f t="shared" si="154"/>
        <v>0</v>
      </c>
      <c r="M431" s="49">
        <f t="shared" si="151"/>
        <v>0</v>
      </c>
      <c r="N431" s="48">
        <f t="shared" si="160"/>
        <v>426</v>
      </c>
      <c r="O431" s="49">
        <f t="shared" si="159"/>
        <v>0</v>
      </c>
      <c r="P431" s="49">
        <f t="shared" si="159"/>
        <v>0</v>
      </c>
      <c r="Q431" s="49">
        <f t="shared" si="159"/>
        <v>0</v>
      </c>
      <c r="R431" s="49">
        <f t="shared" si="159"/>
        <v>0</v>
      </c>
      <c r="S431" s="49">
        <f t="shared" si="158"/>
        <v>0</v>
      </c>
      <c r="T431" s="49">
        <f t="shared" si="158"/>
        <v>0</v>
      </c>
      <c r="U431" s="49">
        <f t="shared" si="158"/>
        <v>0</v>
      </c>
      <c r="V431" s="49">
        <f t="shared" si="158"/>
        <v>0</v>
      </c>
      <c r="W431" s="49">
        <f t="shared" si="158"/>
        <v>0</v>
      </c>
      <c r="X431" s="49">
        <f t="shared" si="158"/>
        <v>0</v>
      </c>
      <c r="Y431" s="49">
        <f t="shared" si="158"/>
        <v>0</v>
      </c>
      <c r="Z431" s="49">
        <f t="shared" si="158"/>
        <v>0</v>
      </c>
      <c r="AA431" s="49">
        <f t="shared" si="158"/>
        <v>0</v>
      </c>
      <c r="AB431" s="49">
        <f t="shared" si="158"/>
        <v>0</v>
      </c>
      <c r="AC431" s="49"/>
      <c r="AD431" s="49">
        <f t="shared" si="162"/>
        <v>0</v>
      </c>
      <c r="AE431" s="49">
        <f t="shared" si="162"/>
        <v>0</v>
      </c>
      <c r="AF431" s="49">
        <f t="shared" si="162"/>
        <v>0</v>
      </c>
      <c r="AG431" s="49">
        <f t="shared" si="162"/>
        <v>0</v>
      </c>
      <c r="AH431" s="49">
        <f t="shared" si="162"/>
        <v>0</v>
      </c>
      <c r="AI431" s="49">
        <f t="shared" si="162"/>
        <v>0</v>
      </c>
      <c r="AJ431" s="49">
        <f t="shared" si="162"/>
        <v>0</v>
      </c>
      <c r="AK431" s="49">
        <f t="shared" si="157"/>
        <v>0</v>
      </c>
      <c r="AL431" s="49">
        <f t="shared" si="157"/>
        <v>0</v>
      </c>
      <c r="AM431" s="49">
        <f t="shared" si="157"/>
        <v>0</v>
      </c>
      <c r="AN431" s="49">
        <f t="shared" si="146"/>
        <v>0</v>
      </c>
      <c r="AO431" s="49">
        <f t="shared" si="157"/>
        <v>0</v>
      </c>
      <c r="AP431" s="49">
        <f t="shared" si="157"/>
        <v>0</v>
      </c>
      <c r="AQ431" s="49">
        <f t="shared" si="157"/>
        <v>0</v>
      </c>
      <c r="AR431" s="49">
        <f t="shared" si="157"/>
        <v>0</v>
      </c>
      <c r="AS431" s="49">
        <f t="shared" si="157"/>
        <v>0</v>
      </c>
      <c r="AT431" s="49">
        <f t="shared" si="157"/>
        <v>0</v>
      </c>
      <c r="AU431" s="49">
        <f t="shared" si="157"/>
        <v>0</v>
      </c>
      <c r="AV431" s="49">
        <f t="shared" si="157"/>
        <v>0</v>
      </c>
      <c r="AW431" s="49">
        <f t="shared" si="157"/>
        <v>0</v>
      </c>
      <c r="AX431" s="49">
        <f t="shared" si="157"/>
        <v>0</v>
      </c>
      <c r="AY431" s="49">
        <f t="shared" si="157"/>
        <v>0</v>
      </c>
      <c r="AZ431" s="49">
        <f t="shared" si="155"/>
        <v>0</v>
      </c>
      <c r="BA431" s="49">
        <f t="shared" si="155"/>
        <v>0</v>
      </c>
      <c r="BB431" s="48">
        <f t="shared" si="161"/>
        <v>426</v>
      </c>
      <c r="BC431" s="50">
        <f t="shared" si="145"/>
        <v>0</v>
      </c>
    </row>
    <row r="432" spans="1:55" x14ac:dyDescent="0.25">
      <c r="A432" s="48">
        <f t="shared" si="153"/>
        <v>427</v>
      </c>
      <c r="B432" s="221"/>
      <c r="C432" s="222"/>
      <c r="D432" s="220"/>
      <c r="E432" s="180"/>
      <c r="F432" s="223"/>
      <c r="G432" s="223"/>
      <c r="H432" s="223"/>
      <c r="I432" s="223"/>
      <c r="J432" s="49"/>
      <c r="K432" s="49">
        <f t="shared" si="154"/>
        <v>0</v>
      </c>
      <c r="L432" s="49">
        <f t="shared" si="154"/>
        <v>0</v>
      </c>
      <c r="M432" s="49">
        <f t="shared" si="151"/>
        <v>0</v>
      </c>
      <c r="N432" s="48">
        <f t="shared" si="160"/>
        <v>427</v>
      </c>
      <c r="O432" s="49">
        <f t="shared" si="159"/>
        <v>0</v>
      </c>
      <c r="P432" s="49">
        <f t="shared" si="159"/>
        <v>0</v>
      </c>
      <c r="Q432" s="49">
        <f t="shared" si="159"/>
        <v>0</v>
      </c>
      <c r="R432" s="49">
        <f t="shared" si="159"/>
        <v>0</v>
      </c>
      <c r="S432" s="49">
        <f t="shared" si="158"/>
        <v>0</v>
      </c>
      <c r="T432" s="49">
        <f t="shared" si="158"/>
        <v>0</v>
      </c>
      <c r="U432" s="49">
        <f t="shared" si="158"/>
        <v>0</v>
      </c>
      <c r="V432" s="49">
        <f t="shared" si="158"/>
        <v>0</v>
      </c>
      <c r="W432" s="49">
        <f t="shared" si="158"/>
        <v>0</v>
      </c>
      <c r="X432" s="49">
        <f t="shared" si="158"/>
        <v>0</v>
      </c>
      <c r="Y432" s="49">
        <f t="shared" si="158"/>
        <v>0</v>
      </c>
      <c r="Z432" s="49">
        <f t="shared" si="158"/>
        <v>0</v>
      </c>
      <c r="AA432" s="49">
        <f t="shared" si="158"/>
        <v>0</v>
      </c>
      <c r="AB432" s="49">
        <f t="shared" si="158"/>
        <v>0</v>
      </c>
      <c r="AC432" s="49"/>
      <c r="AD432" s="49">
        <f t="shared" si="162"/>
        <v>0</v>
      </c>
      <c r="AE432" s="49">
        <f t="shared" si="162"/>
        <v>0</v>
      </c>
      <c r="AF432" s="49">
        <f t="shared" si="162"/>
        <v>0</v>
      </c>
      <c r="AG432" s="49">
        <f t="shared" si="162"/>
        <v>0</v>
      </c>
      <c r="AH432" s="49">
        <f t="shared" si="162"/>
        <v>0</v>
      </c>
      <c r="AI432" s="49">
        <f t="shared" si="162"/>
        <v>0</v>
      </c>
      <c r="AJ432" s="49">
        <f t="shared" si="162"/>
        <v>0</v>
      </c>
      <c r="AK432" s="49">
        <f t="shared" ref="AK432:AY448" si="163">IF($E432=AK$4,$G432+$I432,0)</f>
        <v>0</v>
      </c>
      <c r="AL432" s="49">
        <f t="shared" si="163"/>
        <v>0</v>
      </c>
      <c r="AM432" s="49">
        <f t="shared" si="163"/>
        <v>0</v>
      </c>
      <c r="AN432" s="49">
        <f t="shared" si="146"/>
        <v>0</v>
      </c>
      <c r="AO432" s="49">
        <f t="shared" si="163"/>
        <v>0</v>
      </c>
      <c r="AP432" s="49">
        <f t="shared" si="163"/>
        <v>0</v>
      </c>
      <c r="AQ432" s="49">
        <f t="shared" si="163"/>
        <v>0</v>
      </c>
      <c r="AR432" s="49">
        <f t="shared" si="163"/>
        <v>0</v>
      </c>
      <c r="AS432" s="49">
        <f t="shared" si="163"/>
        <v>0</v>
      </c>
      <c r="AT432" s="49">
        <f t="shared" si="163"/>
        <v>0</v>
      </c>
      <c r="AU432" s="49">
        <f t="shared" si="163"/>
        <v>0</v>
      </c>
      <c r="AV432" s="49">
        <f t="shared" si="163"/>
        <v>0</v>
      </c>
      <c r="AW432" s="49">
        <f t="shared" si="163"/>
        <v>0</v>
      </c>
      <c r="AX432" s="49">
        <f t="shared" si="163"/>
        <v>0</v>
      </c>
      <c r="AY432" s="49">
        <f t="shared" si="163"/>
        <v>0</v>
      </c>
      <c r="AZ432" s="49">
        <f t="shared" si="155"/>
        <v>0</v>
      </c>
      <c r="BA432" s="49">
        <f t="shared" si="155"/>
        <v>0</v>
      </c>
      <c r="BB432" s="48">
        <f t="shared" si="161"/>
        <v>427</v>
      </c>
      <c r="BC432" s="50">
        <f t="shared" si="145"/>
        <v>0</v>
      </c>
    </row>
    <row r="433" spans="1:55" x14ac:dyDescent="0.25">
      <c r="A433" s="48">
        <f t="shared" si="153"/>
        <v>428</v>
      </c>
      <c r="B433" s="221"/>
      <c r="C433" s="222"/>
      <c r="D433" s="220"/>
      <c r="E433" s="180"/>
      <c r="F433" s="223"/>
      <c r="G433" s="223"/>
      <c r="H433" s="223"/>
      <c r="I433" s="223"/>
      <c r="J433" s="49"/>
      <c r="K433" s="49">
        <f t="shared" si="154"/>
        <v>0</v>
      </c>
      <c r="L433" s="49">
        <f t="shared" si="154"/>
        <v>0</v>
      </c>
      <c r="M433" s="49">
        <f t="shared" si="151"/>
        <v>0</v>
      </c>
      <c r="N433" s="48">
        <f t="shared" si="160"/>
        <v>428</v>
      </c>
      <c r="O433" s="49">
        <f t="shared" si="159"/>
        <v>0</v>
      </c>
      <c r="P433" s="49">
        <f t="shared" si="159"/>
        <v>0</v>
      </c>
      <c r="Q433" s="49">
        <f t="shared" si="159"/>
        <v>0</v>
      </c>
      <c r="R433" s="49">
        <f t="shared" si="159"/>
        <v>0</v>
      </c>
      <c r="S433" s="49">
        <f t="shared" si="158"/>
        <v>0</v>
      </c>
      <c r="T433" s="49">
        <f t="shared" si="158"/>
        <v>0</v>
      </c>
      <c r="U433" s="49">
        <f t="shared" si="158"/>
        <v>0</v>
      </c>
      <c r="V433" s="49">
        <f t="shared" si="158"/>
        <v>0</v>
      </c>
      <c r="W433" s="49">
        <f t="shared" si="158"/>
        <v>0</v>
      </c>
      <c r="X433" s="49">
        <f t="shared" si="158"/>
        <v>0</v>
      </c>
      <c r="Y433" s="49">
        <f t="shared" si="158"/>
        <v>0</v>
      </c>
      <c r="Z433" s="49">
        <f t="shared" si="158"/>
        <v>0</v>
      </c>
      <c r="AA433" s="49">
        <f t="shared" si="158"/>
        <v>0</v>
      </c>
      <c r="AB433" s="49">
        <f t="shared" si="158"/>
        <v>0</v>
      </c>
      <c r="AC433" s="49"/>
      <c r="AD433" s="49">
        <f t="shared" si="162"/>
        <v>0</v>
      </c>
      <c r="AE433" s="49">
        <f t="shared" si="162"/>
        <v>0</v>
      </c>
      <c r="AF433" s="49">
        <f t="shared" si="162"/>
        <v>0</v>
      </c>
      <c r="AG433" s="49">
        <f t="shared" si="162"/>
        <v>0</v>
      </c>
      <c r="AH433" s="49">
        <f t="shared" si="162"/>
        <v>0</v>
      </c>
      <c r="AI433" s="49">
        <f t="shared" si="162"/>
        <v>0</v>
      </c>
      <c r="AJ433" s="49">
        <f t="shared" si="162"/>
        <v>0</v>
      </c>
      <c r="AK433" s="49">
        <f t="shared" si="163"/>
        <v>0</v>
      </c>
      <c r="AL433" s="49">
        <f t="shared" si="163"/>
        <v>0</v>
      </c>
      <c r="AM433" s="49">
        <f t="shared" si="163"/>
        <v>0</v>
      </c>
      <c r="AN433" s="49">
        <f t="shared" si="146"/>
        <v>0</v>
      </c>
      <c r="AO433" s="49">
        <f t="shared" si="163"/>
        <v>0</v>
      </c>
      <c r="AP433" s="49">
        <f t="shared" si="163"/>
        <v>0</v>
      </c>
      <c r="AQ433" s="49">
        <f t="shared" si="163"/>
        <v>0</v>
      </c>
      <c r="AR433" s="49">
        <f t="shared" si="163"/>
        <v>0</v>
      </c>
      <c r="AS433" s="49">
        <f t="shared" si="163"/>
        <v>0</v>
      </c>
      <c r="AT433" s="49">
        <f t="shared" si="163"/>
        <v>0</v>
      </c>
      <c r="AU433" s="49">
        <f t="shared" si="163"/>
        <v>0</v>
      </c>
      <c r="AV433" s="49">
        <f t="shared" si="163"/>
        <v>0</v>
      </c>
      <c r="AW433" s="49">
        <f t="shared" si="163"/>
        <v>0</v>
      </c>
      <c r="AX433" s="49">
        <f t="shared" si="163"/>
        <v>0</v>
      </c>
      <c r="AY433" s="49">
        <f t="shared" si="163"/>
        <v>0</v>
      </c>
      <c r="AZ433" s="49">
        <f t="shared" si="155"/>
        <v>0</v>
      </c>
      <c r="BA433" s="49">
        <f t="shared" si="155"/>
        <v>0</v>
      </c>
      <c r="BB433" s="48">
        <f t="shared" si="161"/>
        <v>428</v>
      </c>
      <c r="BC433" s="50">
        <f t="shared" si="145"/>
        <v>0</v>
      </c>
    </row>
    <row r="434" spans="1:55" x14ac:dyDescent="0.25">
      <c r="A434" s="48">
        <f t="shared" si="153"/>
        <v>429</v>
      </c>
      <c r="B434" s="221"/>
      <c r="C434" s="222"/>
      <c r="D434" s="220"/>
      <c r="E434" s="180"/>
      <c r="F434" s="223"/>
      <c r="G434" s="223"/>
      <c r="H434" s="223"/>
      <c r="I434" s="223"/>
      <c r="J434" s="49"/>
      <c r="K434" s="49">
        <f t="shared" si="154"/>
        <v>0</v>
      </c>
      <c r="L434" s="49">
        <f t="shared" si="154"/>
        <v>0</v>
      </c>
      <c r="M434" s="49">
        <f t="shared" si="151"/>
        <v>0</v>
      </c>
      <c r="N434" s="48">
        <f t="shared" si="160"/>
        <v>429</v>
      </c>
      <c r="O434" s="49">
        <f t="shared" si="159"/>
        <v>0</v>
      </c>
      <c r="P434" s="49">
        <f t="shared" si="159"/>
        <v>0</v>
      </c>
      <c r="Q434" s="49">
        <f t="shared" si="159"/>
        <v>0</v>
      </c>
      <c r="R434" s="49">
        <f t="shared" si="159"/>
        <v>0</v>
      </c>
      <c r="S434" s="49">
        <f t="shared" si="158"/>
        <v>0</v>
      </c>
      <c r="T434" s="49">
        <f t="shared" si="158"/>
        <v>0</v>
      </c>
      <c r="U434" s="49">
        <f t="shared" si="158"/>
        <v>0</v>
      </c>
      <c r="V434" s="49">
        <f t="shared" si="158"/>
        <v>0</v>
      </c>
      <c r="W434" s="49">
        <f t="shared" si="158"/>
        <v>0</v>
      </c>
      <c r="X434" s="49">
        <f t="shared" si="158"/>
        <v>0</v>
      </c>
      <c r="Y434" s="49">
        <f t="shared" si="158"/>
        <v>0</v>
      </c>
      <c r="Z434" s="49">
        <f t="shared" si="158"/>
        <v>0</v>
      </c>
      <c r="AA434" s="49">
        <f t="shared" si="158"/>
        <v>0</v>
      </c>
      <c r="AB434" s="49">
        <f t="shared" si="158"/>
        <v>0</v>
      </c>
      <c r="AC434" s="49"/>
      <c r="AD434" s="49">
        <f t="shared" si="162"/>
        <v>0</v>
      </c>
      <c r="AE434" s="49">
        <f t="shared" si="162"/>
        <v>0</v>
      </c>
      <c r="AF434" s="49">
        <f t="shared" si="162"/>
        <v>0</v>
      </c>
      <c r="AG434" s="49">
        <f t="shared" si="162"/>
        <v>0</v>
      </c>
      <c r="AH434" s="49">
        <f t="shared" si="162"/>
        <v>0</v>
      </c>
      <c r="AI434" s="49">
        <f t="shared" si="162"/>
        <v>0</v>
      </c>
      <c r="AJ434" s="49">
        <f t="shared" si="162"/>
        <v>0</v>
      </c>
      <c r="AK434" s="49">
        <f t="shared" si="163"/>
        <v>0</v>
      </c>
      <c r="AL434" s="49">
        <f t="shared" si="163"/>
        <v>0</v>
      </c>
      <c r="AM434" s="49">
        <f t="shared" si="163"/>
        <v>0</v>
      </c>
      <c r="AN434" s="49">
        <f t="shared" si="146"/>
        <v>0</v>
      </c>
      <c r="AO434" s="49">
        <f t="shared" si="163"/>
        <v>0</v>
      </c>
      <c r="AP434" s="49">
        <f t="shared" si="163"/>
        <v>0</v>
      </c>
      <c r="AQ434" s="49">
        <f t="shared" si="163"/>
        <v>0</v>
      </c>
      <c r="AR434" s="49">
        <f t="shared" si="163"/>
        <v>0</v>
      </c>
      <c r="AS434" s="49">
        <f t="shared" si="163"/>
        <v>0</v>
      </c>
      <c r="AT434" s="49">
        <f t="shared" si="163"/>
        <v>0</v>
      </c>
      <c r="AU434" s="49">
        <f t="shared" si="163"/>
        <v>0</v>
      </c>
      <c r="AV434" s="49">
        <f t="shared" si="163"/>
        <v>0</v>
      </c>
      <c r="AW434" s="49">
        <f t="shared" si="163"/>
        <v>0</v>
      </c>
      <c r="AX434" s="49">
        <f t="shared" si="163"/>
        <v>0</v>
      </c>
      <c r="AY434" s="49">
        <f t="shared" si="163"/>
        <v>0</v>
      </c>
      <c r="AZ434" s="49">
        <f t="shared" si="155"/>
        <v>0</v>
      </c>
      <c r="BA434" s="49">
        <f t="shared" si="155"/>
        <v>0</v>
      </c>
      <c r="BB434" s="48">
        <f t="shared" si="161"/>
        <v>429</v>
      </c>
      <c r="BC434" s="50">
        <f t="shared" si="145"/>
        <v>0</v>
      </c>
    </row>
    <row r="435" spans="1:55" x14ac:dyDescent="0.25">
      <c r="A435" s="48">
        <f t="shared" si="153"/>
        <v>430</v>
      </c>
      <c r="B435" s="221"/>
      <c r="C435" s="222"/>
      <c r="D435" s="220"/>
      <c r="E435" s="180"/>
      <c r="F435" s="223"/>
      <c r="G435" s="223"/>
      <c r="H435" s="223"/>
      <c r="I435" s="223"/>
      <c r="J435" s="49"/>
      <c r="K435" s="49">
        <f t="shared" si="154"/>
        <v>0</v>
      </c>
      <c r="L435" s="49">
        <f t="shared" si="154"/>
        <v>0</v>
      </c>
      <c r="M435" s="49">
        <f t="shared" si="151"/>
        <v>0</v>
      </c>
      <c r="N435" s="48">
        <f t="shared" si="160"/>
        <v>430</v>
      </c>
      <c r="O435" s="49">
        <f t="shared" si="159"/>
        <v>0</v>
      </c>
      <c r="P435" s="49">
        <f t="shared" si="159"/>
        <v>0</v>
      </c>
      <c r="Q435" s="49">
        <f t="shared" si="159"/>
        <v>0</v>
      </c>
      <c r="R435" s="49">
        <f t="shared" si="159"/>
        <v>0</v>
      </c>
      <c r="S435" s="49">
        <f t="shared" si="158"/>
        <v>0</v>
      </c>
      <c r="T435" s="49">
        <f t="shared" si="158"/>
        <v>0</v>
      </c>
      <c r="U435" s="49">
        <f t="shared" si="158"/>
        <v>0</v>
      </c>
      <c r="V435" s="49">
        <f t="shared" si="158"/>
        <v>0</v>
      </c>
      <c r="W435" s="49">
        <f t="shared" si="158"/>
        <v>0</v>
      </c>
      <c r="X435" s="49">
        <f t="shared" si="158"/>
        <v>0</v>
      </c>
      <c r="Y435" s="49">
        <f t="shared" si="158"/>
        <v>0</v>
      </c>
      <c r="Z435" s="49">
        <f t="shared" si="158"/>
        <v>0</v>
      </c>
      <c r="AA435" s="49">
        <f t="shared" si="158"/>
        <v>0</v>
      </c>
      <c r="AB435" s="49">
        <f t="shared" si="158"/>
        <v>0</v>
      </c>
      <c r="AC435" s="49"/>
      <c r="AD435" s="49">
        <f t="shared" si="162"/>
        <v>0</v>
      </c>
      <c r="AE435" s="49">
        <f t="shared" si="162"/>
        <v>0</v>
      </c>
      <c r="AF435" s="49">
        <f t="shared" si="162"/>
        <v>0</v>
      </c>
      <c r="AG435" s="49">
        <f t="shared" si="162"/>
        <v>0</v>
      </c>
      <c r="AH435" s="49">
        <f t="shared" si="162"/>
        <v>0</v>
      </c>
      <c r="AI435" s="49">
        <f t="shared" si="162"/>
        <v>0</v>
      </c>
      <c r="AJ435" s="49">
        <f t="shared" si="162"/>
        <v>0</v>
      </c>
      <c r="AK435" s="49">
        <f t="shared" si="163"/>
        <v>0</v>
      </c>
      <c r="AL435" s="49">
        <f t="shared" si="163"/>
        <v>0</v>
      </c>
      <c r="AM435" s="49">
        <f t="shared" si="163"/>
        <v>0</v>
      </c>
      <c r="AN435" s="49">
        <f t="shared" si="146"/>
        <v>0</v>
      </c>
      <c r="AO435" s="49">
        <f t="shared" si="163"/>
        <v>0</v>
      </c>
      <c r="AP435" s="49">
        <f t="shared" si="163"/>
        <v>0</v>
      </c>
      <c r="AQ435" s="49">
        <f t="shared" si="163"/>
        <v>0</v>
      </c>
      <c r="AR435" s="49">
        <f t="shared" si="163"/>
        <v>0</v>
      </c>
      <c r="AS435" s="49">
        <f t="shared" si="163"/>
        <v>0</v>
      </c>
      <c r="AT435" s="49">
        <f t="shared" si="163"/>
        <v>0</v>
      </c>
      <c r="AU435" s="49">
        <f t="shared" si="163"/>
        <v>0</v>
      </c>
      <c r="AV435" s="49">
        <f t="shared" si="163"/>
        <v>0</v>
      </c>
      <c r="AW435" s="49">
        <f t="shared" si="163"/>
        <v>0</v>
      </c>
      <c r="AX435" s="49">
        <f t="shared" si="163"/>
        <v>0</v>
      </c>
      <c r="AY435" s="49">
        <f t="shared" si="163"/>
        <v>0</v>
      </c>
      <c r="AZ435" s="49">
        <f t="shared" si="155"/>
        <v>0</v>
      </c>
      <c r="BA435" s="49">
        <f t="shared" si="155"/>
        <v>0</v>
      </c>
      <c r="BB435" s="48">
        <f t="shared" si="161"/>
        <v>430</v>
      </c>
      <c r="BC435" s="50">
        <f t="shared" si="145"/>
        <v>0</v>
      </c>
    </row>
    <row r="436" spans="1:55" x14ac:dyDescent="0.25">
      <c r="A436" s="48">
        <f t="shared" si="153"/>
        <v>431</v>
      </c>
      <c r="B436" s="221"/>
      <c r="C436" s="222"/>
      <c r="D436" s="220"/>
      <c r="E436" s="180"/>
      <c r="F436" s="223"/>
      <c r="G436" s="223"/>
      <c r="H436" s="223"/>
      <c r="I436" s="223"/>
      <c r="J436" s="49"/>
      <c r="K436" s="49">
        <f t="shared" si="154"/>
        <v>0</v>
      </c>
      <c r="L436" s="49">
        <f t="shared" si="154"/>
        <v>0</v>
      </c>
      <c r="M436" s="49">
        <f t="shared" si="151"/>
        <v>0</v>
      </c>
      <c r="N436" s="48">
        <f t="shared" si="160"/>
        <v>431</v>
      </c>
      <c r="O436" s="49">
        <f t="shared" si="159"/>
        <v>0</v>
      </c>
      <c r="P436" s="49">
        <f t="shared" si="159"/>
        <v>0</v>
      </c>
      <c r="Q436" s="49">
        <f t="shared" si="159"/>
        <v>0</v>
      </c>
      <c r="R436" s="49">
        <f t="shared" si="159"/>
        <v>0</v>
      </c>
      <c r="S436" s="49">
        <f t="shared" si="158"/>
        <v>0</v>
      </c>
      <c r="T436" s="49">
        <f t="shared" si="158"/>
        <v>0</v>
      </c>
      <c r="U436" s="49">
        <f t="shared" si="158"/>
        <v>0</v>
      </c>
      <c r="V436" s="49">
        <f t="shared" si="158"/>
        <v>0</v>
      </c>
      <c r="W436" s="49">
        <f t="shared" si="158"/>
        <v>0</v>
      </c>
      <c r="X436" s="49">
        <f t="shared" si="158"/>
        <v>0</v>
      </c>
      <c r="Y436" s="49">
        <f t="shared" si="158"/>
        <v>0</v>
      </c>
      <c r="Z436" s="49">
        <f t="shared" si="158"/>
        <v>0</v>
      </c>
      <c r="AA436" s="49">
        <f t="shared" si="158"/>
        <v>0</v>
      </c>
      <c r="AB436" s="49">
        <f t="shared" si="158"/>
        <v>0</v>
      </c>
      <c r="AC436" s="49"/>
      <c r="AD436" s="49">
        <f t="shared" si="162"/>
        <v>0</v>
      </c>
      <c r="AE436" s="49">
        <f t="shared" si="162"/>
        <v>0</v>
      </c>
      <c r="AF436" s="49">
        <f t="shared" si="162"/>
        <v>0</v>
      </c>
      <c r="AG436" s="49">
        <f t="shared" si="162"/>
        <v>0</v>
      </c>
      <c r="AH436" s="49">
        <f t="shared" si="162"/>
        <v>0</v>
      </c>
      <c r="AI436" s="49">
        <f t="shared" si="162"/>
        <v>0</v>
      </c>
      <c r="AJ436" s="49">
        <f t="shared" si="162"/>
        <v>0</v>
      </c>
      <c r="AK436" s="49">
        <f t="shared" si="163"/>
        <v>0</v>
      </c>
      <c r="AL436" s="49">
        <f t="shared" si="163"/>
        <v>0</v>
      </c>
      <c r="AM436" s="49">
        <f t="shared" si="163"/>
        <v>0</v>
      </c>
      <c r="AN436" s="49">
        <f t="shared" si="146"/>
        <v>0</v>
      </c>
      <c r="AO436" s="49">
        <f t="shared" si="163"/>
        <v>0</v>
      </c>
      <c r="AP436" s="49">
        <f t="shared" si="163"/>
        <v>0</v>
      </c>
      <c r="AQ436" s="49">
        <f t="shared" si="163"/>
        <v>0</v>
      </c>
      <c r="AR436" s="49">
        <f t="shared" si="163"/>
        <v>0</v>
      </c>
      <c r="AS436" s="49">
        <f t="shared" si="163"/>
        <v>0</v>
      </c>
      <c r="AT436" s="49">
        <f t="shared" si="163"/>
        <v>0</v>
      </c>
      <c r="AU436" s="49">
        <f t="shared" si="163"/>
        <v>0</v>
      </c>
      <c r="AV436" s="49">
        <f t="shared" si="163"/>
        <v>0</v>
      </c>
      <c r="AW436" s="49">
        <f t="shared" si="163"/>
        <v>0</v>
      </c>
      <c r="AX436" s="49">
        <f t="shared" si="163"/>
        <v>0</v>
      </c>
      <c r="AY436" s="49">
        <f t="shared" si="163"/>
        <v>0</v>
      </c>
      <c r="AZ436" s="49">
        <f t="shared" si="155"/>
        <v>0</v>
      </c>
      <c r="BA436" s="49">
        <f t="shared" si="155"/>
        <v>0</v>
      </c>
      <c r="BB436" s="48">
        <f t="shared" si="161"/>
        <v>431</v>
      </c>
      <c r="BC436" s="50">
        <f t="shared" si="145"/>
        <v>0</v>
      </c>
    </row>
    <row r="437" spans="1:55" x14ac:dyDescent="0.25">
      <c r="A437" s="48">
        <f t="shared" si="153"/>
        <v>432</v>
      </c>
      <c r="B437" s="221"/>
      <c r="C437" s="222"/>
      <c r="D437" s="220"/>
      <c r="E437" s="180"/>
      <c r="F437" s="223"/>
      <c r="G437" s="223"/>
      <c r="H437" s="223"/>
      <c r="I437" s="223"/>
      <c r="J437" s="49"/>
      <c r="K437" s="49">
        <f t="shared" si="154"/>
        <v>0</v>
      </c>
      <c r="L437" s="49">
        <f t="shared" si="154"/>
        <v>0</v>
      </c>
      <c r="M437" s="49">
        <f t="shared" si="151"/>
        <v>0</v>
      </c>
      <c r="N437" s="48">
        <f t="shared" si="160"/>
        <v>432</v>
      </c>
      <c r="O437" s="49">
        <f t="shared" si="159"/>
        <v>0</v>
      </c>
      <c r="P437" s="49">
        <f t="shared" si="159"/>
        <v>0</v>
      </c>
      <c r="Q437" s="49">
        <f t="shared" si="159"/>
        <v>0</v>
      </c>
      <c r="R437" s="49">
        <f t="shared" si="159"/>
        <v>0</v>
      </c>
      <c r="S437" s="49">
        <f t="shared" si="158"/>
        <v>0</v>
      </c>
      <c r="T437" s="49">
        <f t="shared" si="158"/>
        <v>0</v>
      </c>
      <c r="U437" s="49">
        <f t="shared" si="158"/>
        <v>0</v>
      </c>
      <c r="V437" s="49">
        <f t="shared" si="158"/>
        <v>0</v>
      </c>
      <c r="W437" s="49">
        <f t="shared" si="158"/>
        <v>0</v>
      </c>
      <c r="X437" s="49">
        <f t="shared" si="158"/>
        <v>0</v>
      </c>
      <c r="Y437" s="49">
        <f t="shared" si="158"/>
        <v>0</v>
      </c>
      <c r="Z437" s="49">
        <f t="shared" si="158"/>
        <v>0</v>
      </c>
      <c r="AA437" s="49">
        <f t="shared" si="158"/>
        <v>0</v>
      </c>
      <c r="AB437" s="49">
        <f t="shared" si="158"/>
        <v>0</v>
      </c>
      <c r="AC437" s="49"/>
      <c r="AD437" s="49">
        <f t="shared" si="162"/>
        <v>0</v>
      </c>
      <c r="AE437" s="49">
        <f t="shared" si="162"/>
        <v>0</v>
      </c>
      <c r="AF437" s="49">
        <f t="shared" si="162"/>
        <v>0</v>
      </c>
      <c r="AG437" s="49">
        <f t="shared" si="162"/>
        <v>0</v>
      </c>
      <c r="AH437" s="49">
        <f t="shared" si="162"/>
        <v>0</v>
      </c>
      <c r="AI437" s="49">
        <f t="shared" si="162"/>
        <v>0</v>
      </c>
      <c r="AJ437" s="49">
        <f t="shared" si="162"/>
        <v>0</v>
      </c>
      <c r="AK437" s="49">
        <f t="shared" si="163"/>
        <v>0</v>
      </c>
      <c r="AL437" s="49">
        <f t="shared" si="163"/>
        <v>0</v>
      </c>
      <c r="AM437" s="49">
        <f t="shared" si="163"/>
        <v>0</v>
      </c>
      <c r="AN437" s="49">
        <f t="shared" si="146"/>
        <v>0</v>
      </c>
      <c r="AO437" s="49">
        <f t="shared" si="163"/>
        <v>0</v>
      </c>
      <c r="AP437" s="49">
        <f t="shared" si="163"/>
        <v>0</v>
      </c>
      <c r="AQ437" s="49">
        <f t="shared" si="163"/>
        <v>0</v>
      </c>
      <c r="AR437" s="49">
        <f t="shared" si="163"/>
        <v>0</v>
      </c>
      <c r="AS437" s="49">
        <f t="shared" si="163"/>
        <v>0</v>
      </c>
      <c r="AT437" s="49">
        <f t="shared" si="163"/>
        <v>0</v>
      </c>
      <c r="AU437" s="49">
        <f t="shared" si="163"/>
        <v>0</v>
      </c>
      <c r="AV437" s="49">
        <f t="shared" si="163"/>
        <v>0</v>
      </c>
      <c r="AW437" s="49">
        <f t="shared" si="163"/>
        <v>0</v>
      </c>
      <c r="AX437" s="49">
        <f t="shared" si="163"/>
        <v>0</v>
      </c>
      <c r="AY437" s="49">
        <f t="shared" si="163"/>
        <v>0</v>
      </c>
      <c r="AZ437" s="49">
        <f t="shared" si="155"/>
        <v>0</v>
      </c>
      <c r="BA437" s="49">
        <f t="shared" si="155"/>
        <v>0</v>
      </c>
      <c r="BB437" s="48">
        <f t="shared" si="161"/>
        <v>432</v>
      </c>
      <c r="BC437" s="50">
        <f t="shared" si="145"/>
        <v>0</v>
      </c>
    </row>
    <row r="438" spans="1:55" x14ac:dyDescent="0.25">
      <c r="A438" s="48">
        <f t="shared" si="153"/>
        <v>433</v>
      </c>
      <c r="B438" s="221"/>
      <c r="C438" s="222"/>
      <c r="D438" s="220"/>
      <c r="E438" s="180"/>
      <c r="F438" s="223"/>
      <c r="G438" s="223"/>
      <c r="H438" s="223"/>
      <c r="I438" s="223"/>
      <c r="J438" s="49"/>
      <c r="K438" s="49">
        <f t="shared" si="154"/>
        <v>0</v>
      </c>
      <c r="L438" s="49">
        <f t="shared" si="154"/>
        <v>0</v>
      </c>
      <c r="M438" s="49">
        <f t="shared" si="151"/>
        <v>0</v>
      </c>
      <c r="N438" s="48">
        <f t="shared" si="160"/>
        <v>433</v>
      </c>
      <c r="O438" s="49">
        <f t="shared" si="159"/>
        <v>0</v>
      </c>
      <c r="P438" s="49">
        <f t="shared" si="159"/>
        <v>0</v>
      </c>
      <c r="Q438" s="49">
        <f t="shared" si="159"/>
        <v>0</v>
      </c>
      <c r="R438" s="49">
        <f t="shared" si="159"/>
        <v>0</v>
      </c>
      <c r="S438" s="49">
        <f t="shared" si="158"/>
        <v>0</v>
      </c>
      <c r="T438" s="49">
        <f t="shared" si="158"/>
        <v>0</v>
      </c>
      <c r="U438" s="49">
        <f t="shared" si="158"/>
        <v>0</v>
      </c>
      <c r="V438" s="49">
        <f t="shared" si="158"/>
        <v>0</v>
      </c>
      <c r="W438" s="49">
        <f t="shared" si="158"/>
        <v>0</v>
      </c>
      <c r="X438" s="49">
        <f t="shared" si="158"/>
        <v>0</v>
      </c>
      <c r="Y438" s="49">
        <f t="shared" si="158"/>
        <v>0</v>
      </c>
      <c r="Z438" s="49">
        <f t="shared" si="158"/>
        <v>0</v>
      </c>
      <c r="AA438" s="49">
        <f t="shared" si="158"/>
        <v>0</v>
      </c>
      <c r="AB438" s="49">
        <f t="shared" si="158"/>
        <v>0</v>
      </c>
      <c r="AC438" s="49"/>
      <c r="AD438" s="49">
        <f t="shared" si="162"/>
        <v>0</v>
      </c>
      <c r="AE438" s="49">
        <f t="shared" si="162"/>
        <v>0</v>
      </c>
      <c r="AF438" s="49">
        <f t="shared" si="162"/>
        <v>0</v>
      </c>
      <c r="AG438" s="49">
        <f t="shared" si="162"/>
        <v>0</v>
      </c>
      <c r="AH438" s="49">
        <f t="shared" si="162"/>
        <v>0</v>
      </c>
      <c r="AI438" s="49">
        <f t="shared" si="162"/>
        <v>0</v>
      </c>
      <c r="AJ438" s="49">
        <f t="shared" si="162"/>
        <v>0</v>
      </c>
      <c r="AK438" s="49">
        <f t="shared" si="163"/>
        <v>0</v>
      </c>
      <c r="AL438" s="49">
        <f t="shared" si="163"/>
        <v>0</v>
      </c>
      <c r="AM438" s="49">
        <f t="shared" si="163"/>
        <v>0</v>
      </c>
      <c r="AN438" s="49">
        <f t="shared" si="146"/>
        <v>0</v>
      </c>
      <c r="AO438" s="49">
        <f t="shared" si="163"/>
        <v>0</v>
      </c>
      <c r="AP438" s="49">
        <f t="shared" si="163"/>
        <v>0</v>
      </c>
      <c r="AQ438" s="49">
        <f t="shared" si="163"/>
        <v>0</v>
      </c>
      <c r="AR438" s="49">
        <f t="shared" si="163"/>
        <v>0</v>
      </c>
      <c r="AS438" s="49">
        <f t="shared" si="163"/>
        <v>0</v>
      </c>
      <c r="AT438" s="49">
        <f t="shared" si="163"/>
        <v>0</v>
      </c>
      <c r="AU438" s="49">
        <f t="shared" si="163"/>
        <v>0</v>
      </c>
      <c r="AV438" s="49">
        <f t="shared" si="163"/>
        <v>0</v>
      </c>
      <c r="AW438" s="49">
        <f t="shared" si="163"/>
        <v>0</v>
      </c>
      <c r="AX438" s="49">
        <f t="shared" si="163"/>
        <v>0</v>
      </c>
      <c r="AY438" s="49">
        <f t="shared" si="163"/>
        <v>0</v>
      </c>
      <c r="AZ438" s="49">
        <f t="shared" si="155"/>
        <v>0</v>
      </c>
      <c r="BA438" s="49">
        <f t="shared" si="155"/>
        <v>0</v>
      </c>
      <c r="BB438" s="48">
        <f t="shared" si="161"/>
        <v>433</v>
      </c>
      <c r="BC438" s="50">
        <f t="shared" si="145"/>
        <v>0</v>
      </c>
    </row>
    <row r="439" spans="1:55" x14ac:dyDescent="0.25">
      <c r="A439" s="48">
        <f t="shared" si="153"/>
        <v>434</v>
      </c>
      <c r="B439" s="221"/>
      <c r="C439" s="222"/>
      <c r="D439" s="220"/>
      <c r="E439" s="180"/>
      <c r="F439" s="223"/>
      <c r="G439" s="223"/>
      <c r="H439" s="223"/>
      <c r="I439" s="223"/>
      <c r="J439" s="49"/>
      <c r="K439" s="49">
        <f t="shared" si="154"/>
        <v>0</v>
      </c>
      <c r="L439" s="49">
        <f t="shared" si="154"/>
        <v>0</v>
      </c>
      <c r="M439" s="49">
        <f t="shared" si="151"/>
        <v>0</v>
      </c>
      <c r="N439" s="48">
        <f t="shared" si="160"/>
        <v>434</v>
      </c>
      <c r="O439" s="49">
        <f t="shared" si="159"/>
        <v>0</v>
      </c>
      <c r="P439" s="49">
        <f t="shared" si="159"/>
        <v>0</v>
      </c>
      <c r="Q439" s="49">
        <f t="shared" si="159"/>
        <v>0</v>
      </c>
      <c r="R439" s="49">
        <f t="shared" si="159"/>
        <v>0</v>
      </c>
      <c r="S439" s="49">
        <f t="shared" si="158"/>
        <v>0</v>
      </c>
      <c r="T439" s="49">
        <f t="shared" si="158"/>
        <v>0</v>
      </c>
      <c r="U439" s="49">
        <f t="shared" si="158"/>
        <v>0</v>
      </c>
      <c r="V439" s="49">
        <f t="shared" si="158"/>
        <v>0</v>
      </c>
      <c r="W439" s="49">
        <f t="shared" si="158"/>
        <v>0</v>
      </c>
      <c r="X439" s="49">
        <f t="shared" si="158"/>
        <v>0</v>
      </c>
      <c r="Y439" s="49">
        <f t="shared" si="158"/>
        <v>0</v>
      </c>
      <c r="Z439" s="49">
        <f t="shared" si="158"/>
        <v>0</v>
      </c>
      <c r="AA439" s="49">
        <f t="shared" si="158"/>
        <v>0</v>
      </c>
      <c r="AB439" s="49">
        <f t="shared" si="158"/>
        <v>0</v>
      </c>
      <c r="AC439" s="49"/>
      <c r="AD439" s="49">
        <f t="shared" si="162"/>
        <v>0</v>
      </c>
      <c r="AE439" s="49">
        <f t="shared" si="162"/>
        <v>0</v>
      </c>
      <c r="AF439" s="49">
        <f t="shared" si="162"/>
        <v>0</v>
      </c>
      <c r="AG439" s="49">
        <f t="shared" si="162"/>
        <v>0</v>
      </c>
      <c r="AH439" s="49">
        <f t="shared" si="162"/>
        <v>0</v>
      </c>
      <c r="AI439" s="49">
        <f t="shared" si="162"/>
        <v>0</v>
      </c>
      <c r="AJ439" s="49">
        <f t="shared" si="162"/>
        <v>0</v>
      </c>
      <c r="AK439" s="49">
        <f t="shared" si="163"/>
        <v>0</v>
      </c>
      <c r="AL439" s="49">
        <f t="shared" si="163"/>
        <v>0</v>
      </c>
      <c r="AM439" s="49">
        <f t="shared" si="163"/>
        <v>0</v>
      </c>
      <c r="AN439" s="49">
        <f t="shared" si="146"/>
        <v>0</v>
      </c>
      <c r="AO439" s="49">
        <f t="shared" si="163"/>
        <v>0</v>
      </c>
      <c r="AP439" s="49">
        <f t="shared" si="163"/>
        <v>0</v>
      </c>
      <c r="AQ439" s="49">
        <f t="shared" si="163"/>
        <v>0</v>
      </c>
      <c r="AR439" s="49">
        <f t="shared" si="163"/>
        <v>0</v>
      </c>
      <c r="AS439" s="49">
        <f t="shared" si="163"/>
        <v>0</v>
      </c>
      <c r="AT439" s="49">
        <f t="shared" si="163"/>
        <v>0</v>
      </c>
      <c r="AU439" s="49">
        <f t="shared" si="163"/>
        <v>0</v>
      </c>
      <c r="AV439" s="49">
        <f t="shared" si="163"/>
        <v>0</v>
      </c>
      <c r="AW439" s="49">
        <f t="shared" si="163"/>
        <v>0</v>
      </c>
      <c r="AX439" s="49">
        <f t="shared" si="163"/>
        <v>0</v>
      </c>
      <c r="AY439" s="49">
        <f t="shared" si="163"/>
        <v>0</v>
      </c>
      <c r="AZ439" s="49">
        <f t="shared" si="155"/>
        <v>0</v>
      </c>
      <c r="BA439" s="49">
        <f t="shared" si="155"/>
        <v>0</v>
      </c>
      <c r="BB439" s="48">
        <f t="shared" si="161"/>
        <v>434</v>
      </c>
      <c r="BC439" s="50">
        <f t="shared" si="145"/>
        <v>0</v>
      </c>
    </row>
    <row r="440" spans="1:55" x14ac:dyDescent="0.25">
      <c r="A440" s="48">
        <f t="shared" si="153"/>
        <v>435</v>
      </c>
      <c r="B440" s="221"/>
      <c r="C440" s="222"/>
      <c r="D440" s="220"/>
      <c r="E440" s="180"/>
      <c r="F440" s="223"/>
      <c r="G440" s="223"/>
      <c r="H440" s="223"/>
      <c r="I440" s="223"/>
      <c r="J440" s="49"/>
      <c r="K440" s="49">
        <f t="shared" si="154"/>
        <v>0</v>
      </c>
      <c r="L440" s="49">
        <f t="shared" si="154"/>
        <v>0</v>
      </c>
      <c r="M440" s="49">
        <f t="shared" si="151"/>
        <v>0</v>
      </c>
      <c r="N440" s="48">
        <f t="shared" si="160"/>
        <v>435</v>
      </c>
      <c r="O440" s="49">
        <f t="shared" si="159"/>
        <v>0</v>
      </c>
      <c r="P440" s="49">
        <f t="shared" si="159"/>
        <v>0</v>
      </c>
      <c r="Q440" s="49">
        <f t="shared" si="159"/>
        <v>0</v>
      </c>
      <c r="R440" s="49">
        <f t="shared" si="159"/>
        <v>0</v>
      </c>
      <c r="S440" s="49">
        <f t="shared" si="158"/>
        <v>0</v>
      </c>
      <c r="T440" s="49">
        <f t="shared" si="158"/>
        <v>0</v>
      </c>
      <c r="U440" s="49">
        <f t="shared" si="158"/>
        <v>0</v>
      </c>
      <c r="V440" s="49">
        <f t="shared" si="158"/>
        <v>0</v>
      </c>
      <c r="W440" s="49">
        <f t="shared" si="158"/>
        <v>0</v>
      </c>
      <c r="X440" s="49">
        <f t="shared" si="158"/>
        <v>0</v>
      </c>
      <c r="Y440" s="49">
        <f t="shared" si="158"/>
        <v>0</v>
      </c>
      <c r="Z440" s="49">
        <f t="shared" si="158"/>
        <v>0</v>
      </c>
      <c r="AA440" s="49">
        <f t="shared" si="158"/>
        <v>0</v>
      </c>
      <c r="AB440" s="49">
        <f t="shared" si="158"/>
        <v>0</v>
      </c>
      <c r="AC440" s="49"/>
      <c r="AD440" s="49">
        <f t="shared" si="162"/>
        <v>0</v>
      </c>
      <c r="AE440" s="49">
        <f t="shared" si="162"/>
        <v>0</v>
      </c>
      <c r="AF440" s="49">
        <f t="shared" si="162"/>
        <v>0</v>
      </c>
      <c r="AG440" s="49">
        <f t="shared" si="162"/>
        <v>0</v>
      </c>
      <c r="AH440" s="49">
        <f t="shared" si="162"/>
        <v>0</v>
      </c>
      <c r="AI440" s="49">
        <f t="shared" si="162"/>
        <v>0</v>
      </c>
      <c r="AJ440" s="49">
        <f t="shared" si="162"/>
        <v>0</v>
      </c>
      <c r="AK440" s="49">
        <f t="shared" si="163"/>
        <v>0</v>
      </c>
      <c r="AL440" s="49">
        <f t="shared" si="163"/>
        <v>0</v>
      </c>
      <c r="AM440" s="49">
        <f t="shared" si="163"/>
        <v>0</v>
      </c>
      <c r="AN440" s="49">
        <f t="shared" si="146"/>
        <v>0</v>
      </c>
      <c r="AO440" s="49">
        <f t="shared" si="163"/>
        <v>0</v>
      </c>
      <c r="AP440" s="49">
        <f t="shared" si="163"/>
        <v>0</v>
      </c>
      <c r="AQ440" s="49">
        <f t="shared" si="163"/>
        <v>0</v>
      </c>
      <c r="AR440" s="49">
        <f t="shared" si="163"/>
        <v>0</v>
      </c>
      <c r="AS440" s="49">
        <f t="shared" si="163"/>
        <v>0</v>
      </c>
      <c r="AT440" s="49">
        <f t="shared" si="163"/>
        <v>0</v>
      </c>
      <c r="AU440" s="49">
        <f t="shared" si="163"/>
        <v>0</v>
      </c>
      <c r="AV440" s="49">
        <f t="shared" si="163"/>
        <v>0</v>
      </c>
      <c r="AW440" s="49">
        <f t="shared" si="163"/>
        <v>0</v>
      </c>
      <c r="AX440" s="49">
        <f t="shared" si="163"/>
        <v>0</v>
      </c>
      <c r="AY440" s="49">
        <f t="shared" si="163"/>
        <v>0</v>
      </c>
      <c r="AZ440" s="49">
        <f t="shared" si="155"/>
        <v>0</v>
      </c>
      <c r="BA440" s="49">
        <f t="shared" si="155"/>
        <v>0</v>
      </c>
      <c r="BB440" s="48">
        <f t="shared" si="161"/>
        <v>435</v>
      </c>
      <c r="BC440" s="50">
        <f t="shared" si="145"/>
        <v>0</v>
      </c>
    </row>
    <row r="441" spans="1:55" x14ac:dyDescent="0.25">
      <c r="A441" s="48">
        <f t="shared" si="153"/>
        <v>436</v>
      </c>
      <c r="B441" s="221"/>
      <c r="C441" s="222"/>
      <c r="D441" s="220"/>
      <c r="E441" s="180"/>
      <c r="F441" s="223"/>
      <c r="G441" s="223"/>
      <c r="H441" s="223"/>
      <c r="I441" s="223"/>
      <c r="J441" s="49"/>
      <c r="K441" s="49">
        <f t="shared" si="154"/>
        <v>0</v>
      </c>
      <c r="L441" s="49">
        <f t="shared" si="154"/>
        <v>0</v>
      </c>
      <c r="M441" s="49">
        <f t="shared" si="151"/>
        <v>0</v>
      </c>
      <c r="N441" s="48">
        <f t="shared" si="160"/>
        <v>436</v>
      </c>
      <c r="O441" s="49">
        <f t="shared" si="159"/>
        <v>0</v>
      </c>
      <c r="P441" s="49">
        <f t="shared" si="159"/>
        <v>0</v>
      </c>
      <c r="Q441" s="49">
        <f t="shared" si="159"/>
        <v>0</v>
      </c>
      <c r="R441" s="49">
        <f t="shared" si="159"/>
        <v>0</v>
      </c>
      <c r="S441" s="49">
        <f t="shared" si="158"/>
        <v>0</v>
      </c>
      <c r="T441" s="49">
        <f t="shared" si="158"/>
        <v>0</v>
      </c>
      <c r="U441" s="49">
        <f t="shared" ref="U441:AB441" si="164">IF($E441=U$4,$G441+$I441,0)</f>
        <v>0</v>
      </c>
      <c r="V441" s="49">
        <f t="shared" si="164"/>
        <v>0</v>
      </c>
      <c r="W441" s="49">
        <f t="shared" si="164"/>
        <v>0</v>
      </c>
      <c r="X441" s="49">
        <f t="shared" si="164"/>
        <v>0</v>
      </c>
      <c r="Y441" s="49">
        <f t="shared" si="164"/>
        <v>0</v>
      </c>
      <c r="Z441" s="49">
        <f t="shared" si="164"/>
        <v>0</v>
      </c>
      <c r="AA441" s="49">
        <f t="shared" si="164"/>
        <v>0</v>
      </c>
      <c r="AB441" s="49">
        <f t="shared" si="164"/>
        <v>0</v>
      </c>
      <c r="AC441" s="49"/>
      <c r="AD441" s="49">
        <f t="shared" si="162"/>
        <v>0</v>
      </c>
      <c r="AE441" s="49">
        <f t="shared" si="162"/>
        <v>0</v>
      </c>
      <c r="AF441" s="49">
        <f t="shared" si="162"/>
        <v>0</v>
      </c>
      <c r="AG441" s="49">
        <f t="shared" si="162"/>
        <v>0</v>
      </c>
      <c r="AH441" s="49">
        <f t="shared" si="162"/>
        <v>0</v>
      </c>
      <c r="AI441" s="49">
        <f t="shared" si="162"/>
        <v>0</v>
      </c>
      <c r="AJ441" s="49">
        <f t="shared" si="162"/>
        <v>0</v>
      </c>
      <c r="AK441" s="49">
        <f t="shared" si="163"/>
        <v>0</v>
      </c>
      <c r="AL441" s="49">
        <f t="shared" si="163"/>
        <v>0</v>
      </c>
      <c r="AM441" s="49">
        <f t="shared" si="163"/>
        <v>0</v>
      </c>
      <c r="AN441" s="49">
        <f t="shared" si="146"/>
        <v>0</v>
      </c>
      <c r="AO441" s="49">
        <f t="shared" si="163"/>
        <v>0</v>
      </c>
      <c r="AP441" s="49">
        <f t="shared" si="163"/>
        <v>0</v>
      </c>
      <c r="AQ441" s="49">
        <f t="shared" si="163"/>
        <v>0</v>
      </c>
      <c r="AR441" s="49">
        <f t="shared" si="163"/>
        <v>0</v>
      </c>
      <c r="AS441" s="49">
        <f t="shared" si="163"/>
        <v>0</v>
      </c>
      <c r="AT441" s="49">
        <f t="shared" si="163"/>
        <v>0</v>
      </c>
      <c r="AU441" s="49">
        <f t="shared" si="163"/>
        <v>0</v>
      </c>
      <c r="AV441" s="49">
        <f t="shared" si="163"/>
        <v>0</v>
      </c>
      <c r="AW441" s="49">
        <f t="shared" si="163"/>
        <v>0</v>
      </c>
      <c r="AX441" s="49">
        <f t="shared" si="163"/>
        <v>0</v>
      </c>
      <c r="AY441" s="49">
        <f t="shared" si="163"/>
        <v>0</v>
      </c>
      <c r="AZ441" s="49">
        <f t="shared" si="155"/>
        <v>0</v>
      </c>
      <c r="BA441" s="49">
        <f t="shared" si="155"/>
        <v>0</v>
      </c>
      <c r="BB441" s="48">
        <f t="shared" si="161"/>
        <v>436</v>
      </c>
      <c r="BC441" s="50">
        <f t="shared" si="145"/>
        <v>0</v>
      </c>
    </row>
    <row r="442" spans="1:55" x14ac:dyDescent="0.25">
      <c r="A442" s="48">
        <f t="shared" si="153"/>
        <v>437</v>
      </c>
      <c r="B442" s="221"/>
      <c r="C442" s="222"/>
      <c r="D442" s="220"/>
      <c r="E442" s="180"/>
      <c r="F442" s="223"/>
      <c r="G442" s="223"/>
      <c r="H442" s="223"/>
      <c r="I442" s="223"/>
      <c r="J442" s="49"/>
      <c r="K442" s="49">
        <f t="shared" si="154"/>
        <v>0</v>
      </c>
      <c r="L442" s="49">
        <f t="shared" si="154"/>
        <v>0</v>
      </c>
      <c r="M442" s="49">
        <f t="shared" si="151"/>
        <v>0</v>
      </c>
      <c r="N442" s="48">
        <f t="shared" si="160"/>
        <v>437</v>
      </c>
      <c r="O442" s="49">
        <f t="shared" si="159"/>
        <v>0</v>
      </c>
      <c r="P442" s="49">
        <f t="shared" si="159"/>
        <v>0</v>
      </c>
      <c r="Q442" s="49">
        <f t="shared" si="159"/>
        <v>0</v>
      </c>
      <c r="R442" s="49">
        <f t="shared" si="159"/>
        <v>0</v>
      </c>
      <c r="S442" s="49">
        <f t="shared" ref="S442:AB465" si="165">IF($E442=S$4,$G442+$I442,0)</f>
        <v>0</v>
      </c>
      <c r="T442" s="49">
        <f t="shared" si="165"/>
        <v>0</v>
      </c>
      <c r="U442" s="49">
        <f t="shared" si="165"/>
        <v>0</v>
      </c>
      <c r="V442" s="49">
        <f t="shared" si="165"/>
        <v>0</v>
      </c>
      <c r="W442" s="49">
        <f t="shared" si="165"/>
        <v>0</v>
      </c>
      <c r="X442" s="49">
        <f t="shared" si="165"/>
        <v>0</v>
      </c>
      <c r="Y442" s="49">
        <f t="shared" si="165"/>
        <v>0</v>
      </c>
      <c r="Z442" s="49">
        <f t="shared" si="165"/>
        <v>0</v>
      </c>
      <c r="AA442" s="49">
        <f t="shared" si="165"/>
        <v>0</v>
      </c>
      <c r="AB442" s="49">
        <f t="shared" si="165"/>
        <v>0</v>
      </c>
      <c r="AC442" s="49"/>
      <c r="AD442" s="49">
        <f t="shared" si="162"/>
        <v>0</v>
      </c>
      <c r="AE442" s="49">
        <f t="shared" si="162"/>
        <v>0</v>
      </c>
      <c r="AF442" s="49">
        <f t="shared" si="162"/>
        <v>0</v>
      </c>
      <c r="AG442" s="49">
        <f t="shared" si="162"/>
        <v>0</v>
      </c>
      <c r="AH442" s="49">
        <f t="shared" si="162"/>
        <v>0</v>
      </c>
      <c r="AI442" s="49">
        <f t="shared" si="162"/>
        <v>0</v>
      </c>
      <c r="AJ442" s="49">
        <f t="shared" si="162"/>
        <v>0</v>
      </c>
      <c r="AK442" s="49">
        <f t="shared" si="163"/>
        <v>0</v>
      </c>
      <c r="AL442" s="49">
        <f t="shared" si="163"/>
        <v>0</v>
      </c>
      <c r="AM442" s="49">
        <f t="shared" si="163"/>
        <v>0</v>
      </c>
      <c r="AN442" s="49">
        <f t="shared" si="146"/>
        <v>0</v>
      </c>
      <c r="AO442" s="49">
        <f t="shared" si="163"/>
        <v>0</v>
      </c>
      <c r="AP442" s="49">
        <f t="shared" si="163"/>
        <v>0</v>
      </c>
      <c r="AQ442" s="49">
        <f t="shared" si="163"/>
        <v>0</v>
      </c>
      <c r="AR442" s="49">
        <f t="shared" si="163"/>
        <v>0</v>
      </c>
      <c r="AS442" s="49">
        <f t="shared" si="163"/>
        <v>0</v>
      </c>
      <c r="AT442" s="49">
        <f t="shared" si="163"/>
        <v>0</v>
      </c>
      <c r="AU442" s="49">
        <f t="shared" si="163"/>
        <v>0</v>
      </c>
      <c r="AV442" s="49">
        <f t="shared" si="163"/>
        <v>0</v>
      </c>
      <c r="AW442" s="49">
        <f t="shared" si="163"/>
        <v>0</v>
      </c>
      <c r="AX442" s="49">
        <f t="shared" si="163"/>
        <v>0</v>
      </c>
      <c r="AY442" s="49">
        <f t="shared" si="163"/>
        <v>0</v>
      </c>
      <c r="AZ442" s="49">
        <f t="shared" si="155"/>
        <v>0</v>
      </c>
      <c r="BA442" s="49">
        <f t="shared" si="155"/>
        <v>0</v>
      </c>
      <c r="BB442" s="48">
        <f t="shared" si="161"/>
        <v>437</v>
      </c>
      <c r="BC442" s="50">
        <f t="shared" si="145"/>
        <v>0</v>
      </c>
    </row>
    <row r="443" spans="1:55" x14ac:dyDescent="0.25">
      <c r="A443" s="48">
        <f t="shared" si="153"/>
        <v>438</v>
      </c>
      <c r="B443" s="221"/>
      <c r="C443" s="222"/>
      <c r="D443" s="220"/>
      <c r="E443" s="180"/>
      <c r="F443" s="223"/>
      <c r="G443" s="223"/>
      <c r="H443" s="223"/>
      <c r="I443" s="223"/>
      <c r="J443" s="49"/>
      <c r="K443" s="49">
        <f t="shared" si="154"/>
        <v>0</v>
      </c>
      <c r="L443" s="49">
        <f t="shared" si="154"/>
        <v>0</v>
      </c>
      <c r="M443" s="49">
        <f t="shared" si="151"/>
        <v>0</v>
      </c>
      <c r="N443" s="48">
        <f t="shared" si="160"/>
        <v>438</v>
      </c>
      <c r="O443" s="49">
        <f t="shared" si="159"/>
        <v>0</v>
      </c>
      <c r="P443" s="49">
        <f t="shared" si="159"/>
        <v>0</v>
      </c>
      <c r="Q443" s="49">
        <f t="shared" si="159"/>
        <v>0</v>
      </c>
      <c r="R443" s="49">
        <f t="shared" si="159"/>
        <v>0</v>
      </c>
      <c r="S443" s="49">
        <f t="shared" si="165"/>
        <v>0</v>
      </c>
      <c r="T443" s="49">
        <f t="shared" si="165"/>
        <v>0</v>
      </c>
      <c r="U443" s="49">
        <f t="shared" si="165"/>
        <v>0</v>
      </c>
      <c r="V443" s="49">
        <f t="shared" si="165"/>
        <v>0</v>
      </c>
      <c r="W443" s="49">
        <f t="shared" si="165"/>
        <v>0</v>
      </c>
      <c r="X443" s="49">
        <f t="shared" si="165"/>
        <v>0</v>
      </c>
      <c r="Y443" s="49">
        <f t="shared" si="165"/>
        <v>0</v>
      </c>
      <c r="Z443" s="49">
        <f t="shared" si="165"/>
        <v>0</v>
      </c>
      <c r="AA443" s="49">
        <f t="shared" si="165"/>
        <v>0</v>
      </c>
      <c r="AB443" s="49">
        <f t="shared" si="165"/>
        <v>0</v>
      </c>
      <c r="AC443" s="49"/>
      <c r="AD443" s="49">
        <f t="shared" si="162"/>
        <v>0</v>
      </c>
      <c r="AE443" s="49">
        <f t="shared" si="162"/>
        <v>0</v>
      </c>
      <c r="AF443" s="49">
        <f t="shared" si="162"/>
        <v>0</v>
      </c>
      <c r="AG443" s="49">
        <f t="shared" si="162"/>
        <v>0</v>
      </c>
      <c r="AH443" s="49">
        <f t="shared" si="162"/>
        <v>0</v>
      </c>
      <c r="AI443" s="49">
        <f t="shared" si="162"/>
        <v>0</v>
      </c>
      <c r="AJ443" s="49">
        <f t="shared" si="162"/>
        <v>0</v>
      </c>
      <c r="AK443" s="49">
        <f t="shared" si="163"/>
        <v>0</v>
      </c>
      <c r="AL443" s="49">
        <f t="shared" si="163"/>
        <v>0</v>
      </c>
      <c r="AM443" s="49">
        <f t="shared" si="163"/>
        <v>0</v>
      </c>
      <c r="AN443" s="49">
        <f t="shared" si="146"/>
        <v>0</v>
      </c>
      <c r="AO443" s="49">
        <f t="shared" si="163"/>
        <v>0</v>
      </c>
      <c r="AP443" s="49">
        <f t="shared" si="163"/>
        <v>0</v>
      </c>
      <c r="AQ443" s="49">
        <f t="shared" si="163"/>
        <v>0</v>
      </c>
      <c r="AR443" s="49">
        <f t="shared" si="163"/>
        <v>0</v>
      </c>
      <c r="AS443" s="49">
        <f t="shared" si="163"/>
        <v>0</v>
      </c>
      <c r="AT443" s="49">
        <f t="shared" si="163"/>
        <v>0</v>
      </c>
      <c r="AU443" s="49">
        <f t="shared" si="163"/>
        <v>0</v>
      </c>
      <c r="AV443" s="49">
        <f t="shared" si="163"/>
        <v>0</v>
      </c>
      <c r="AW443" s="49">
        <f t="shared" si="163"/>
        <v>0</v>
      </c>
      <c r="AX443" s="49">
        <f t="shared" si="163"/>
        <v>0</v>
      </c>
      <c r="AY443" s="49">
        <f t="shared" si="163"/>
        <v>0</v>
      </c>
      <c r="AZ443" s="49">
        <f t="shared" si="155"/>
        <v>0</v>
      </c>
      <c r="BA443" s="49">
        <f t="shared" si="155"/>
        <v>0</v>
      </c>
      <c r="BB443" s="48">
        <f t="shared" si="161"/>
        <v>438</v>
      </c>
      <c r="BC443" s="50">
        <f t="shared" si="145"/>
        <v>0</v>
      </c>
    </row>
    <row r="444" spans="1:55" x14ac:dyDescent="0.25">
      <c r="A444" s="48">
        <f t="shared" si="153"/>
        <v>439</v>
      </c>
      <c r="B444" s="221"/>
      <c r="C444" s="222"/>
      <c r="D444" s="220"/>
      <c r="E444" s="180"/>
      <c r="F444" s="223"/>
      <c r="G444" s="223"/>
      <c r="H444" s="223"/>
      <c r="I444" s="223"/>
      <c r="J444" s="49"/>
      <c r="K444" s="49">
        <f t="shared" si="154"/>
        <v>0</v>
      </c>
      <c r="L444" s="49">
        <f t="shared" si="154"/>
        <v>0</v>
      </c>
      <c r="M444" s="49">
        <f t="shared" si="151"/>
        <v>0</v>
      </c>
      <c r="N444" s="48">
        <f t="shared" si="160"/>
        <v>439</v>
      </c>
      <c r="O444" s="49">
        <f t="shared" si="159"/>
        <v>0</v>
      </c>
      <c r="P444" s="49">
        <f t="shared" si="159"/>
        <v>0</v>
      </c>
      <c r="Q444" s="49">
        <f t="shared" si="159"/>
        <v>0</v>
      </c>
      <c r="R444" s="49">
        <f t="shared" si="159"/>
        <v>0</v>
      </c>
      <c r="S444" s="49">
        <f t="shared" si="165"/>
        <v>0</v>
      </c>
      <c r="T444" s="49">
        <f t="shared" si="165"/>
        <v>0</v>
      </c>
      <c r="U444" s="49">
        <f t="shared" si="165"/>
        <v>0</v>
      </c>
      <c r="V444" s="49">
        <f t="shared" si="165"/>
        <v>0</v>
      </c>
      <c r="W444" s="49">
        <f t="shared" si="165"/>
        <v>0</v>
      </c>
      <c r="X444" s="49">
        <f t="shared" si="165"/>
        <v>0</v>
      </c>
      <c r="Y444" s="49">
        <f t="shared" si="165"/>
        <v>0</v>
      </c>
      <c r="Z444" s="49">
        <f t="shared" si="165"/>
        <v>0</v>
      </c>
      <c r="AA444" s="49">
        <f t="shared" si="165"/>
        <v>0</v>
      </c>
      <c r="AB444" s="49">
        <f t="shared" si="165"/>
        <v>0</v>
      </c>
      <c r="AC444" s="49"/>
      <c r="AD444" s="49">
        <f t="shared" si="162"/>
        <v>0</v>
      </c>
      <c r="AE444" s="49">
        <f t="shared" si="162"/>
        <v>0</v>
      </c>
      <c r="AF444" s="49">
        <f t="shared" si="162"/>
        <v>0</v>
      </c>
      <c r="AG444" s="49">
        <f t="shared" si="162"/>
        <v>0</v>
      </c>
      <c r="AH444" s="49">
        <f t="shared" si="162"/>
        <v>0</v>
      </c>
      <c r="AI444" s="49">
        <f t="shared" si="162"/>
        <v>0</v>
      </c>
      <c r="AJ444" s="49">
        <f t="shared" si="162"/>
        <v>0</v>
      </c>
      <c r="AK444" s="49">
        <f t="shared" si="163"/>
        <v>0</v>
      </c>
      <c r="AL444" s="49">
        <f t="shared" si="163"/>
        <v>0</v>
      </c>
      <c r="AM444" s="49">
        <f t="shared" si="163"/>
        <v>0</v>
      </c>
      <c r="AN444" s="49">
        <f t="shared" si="146"/>
        <v>0</v>
      </c>
      <c r="AO444" s="49">
        <f t="shared" si="163"/>
        <v>0</v>
      </c>
      <c r="AP444" s="49">
        <f t="shared" si="163"/>
        <v>0</v>
      </c>
      <c r="AQ444" s="49">
        <f t="shared" si="163"/>
        <v>0</v>
      </c>
      <c r="AR444" s="49">
        <f t="shared" si="163"/>
        <v>0</v>
      </c>
      <c r="AS444" s="49">
        <f t="shared" si="163"/>
        <v>0</v>
      </c>
      <c r="AT444" s="49">
        <f t="shared" si="163"/>
        <v>0</v>
      </c>
      <c r="AU444" s="49">
        <f t="shared" si="163"/>
        <v>0</v>
      </c>
      <c r="AV444" s="49">
        <f t="shared" si="163"/>
        <v>0</v>
      </c>
      <c r="AW444" s="49">
        <f t="shared" si="163"/>
        <v>0</v>
      </c>
      <c r="AX444" s="49">
        <f t="shared" si="163"/>
        <v>0</v>
      </c>
      <c r="AY444" s="49">
        <f t="shared" si="163"/>
        <v>0</v>
      </c>
      <c r="AZ444" s="49">
        <f t="shared" si="155"/>
        <v>0</v>
      </c>
      <c r="BA444" s="49">
        <f t="shared" si="155"/>
        <v>0</v>
      </c>
      <c r="BB444" s="48">
        <f t="shared" si="161"/>
        <v>439</v>
      </c>
      <c r="BC444" s="50">
        <f t="shared" si="145"/>
        <v>0</v>
      </c>
    </row>
    <row r="445" spans="1:55" x14ac:dyDescent="0.25">
      <c r="A445" s="48">
        <f t="shared" si="153"/>
        <v>440</v>
      </c>
      <c r="B445" s="221"/>
      <c r="C445" s="222"/>
      <c r="D445" s="220"/>
      <c r="E445" s="180"/>
      <c r="F445" s="223"/>
      <c r="G445" s="223"/>
      <c r="H445" s="223"/>
      <c r="I445" s="223"/>
      <c r="J445" s="49"/>
      <c r="K445" s="49">
        <f t="shared" si="154"/>
        <v>0</v>
      </c>
      <c r="L445" s="49">
        <f t="shared" si="154"/>
        <v>0</v>
      </c>
      <c r="M445" s="49">
        <f t="shared" si="151"/>
        <v>0</v>
      </c>
      <c r="N445" s="48">
        <f t="shared" si="160"/>
        <v>440</v>
      </c>
      <c r="O445" s="49">
        <f t="shared" si="159"/>
        <v>0</v>
      </c>
      <c r="P445" s="49">
        <f t="shared" si="159"/>
        <v>0</v>
      </c>
      <c r="Q445" s="49">
        <f t="shared" si="159"/>
        <v>0</v>
      </c>
      <c r="R445" s="49">
        <f t="shared" si="159"/>
        <v>0</v>
      </c>
      <c r="S445" s="49">
        <f t="shared" si="165"/>
        <v>0</v>
      </c>
      <c r="T445" s="49">
        <f t="shared" si="165"/>
        <v>0</v>
      </c>
      <c r="U445" s="49">
        <f t="shared" si="165"/>
        <v>0</v>
      </c>
      <c r="V445" s="49">
        <f t="shared" si="165"/>
        <v>0</v>
      </c>
      <c r="W445" s="49">
        <f t="shared" si="165"/>
        <v>0</v>
      </c>
      <c r="X445" s="49">
        <f t="shared" si="165"/>
        <v>0</v>
      </c>
      <c r="Y445" s="49">
        <f t="shared" si="165"/>
        <v>0</v>
      </c>
      <c r="Z445" s="49">
        <f t="shared" si="165"/>
        <v>0</v>
      </c>
      <c r="AA445" s="49">
        <f t="shared" si="165"/>
        <v>0</v>
      </c>
      <c r="AB445" s="49">
        <f t="shared" si="165"/>
        <v>0</v>
      </c>
      <c r="AC445" s="49"/>
      <c r="AD445" s="49">
        <f t="shared" si="162"/>
        <v>0</v>
      </c>
      <c r="AE445" s="49">
        <f t="shared" si="162"/>
        <v>0</v>
      </c>
      <c r="AF445" s="49">
        <f t="shared" si="162"/>
        <v>0</v>
      </c>
      <c r="AG445" s="49">
        <f t="shared" si="162"/>
        <v>0</v>
      </c>
      <c r="AH445" s="49">
        <f t="shared" si="162"/>
        <v>0</v>
      </c>
      <c r="AI445" s="49">
        <f t="shared" si="162"/>
        <v>0</v>
      </c>
      <c r="AJ445" s="49">
        <f t="shared" si="162"/>
        <v>0</v>
      </c>
      <c r="AK445" s="49">
        <f t="shared" si="163"/>
        <v>0</v>
      </c>
      <c r="AL445" s="49">
        <f t="shared" si="163"/>
        <v>0</v>
      </c>
      <c r="AM445" s="49">
        <f t="shared" si="163"/>
        <v>0</v>
      </c>
      <c r="AN445" s="49">
        <f t="shared" si="146"/>
        <v>0</v>
      </c>
      <c r="AO445" s="49">
        <f t="shared" si="163"/>
        <v>0</v>
      </c>
      <c r="AP445" s="49">
        <f t="shared" si="163"/>
        <v>0</v>
      </c>
      <c r="AQ445" s="49">
        <f t="shared" si="163"/>
        <v>0</v>
      </c>
      <c r="AR445" s="49">
        <f t="shared" si="163"/>
        <v>0</v>
      </c>
      <c r="AS445" s="49">
        <f t="shared" si="163"/>
        <v>0</v>
      </c>
      <c r="AT445" s="49">
        <f t="shared" si="163"/>
        <v>0</v>
      </c>
      <c r="AU445" s="49">
        <f t="shared" si="163"/>
        <v>0</v>
      </c>
      <c r="AV445" s="49">
        <f t="shared" si="163"/>
        <v>0</v>
      </c>
      <c r="AW445" s="49">
        <f t="shared" si="163"/>
        <v>0</v>
      </c>
      <c r="AX445" s="49">
        <f t="shared" si="163"/>
        <v>0</v>
      </c>
      <c r="AY445" s="49">
        <f t="shared" si="163"/>
        <v>0</v>
      </c>
      <c r="AZ445" s="49">
        <f t="shared" si="155"/>
        <v>0</v>
      </c>
      <c r="BA445" s="49">
        <f t="shared" si="155"/>
        <v>0</v>
      </c>
      <c r="BB445" s="48">
        <f t="shared" si="161"/>
        <v>440</v>
      </c>
      <c r="BC445" s="50">
        <f t="shared" si="145"/>
        <v>0</v>
      </c>
    </row>
    <row r="446" spans="1:55" x14ac:dyDescent="0.25">
      <c r="A446" s="48">
        <f t="shared" si="153"/>
        <v>441</v>
      </c>
      <c r="B446" s="221"/>
      <c r="C446" s="222"/>
      <c r="D446" s="220"/>
      <c r="E446" s="180"/>
      <c r="F446" s="223"/>
      <c r="G446" s="223"/>
      <c r="H446" s="223"/>
      <c r="I446" s="223"/>
      <c r="J446" s="49"/>
      <c r="K446" s="49">
        <f t="shared" si="154"/>
        <v>0</v>
      </c>
      <c r="L446" s="49">
        <f t="shared" si="154"/>
        <v>0</v>
      </c>
      <c r="M446" s="49">
        <f t="shared" si="151"/>
        <v>0</v>
      </c>
      <c r="N446" s="48">
        <f t="shared" si="160"/>
        <v>441</v>
      </c>
      <c r="O446" s="49">
        <f t="shared" si="159"/>
        <v>0</v>
      </c>
      <c r="P446" s="49">
        <f t="shared" si="159"/>
        <v>0</v>
      </c>
      <c r="Q446" s="49">
        <f t="shared" si="159"/>
        <v>0</v>
      </c>
      <c r="R446" s="49">
        <f t="shared" si="159"/>
        <v>0</v>
      </c>
      <c r="S446" s="49">
        <f t="shared" si="165"/>
        <v>0</v>
      </c>
      <c r="T446" s="49">
        <f t="shared" si="165"/>
        <v>0</v>
      </c>
      <c r="U446" s="49">
        <f t="shared" si="165"/>
        <v>0</v>
      </c>
      <c r="V446" s="49">
        <f t="shared" si="165"/>
        <v>0</v>
      </c>
      <c r="W446" s="49">
        <f t="shared" si="165"/>
        <v>0</v>
      </c>
      <c r="X446" s="49">
        <f t="shared" si="165"/>
        <v>0</v>
      </c>
      <c r="Y446" s="49">
        <f t="shared" si="165"/>
        <v>0</v>
      </c>
      <c r="Z446" s="49">
        <f t="shared" si="165"/>
        <v>0</v>
      </c>
      <c r="AA446" s="49">
        <f t="shared" si="165"/>
        <v>0</v>
      </c>
      <c r="AB446" s="49">
        <f t="shared" si="165"/>
        <v>0</v>
      </c>
      <c r="AC446" s="49"/>
      <c r="AD446" s="49">
        <f t="shared" si="162"/>
        <v>0</v>
      </c>
      <c r="AE446" s="49">
        <f t="shared" si="162"/>
        <v>0</v>
      </c>
      <c r="AF446" s="49">
        <f t="shared" si="162"/>
        <v>0</v>
      </c>
      <c r="AG446" s="49">
        <f t="shared" si="162"/>
        <v>0</v>
      </c>
      <c r="AH446" s="49">
        <f t="shared" si="162"/>
        <v>0</v>
      </c>
      <c r="AI446" s="49">
        <f t="shared" si="162"/>
        <v>0</v>
      </c>
      <c r="AJ446" s="49">
        <f t="shared" si="162"/>
        <v>0</v>
      </c>
      <c r="AK446" s="49">
        <f t="shared" si="163"/>
        <v>0</v>
      </c>
      <c r="AL446" s="49">
        <f t="shared" si="163"/>
        <v>0</v>
      </c>
      <c r="AM446" s="49">
        <f t="shared" si="163"/>
        <v>0</v>
      </c>
      <c r="AN446" s="49">
        <f t="shared" si="146"/>
        <v>0</v>
      </c>
      <c r="AO446" s="49">
        <f t="shared" si="163"/>
        <v>0</v>
      </c>
      <c r="AP446" s="49">
        <f t="shared" si="163"/>
        <v>0</v>
      </c>
      <c r="AQ446" s="49">
        <f t="shared" si="163"/>
        <v>0</v>
      </c>
      <c r="AR446" s="49">
        <f t="shared" si="163"/>
        <v>0</v>
      </c>
      <c r="AS446" s="49">
        <f t="shared" si="163"/>
        <v>0</v>
      </c>
      <c r="AT446" s="49">
        <f t="shared" si="163"/>
        <v>0</v>
      </c>
      <c r="AU446" s="49">
        <f t="shared" si="163"/>
        <v>0</v>
      </c>
      <c r="AV446" s="49">
        <f t="shared" si="163"/>
        <v>0</v>
      </c>
      <c r="AW446" s="49">
        <f t="shared" si="163"/>
        <v>0</v>
      </c>
      <c r="AX446" s="49">
        <f t="shared" si="163"/>
        <v>0</v>
      </c>
      <c r="AY446" s="49">
        <f t="shared" si="163"/>
        <v>0</v>
      </c>
      <c r="AZ446" s="49">
        <f t="shared" si="155"/>
        <v>0</v>
      </c>
      <c r="BA446" s="49">
        <f t="shared" si="155"/>
        <v>0</v>
      </c>
      <c r="BB446" s="48">
        <f t="shared" si="161"/>
        <v>441</v>
      </c>
      <c r="BC446" s="50">
        <f t="shared" si="145"/>
        <v>0</v>
      </c>
    </row>
    <row r="447" spans="1:55" x14ac:dyDescent="0.25">
      <c r="A447" s="48">
        <f t="shared" si="153"/>
        <v>442</v>
      </c>
      <c r="B447" s="221"/>
      <c r="C447" s="222"/>
      <c r="D447" s="220"/>
      <c r="E447" s="180"/>
      <c r="F447" s="223"/>
      <c r="G447" s="223"/>
      <c r="H447" s="223"/>
      <c r="I447" s="223"/>
      <c r="J447" s="49"/>
      <c r="K447" s="49">
        <f t="shared" si="154"/>
        <v>0</v>
      </c>
      <c r="L447" s="49">
        <f t="shared" si="154"/>
        <v>0</v>
      </c>
      <c r="M447" s="49">
        <f t="shared" si="151"/>
        <v>0</v>
      </c>
      <c r="N447" s="48">
        <f t="shared" si="160"/>
        <v>442</v>
      </c>
      <c r="O447" s="49">
        <f t="shared" si="159"/>
        <v>0</v>
      </c>
      <c r="P447" s="49">
        <f t="shared" si="159"/>
        <v>0</v>
      </c>
      <c r="Q447" s="49">
        <f t="shared" si="159"/>
        <v>0</v>
      </c>
      <c r="R447" s="49">
        <f t="shared" si="159"/>
        <v>0</v>
      </c>
      <c r="S447" s="49">
        <f t="shared" si="165"/>
        <v>0</v>
      </c>
      <c r="T447" s="49">
        <f t="shared" si="165"/>
        <v>0</v>
      </c>
      <c r="U447" s="49">
        <f t="shared" si="165"/>
        <v>0</v>
      </c>
      <c r="V447" s="49">
        <f t="shared" si="165"/>
        <v>0</v>
      </c>
      <c r="W447" s="49">
        <f t="shared" si="165"/>
        <v>0</v>
      </c>
      <c r="X447" s="49">
        <f t="shared" si="165"/>
        <v>0</v>
      </c>
      <c r="Y447" s="49">
        <f t="shared" si="165"/>
        <v>0</v>
      </c>
      <c r="Z447" s="49">
        <f t="shared" si="165"/>
        <v>0</v>
      </c>
      <c r="AA447" s="49">
        <f t="shared" si="165"/>
        <v>0</v>
      </c>
      <c r="AB447" s="49">
        <f t="shared" si="165"/>
        <v>0</v>
      </c>
      <c r="AC447" s="49"/>
      <c r="AD447" s="49">
        <f t="shared" si="162"/>
        <v>0</v>
      </c>
      <c r="AE447" s="49">
        <f t="shared" si="162"/>
        <v>0</v>
      </c>
      <c r="AF447" s="49">
        <f t="shared" si="162"/>
        <v>0</v>
      </c>
      <c r="AG447" s="49">
        <f t="shared" si="162"/>
        <v>0</v>
      </c>
      <c r="AH447" s="49">
        <f t="shared" si="162"/>
        <v>0</v>
      </c>
      <c r="AI447" s="49">
        <f t="shared" si="162"/>
        <v>0</v>
      </c>
      <c r="AJ447" s="49">
        <f t="shared" si="162"/>
        <v>0</v>
      </c>
      <c r="AK447" s="49">
        <f t="shared" si="163"/>
        <v>0</v>
      </c>
      <c r="AL447" s="49">
        <f t="shared" si="163"/>
        <v>0</v>
      </c>
      <c r="AM447" s="49">
        <f t="shared" si="163"/>
        <v>0</v>
      </c>
      <c r="AN447" s="49">
        <f t="shared" si="146"/>
        <v>0</v>
      </c>
      <c r="AO447" s="49">
        <f t="shared" si="163"/>
        <v>0</v>
      </c>
      <c r="AP447" s="49">
        <f t="shared" si="163"/>
        <v>0</v>
      </c>
      <c r="AQ447" s="49">
        <f t="shared" si="163"/>
        <v>0</v>
      </c>
      <c r="AR447" s="49">
        <f t="shared" si="163"/>
        <v>0</v>
      </c>
      <c r="AS447" s="49">
        <f t="shared" si="163"/>
        <v>0</v>
      </c>
      <c r="AT447" s="49">
        <f t="shared" si="163"/>
        <v>0</v>
      </c>
      <c r="AU447" s="49">
        <f t="shared" si="163"/>
        <v>0</v>
      </c>
      <c r="AV447" s="49">
        <f t="shared" si="163"/>
        <v>0</v>
      </c>
      <c r="AW447" s="49">
        <f t="shared" si="163"/>
        <v>0</v>
      </c>
      <c r="AX447" s="49">
        <f t="shared" si="163"/>
        <v>0</v>
      </c>
      <c r="AY447" s="49">
        <f t="shared" si="163"/>
        <v>0</v>
      </c>
      <c r="AZ447" s="49">
        <f t="shared" si="155"/>
        <v>0</v>
      </c>
      <c r="BA447" s="49">
        <f t="shared" si="155"/>
        <v>0</v>
      </c>
      <c r="BB447" s="48">
        <f t="shared" si="161"/>
        <v>442</v>
      </c>
      <c r="BC447" s="50">
        <f t="shared" si="145"/>
        <v>0</v>
      </c>
    </row>
    <row r="448" spans="1:55" x14ac:dyDescent="0.25">
      <c r="A448" s="48">
        <f t="shared" si="153"/>
        <v>443</v>
      </c>
      <c r="B448" s="221"/>
      <c r="C448" s="222"/>
      <c r="D448" s="220"/>
      <c r="E448" s="180"/>
      <c r="F448" s="223"/>
      <c r="G448" s="223"/>
      <c r="H448" s="223"/>
      <c r="I448" s="223"/>
      <c r="J448" s="49"/>
      <c r="K448" s="49">
        <f t="shared" si="154"/>
        <v>0</v>
      </c>
      <c r="L448" s="49">
        <f t="shared" si="154"/>
        <v>0</v>
      </c>
      <c r="M448" s="49">
        <f t="shared" si="151"/>
        <v>0</v>
      </c>
      <c r="N448" s="48">
        <f t="shared" si="160"/>
        <v>443</v>
      </c>
      <c r="O448" s="49">
        <f t="shared" si="159"/>
        <v>0</v>
      </c>
      <c r="P448" s="49">
        <f t="shared" si="159"/>
        <v>0</v>
      </c>
      <c r="Q448" s="49">
        <f t="shared" si="159"/>
        <v>0</v>
      </c>
      <c r="R448" s="49">
        <f t="shared" si="159"/>
        <v>0</v>
      </c>
      <c r="S448" s="49">
        <f t="shared" si="165"/>
        <v>0</v>
      </c>
      <c r="T448" s="49">
        <f t="shared" si="165"/>
        <v>0</v>
      </c>
      <c r="U448" s="49">
        <f t="shared" si="165"/>
        <v>0</v>
      </c>
      <c r="V448" s="49">
        <f t="shared" si="165"/>
        <v>0</v>
      </c>
      <c r="W448" s="49">
        <f t="shared" si="165"/>
        <v>0</v>
      </c>
      <c r="X448" s="49">
        <f t="shared" si="165"/>
        <v>0</v>
      </c>
      <c r="Y448" s="49">
        <f t="shared" si="165"/>
        <v>0</v>
      </c>
      <c r="Z448" s="49">
        <f t="shared" si="165"/>
        <v>0</v>
      </c>
      <c r="AA448" s="49">
        <f t="shared" si="165"/>
        <v>0</v>
      </c>
      <c r="AB448" s="49">
        <f t="shared" si="165"/>
        <v>0</v>
      </c>
      <c r="AC448" s="49"/>
      <c r="AD448" s="49">
        <f t="shared" si="162"/>
        <v>0</v>
      </c>
      <c r="AE448" s="49">
        <f t="shared" si="162"/>
        <v>0</v>
      </c>
      <c r="AF448" s="49">
        <f t="shared" si="162"/>
        <v>0</v>
      </c>
      <c r="AG448" s="49">
        <f t="shared" si="162"/>
        <v>0</v>
      </c>
      <c r="AH448" s="49">
        <f t="shared" si="162"/>
        <v>0</v>
      </c>
      <c r="AI448" s="49">
        <f t="shared" si="162"/>
        <v>0</v>
      </c>
      <c r="AJ448" s="49">
        <f t="shared" si="162"/>
        <v>0</v>
      </c>
      <c r="AK448" s="49">
        <f t="shared" si="163"/>
        <v>0</v>
      </c>
      <c r="AL448" s="49">
        <f t="shared" si="163"/>
        <v>0</v>
      </c>
      <c r="AM448" s="49">
        <f t="shared" si="163"/>
        <v>0</v>
      </c>
      <c r="AN448" s="49">
        <f t="shared" si="146"/>
        <v>0</v>
      </c>
      <c r="AO448" s="49">
        <f t="shared" si="163"/>
        <v>0</v>
      </c>
      <c r="AP448" s="49">
        <f t="shared" si="163"/>
        <v>0</v>
      </c>
      <c r="AQ448" s="49">
        <f t="shared" si="163"/>
        <v>0</v>
      </c>
      <c r="AR448" s="49">
        <f t="shared" si="163"/>
        <v>0</v>
      </c>
      <c r="AS448" s="49">
        <f t="shared" si="163"/>
        <v>0</v>
      </c>
      <c r="AT448" s="49">
        <f t="shared" si="163"/>
        <v>0</v>
      </c>
      <c r="AU448" s="49">
        <f t="shared" si="163"/>
        <v>0</v>
      </c>
      <c r="AV448" s="49">
        <f t="shared" si="163"/>
        <v>0</v>
      </c>
      <c r="AW448" s="49">
        <f t="shared" si="163"/>
        <v>0</v>
      </c>
      <c r="AX448" s="49">
        <f t="shared" si="163"/>
        <v>0</v>
      </c>
      <c r="AY448" s="49">
        <f t="shared" si="163"/>
        <v>0</v>
      </c>
      <c r="AZ448" s="49">
        <f t="shared" si="155"/>
        <v>0</v>
      </c>
      <c r="BA448" s="49">
        <f t="shared" si="155"/>
        <v>0</v>
      </c>
      <c r="BB448" s="48">
        <f t="shared" si="161"/>
        <v>443</v>
      </c>
      <c r="BC448" s="50">
        <f t="shared" si="145"/>
        <v>0</v>
      </c>
    </row>
    <row r="449" spans="1:55" x14ac:dyDescent="0.25">
      <c r="A449" s="48">
        <f t="shared" si="153"/>
        <v>444</v>
      </c>
      <c r="B449" s="221"/>
      <c r="C449" s="222"/>
      <c r="D449" s="220"/>
      <c r="E449" s="180"/>
      <c r="F449" s="223"/>
      <c r="G449" s="223"/>
      <c r="H449" s="223"/>
      <c r="I449" s="223"/>
      <c r="J449" s="49"/>
      <c r="K449" s="49">
        <f t="shared" si="154"/>
        <v>0</v>
      </c>
      <c r="L449" s="49">
        <f t="shared" si="154"/>
        <v>0</v>
      </c>
      <c r="M449" s="49">
        <f t="shared" si="151"/>
        <v>0</v>
      </c>
      <c r="N449" s="48">
        <f t="shared" si="160"/>
        <v>444</v>
      </c>
      <c r="O449" s="49">
        <f t="shared" si="159"/>
        <v>0</v>
      </c>
      <c r="P449" s="49">
        <f t="shared" si="159"/>
        <v>0</v>
      </c>
      <c r="Q449" s="49">
        <f t="shared" si="159"/>
        <v>0</v>
      </c>
      <c r="R449" s="49">
        <f t="shared" si="159"/>
        <v>0</v>
      </c>
      <c r="S449" s="49">
        <f t="shared" si="165"/>
        <v>0</v>
      </c>
      <c r="T449" s="49">
        <f t="shared" si="165"/>
        <v>0</v>
      </c>
      <c r="U449" s="49">
        <f t="shared" si="165"/>
        <v>0</v>
      </c>
      <c r="V449" s="49">
        <f t="shared" si="165"/>
        <v>0</v>
      </c>
      <c r="W449" s="49">
        <f t="shared" si="165"/>
        <v>0</v>
      </c>
      <c r="X449" s="49">
        <f t="shared" si="165"/>
        <v>0</v>
      </c>
      <c r="Y449" s="49">
        <f t="shared" si="165"/>
        <v>0</v>
      </c>
      <c r="Z449" s="49">
        <f t="shared" si="165"/>
        <v>0</v>
      </c>
      <c r="AA449" s="49">
        <f t="shared" si="165"/>
        <v>0</v>
      </c>
      <c r="AB449" s="49">
        <f t="shared" si="165"/>
        <v>0</v>
      </c>
      <c r="AC449" s="49"/>
      <c r="AD449" s="49">
        <f t="shared" si="162"/>
        <v>0</v>
      </c>
      <c r="AE449" s="49">
        <f t="shared" si="162"/>
        <v>0</v>
      </c>
      <c r="AF449" s="49">
        <f t="shared" si="162"/>
        <v>0</v>
      </c>
      <c r="AG449" s="49">
        <f t="shared" si="162"/>
        <v>0</v>
      </c>
      <c r="AH449" s="49">
        <f t="shared" si="162"/>
        <v>0</v>
      </c>
      <c r="AI449" s="49">
        <f t="shared" si="162"/>
        <v>0</v>
      </c>
      <c r="AJ449" s="49">
        <f t="shared" si="162"/>
        <v>0</v>
      </c>
      <c r="AK449" s="49">
        <f t="shared" ref="AK449:AY465" si="166">IF($E449=AK$4,$G449+$I449,0)</f>
        <v>0</v>
      </c>
      <c r="AL449" s="49">
        <f t="shared" si="166"/>
        <v>0</v>
      </c>
      <c r="AM449" s="49">
        <f t="shared" si="166"/>
        <v>0</v>
      </c>
      <c r="AN449" s="49">
        <f t="shared" si="146"/>
        <v>0</v>
      </c>
      <c r="AO449" s="49">
        <f t="shared" si="166"/>
        <v>0</v>
      </c>
      <c r="AP449" s="49">
        <f t="shared" si="166"/>
        <v>0</v>
      </c>
      <c r="AQ449" s="49">
        <f t="shared" si="166"/>
        <v>0</v>
      </c>
      <c r="AR449" s="49">
        <f t="shared" si="166"/>
        <v>0</v>
      </c>
      <c r="AS449" s="49">
        <f t="shared" si="166"/>
        <v>0</v>
      </c>
      <c r="AT449" s="49">
        <f t="shared" si="166"/>
        <v>0</v>
      </c>
      <c r="AU449" s="49">
        <f t="shared" si="166"/>
        <v>0</v>
      </c>
      <c r="AV449" s="49">
        <f t="shared" si="166"/>
        <v>0</v>
      </c>
      <c r="AW449" s="49">
        <f t="shared" si="166"/>
        <v>0</v>
      </c>
      <c r="AX449" s="49">
        <f t="shared" si="166"/>
        <v>0</v>
      </c>
      <c r="AY449" s="49">
        <f t="shared" si="166"/>
        <v>0</v>
      </c>
      <c r="AZ449" s="49">
        <f t="shared" si="155"/>
        <v>0</v>
      </c>
      <c r="BA449" s="49">
        <f t="shared" si="155"/>
        <v>0</v>
      </c>
      <c r="BB449" s="48">
        <f t="shared" si="161"/>
        <v>444</v>
      </c>
      <c r="BC449" s="50">
        <f t="shared" si="145"/>
        <v>0</v>
      </c>
    </row>
    <row r="450" spans="1:55" x14ac:dyDescent="0.25">
      <c r="A450" s="48">
        <f t="shared" si="153"/>
        <v>445</v>
      </c>
      <c r="B450" s="221"/>
      <c r="C450" s="222"/>
      <c r="D450" s="220"/>
      <c r="E450" s="180"/>
      <c r="F450" s="223"/>
      <c r="G450" s="223"/>
      <c r="H450" s="223"/>
      <c r="I450" s="223"/>
      <c r="J450" s="49"/>
      <c r="K450" s="49">
        <f t="shared" si="154"/>
        <v>0</v>
      </c>
      <c r="L450" s="49">
        <f t="shared" si="154"/>
        <v>0</v>
      </c>
      <c r="M450" s="49">
        <f t="shared" si="151"/>
        <v>0</v>
      </c>
      <c r="N450" s="48">
        <f t="shared" si="160"/>
        <v>445</v>
      </c>
      <c r="O450" s="49">
        <f t="shared" si="159"/>
        <v>0</v>
      </c>
      <c r="P450" s="49">
        <f t="shared" si="159"/>
        <v>0</v>
      </c>
      <c r="Q450" s="49">
        <f t="shared" si="159"/>
        <v>0</v>
      </c>
      <c r="R450" s="49">
        <f t="shared" si="159"/>
        <v>0</v>
      </c>
      <c r="S450" s="49">
        <f t="shared" si="165"/>
        <v>0</v>
      </c>
      <c r="T450" s="49">
        <f t="shared" si="165"/>
        <v>0</v>
      </c>
      <c r="U450" s="49">
        <f t="shared" si="165"/>
        <v>0</v>
      </c>
      <c r="V450" s="49">
        <f t="shared" si="165"/>
        <v>0</v>
      </c>
      <c r="W450" s="49">
        <f t="shared" si="165"/>
        <v>0</v>
      </c>
      <c r="X450" s="49">
        <f t="shared" si="165"/>
        <v>0</v>
      </c>
      <c r="Y450" s="49">
        <f t="shared" si="165"/>
        <v>0</v>
      </c>
      <c r="Z450" s="49">
        <f t="shared" si="165"/>
        <v>0</v>
      </c>
      <c r="AA450" s="49">
        <f t="shared" si="165"/>
        <v>0</v>
      </c>
      <c r="AB450" s="49">
        <f t="shared" si="165"/>
        <v>0</v>
      </c>
      <c r="AC450" s="49"/>
      <c r="AD450" s="49">
        <f t="shared" si="162"/>
        <v>0</v>
      </c>
      <c r="AE450" s="49">
        <f t="shared" si="162"/>
        <v>0</v>
      </c>
      <c r="AF450" s="49">
        <f t="shared" si="162"/>
        <v>0</v>
      </c>
      <c r="AG450" s="49">
        <f t="shared" si="162"/>
        <v>0</v>
      </c>
      <c r="AH450" s="49">
        <f t="shared" si="162"/>
        <v>0</v>
      </c>
      <c r="AI450" s="49">
        <f t="shared" si="162"/>
        <v>0</v>
      </c>
      <c r="AJ450" s="49">
        <f t="shared" si="162"/>
        <v>0</v>
      </c>
      <c r="AK450" s="49">
        <f t="shared" si="166"/>
        <v>0</v>
      </c>
      <c r="AL450" s="49">
        <f t="shared" si="166"/>
        <v>0</v>
      </c>
      <c r="AM450" s="49">
        <f t="shared" si="166"/>
        <v>0</v>
      </c>
      <c r="AN450" s="49">
        <f t="shared" si="146"/>
        <v>0</v>
      </c>
      <c r="AO450" s="49">
        <f t="shared" si="166"/>
        <v>0</v>
      </c>
      <c r="AP450" s="49">
        <f t="shared" si="166"/>
        <v>0</v>
      </c>
      <c r="AQ450" s="49">
        <f t="shared" si="166"/>
        <v>0</v>
      </c>
      <c r="AR450" s="49">
        <f t="shared" si="166"/>
        <v>0</v>
      </c>
      <c r="AS450" s="49">
        <f t="shared" si="166"/>
        <v>0</v>
      </c>
      <c r="AT450" s="49">
        <f t="shared" si="166"/>
        <v>0</v>
      </c>
      <c r="AU450" s="49">
        <f t="shared" si="166"/>
        <v>0</v>
      </c>
      <c r="AV450" s="49">
        <f t="shared" si="166"/>
        <v>0</v>
      </c>
      <c r="AW450" s="49">
        <f t="shared" si="166"/>
        <v>0</v>
      </c>
      <c r="AX450" s="49">
        <f t="shared" si="166"/>
        <v>0</v>
      </c>
      <c r="AY450" s="49">
        <f t="shared" si="166"/>
        <v>0</v>
      </c>
      <c r="AZ450" s="49">
        <f t="shared" si="155"/>
        <v>0</v>
      </c>
      <c r="BA450" s="49">
        <f t="shared" si="155"/>
        <v>0</v>
      </c>
      <c r="BB450" s="48">
        <f t="shared" si="161"/>
        <v>445</v>
      </c>
      <c r="BC450" s="50">
        <f t="shared" si="145"/>
        <v>0</v>
      </c>
    </row>
    <row r="451" spans="1:55" x14ac:dyDescent="0.25">
      <c r="A451" s="48">
        <f t="shared" si="153"/>
        <v>446</v>
      </c>
      <c r="B451" s="221"/>
      <c r="C451" s="222"/>
      <c r="D451" s="220"/>
      <c r="E451" s="180"/>
      <c r="F451" s="223"/>
      <c r="G451" s="223"/>
      <c r="H451" s="223"/>
      <c r="I451" s="223"/>
      <c r="J451" s="49"/>
      <c r="K451" s="49">
        <f t="shared" si="154"/>
        <v>0</v>
      </c>
      <c r="L451" s="49">
        <f t="shared" si="154"/>
        <v>0</v>
      </c>
      <c r="M451" s="49">
        <f t="shared" si="151"/>
        <v>0</v>
      </c>
      <c r="N451" s="48">
        <f t="shared" si="160"/>
        <v>446</v>
      </c>
      <c r="O451" s="49">
        <f t="shared" si="159"/>
        <v>0</v>
      </c>
      <c r="P451" s="49">
        <f t="shared" si="159"/>
        <v>0</v>
      </c>
      <c r="Q451" s="49">
        <f t="shared" si="159"/>
        <v>0</v>
      </c>
      <c r="R451" s="49">
        <f t="shared" si="159"/>
        <v>0</v>
      </c>
      <c r="S451" s="49">
        <f t="shared" si="165"/>
        <v>0</v>
      </c>
      <c r="T451" s="49">
        <f t="shared" si="165"/>
        <v>0</v>
      </c>
      <c r="U451" s="49">
        <f t="shared" si="165"/>
        <v>0</v>
      </c>
      <c r="V451" s="49">
        <f t="shared" si="165"/>
        <v>0</v>
      </c>
      <c r="W451" s="49">
        <f t="shared" si="165"/>
        <v>0</v>
      </c>
      <c r="X451" s="49">
        <f t="shared" si="165"/>
        <v>0</v>
      </c>
      <c r="Y451" s="49">
        <f t="shared" si="165"/>
        <v>0</v>
      </c>
      <c r="Z451" s="49">
        <f t="shared" si="165"/>
        <v>0</v>
      </c>
      <c r="AA451" s="49">
        <f t="shared" si="165"/>
        <v>0</v>
      </c>
      <c r="AB451" s="49">
        <f t="shared" si="165"/>
        <v>0</v>
      </c>
      <c r="AC451" s="49"/>
      <c r="AD451" s="49">
        <f t="shared" si="162"/>
        <v>0</v>
      </c>
      <c r="AE451" s="49">
        <f t="shared" si="162"/>
        <v>0</v>
      </c>
      <c r="AF451" s="49">
        <f t="shared" si="162"/>
        <v>0</v>
      </c>
      <c r="AG451" s="49">
        <f t="shared" si="162"/>
        <v>0</v>
      </c>
      <c r="AH451" s="49">
        <f t="shared" si="162"/>
        <v>0</v>
      </c>
      <c r="AI451" s="49">
        <f t="shared" si="162"/>
        <v>0</v>
      </c>
      <c r="AJ451" s="49">
        <f t="shared" si="162"/>
        <v>0</v>
      </c>
      <c r="AK451" s="49">
        <f t="shared" si="166"/>
        <v>0</v>
      </c>
      <c r="AL451" s="49">
        <f t="shared" si="166"/>
        <v>0</v>
      </c>
      <c r="AM451" s="49">
        <f t="shared" si="166"/>
        <v>0</v>
      </c>
      <c r="AN451" s="49">
        <f t="shared" si="146"/>
        <v>0</v>
      </c>
      <c r="AO451" s="49">
        <f t="shared" si="166"/>
        <v>0</v>
      </c>
      <c r="AP451" s="49">
        <f t="shared" si="166"/>
        <v>0</v>
      </c>
      <c r="AQ451" s="49">
        <f t="shared" si="166"/>
        <v>0</v>
      </c>
      <c r="AR451" s="49">
        <f t="shared" si="166"/>
        <v>0</v>
      </c>
      <c r="AS451" s="49">
        <f t="shared" si="166"/>
        <v>0</v>
      </c>
      <c r="AT451" s="49">
        <f t="shared" si="166"/>
        <v>0</v>
      </c>
      <c r="AU451" s="49">
        <f t="shared" si="166"/>
        <v>0</v>
      </c>
      <c r="AV451" s="49">
        <f t="shared" si="166"/>
        <v>0</v>
      </c>
      <c r="AW451" s="49">
        <f t="shared" si="166"/>
        <v>0</v>
      </c>
      <c r="AX451" s="49">
        <f t="shared" si="166"/>
        <v>0</v>
      </c>
      <c r="AY451" s="49">
        <f t="shared" si="166"/>
        <v>0</v>
      </c>
      <c r="AZ451" s="49">
        <f t="shared" si="155"/>
        <v>0</v>
      </c>
      <c r="BA451" s="49">
        <f t="shared" si="155"/>
        <v>0</v>
      </c>
      <c r="BB451" s="48">
        <f t="shared" si="161"/>
        <v>446</v>
      </c>
      <c r="BC451" s="50">
        <f t="shared" si="145"/>
        <v>0</v>
      </c>
    </row>
    <row r="452" spans="1:55" x14ac:dyDescent="0.25">
      <c r="A452" s="48">
        <f t="shared" si="153"/>
        <v>447</v>
      </c>
      <c r="B452" s="221"/>
      <c r="C452" s="222"/>
      <c r="D452" s="220"/>
      <c r="E452" s="180"/>
      <c r="F452" s="223"/>
      <c r="G452" s="223"/>
      <c r="H452" s="223"/>
      <c r="I452" s="223"/>
      <c r="J452" s="49"/>
      <c r="K452" s="49">
        <f t="shared" si="154"/>
        <v>0</v>
      </c>
      <c r="L452" s="49">
        <f t="shared" si="154"/>
        <v>0</v>
      </c>
      <c r="M452" s="49">
        <f t="shared" si="151"/>
        <v>0</v>
      </c>
      <c r="N452" s="48">
        <f t="shared" si="160"/>
        <v>447</v>
      </c>
      <c r="O452" s="49">
        <f t="shared" si="159"/>
        <v>0</v>
      </c>
      <c r="P452" s="49">
        <f t="shared" si="159"/>
        <v>0</v>
      </c>
      <c r="Q452" s="49">
        <f t="shared" si="159"/>
        <v>0</v>
      </c>
      <c r="R452" s="49">
        <f t="shared" si="159"/>
        <v>0</v>
      </c>
      <c r="S452" s="49">
        <f t="shared" si="165"/>
        <v>0</v>
      </c>
      <c r="T452" s="49">
        <f t="shared" si="165"/>
        <v>0</v>
      </c>
      <c r="U452" s="49">
        <f t="shared" si="165"/>
        <v>0</v>
      </c>
      <c r="V452" s="49">
        <f t="shared" si="165"/>
        <v>0</v>
      </c>
      <c r="W452" s="49">
        <f t="shared" si="165"/>
        <v>0</v>
      </c>
      <c r="X452" s="49">
        <f t="shared" si="165"/>
        <v>0</v>
      </c>
      <c r="Y452" s="49">
        <f t="shared" si="165"/>
        <v>0</v>
      </c>
      <c r="Z452" s="49">
        <f t="shared" si="165"/>
        <v>0</v>
      </c>
      <c r="AA452" s="49">
        <f t="shared" si="165"/>
        <v>0</v>
      </c>
      <c r="AB452" s="49">
        <f t="shared" si="165"/>
        <v>0</v>
      </c>
      <c r="AC452" s="49"/>
      <c r="AD452" s="49">
        <f t="shared" si="162"/>
        <v>0</v>
      </c>
      <c r="AE452" s="49">
        <f t="shared" si="162"/>
        <v>0</v>
      </c>
      <c r="AF452" s="49">
        <f t="shared" si="162"/>
        <v>0</v>
      </c>
      <c r="AG452" s="49">
        <f t="shared" si="162"/>
        <v>0</v>
      </c>
      <c r="AH452" s="49">
        <f t="shared" si="162"/>
        <v>0</v>
      </c>
      <c r="AI452" s="49">
        <f t="shared" si="162"/>
        <v>0</v>
      </c>
      <c r="AJ452" s="49">
        <f t="shared" si="162"/>
        <v>0</v>
      </c>
      <c r="AK452" s="49">
        <f t="shared" si="166"/>
        <v>0</v>
      </c>
      <c r="AL452" s="49">
        <f t="shared" si="166"/>
        <v>0</v>
      </c>
      <c r="AM452" s="49">
        <f t="shared" si="166"/>
        <v>0</v>
      </c>
      <c r="AN452" s="49">
        <f t="shared" si="146"/>
        <v>0</v>
      </c>
      <c r="AO452" s="49">
        <f t="shared" si="166"/>
        <v>0</v>
      </c>
      <c r="AP452" s="49">
        <f t="shared" si="166"/>
        <v>0</v>
      </c>
      <c r="AQ452" s="49">
        <f t="shared" si="166"/>
        <v>0</v>
      </c>
      <c r="AR452" s="49">
        <f t="shared" si="166"/>
        <v>0</v>
      </c>
      <c r="AS452" s="49">
        <f t="shared" si="166"/>
        <v>0</v>
      </c>
      <c r="AT452" s="49">
        <f t="shared" si="166"/>
        <v>0</v>
      </c>
      <c r="AU452" s="49">
        <f t="shared" si="166"/>
        <v>0</v>
      </c>
      <c r="AV452" s="49">
        <f t="shared" si="166"/>
        <v>0</v>
      </c>
      <c r="AW452" s="49">
        <f t="shared" si="166"/>
        <v>0</v>
      </c>
      <c r="AX452" s="49">
        <f t="shared" si="166"/>
        <v>0</v>
      </c>
      <c r="AY452" s="49">
        <f t="shared" si="166"/>
        <v>0</v>
      </c>
      <c r="AZ452" s="49">
        <f t="shared" si="155"/>
        <v>0</v>
      </c>
      <c r="BA452" s="49">
        <f t="shared" si="155"/>
        <v>0</v>
      </c>
      <c r="BB452" s="48">
        <f t="shared" si="161"/>
        <v>447</v>
      </c>
      <c r="BC452" s="50">
        <f t="shared" si="145"/>
        <v>0</v>
      </c>
    </row>
    <row r="453" spans="1:55" x14ac:dyDescent="0.25">
      <c r="A453" s="48">
        <f t="shared" si="153"/>
        <v>448</v>
      </c>
      <c r="B453" s="221"/>
      <c r="C453" s="222"/>
      <c r="D453" s="220"/>
      <c r="E453" s="180"/>
      <c r="F453" s="223"/>
      <c r="G453" s="223"/>
      <c r="H453" s="223"/>
      <c r="I453" s="223"/>
      <c r="J453" s="49"/>
      <c r="K453" s="49">
        <f t="shared" si="154"/>
        <v>0</v>
      </c>
      <c r="L453" s="49">
        <f t="shared" si="154"/>
        <v>0</v>
      </c>
      <c r="M453" s="49">
        <f t="shared" si="151"/>
        <v>0</v>
      </c>
      <c r="N453" s="48">
        <f t="shared" si="160"/>
        <v>448</v>
      </c>
      <c r="O453" s="49">
        <f t="shared" si="159"/>
        <v>0</v>
      </c>
      <c r="P453" s="49">
        <f t="shared" si="159"/>
        <v>0</v>
      </c>
      <c r="Q453" s="49">
        <f t="shared" si="159"/>
        <v>0</v>
      </c>
      <c r="R453" s="49">
        <f t="shared" si="159"/>
        <v>0</v>
      </c>
      <c r="S453" s="49">
        <f t="shared" si="165"/>
        <v>0</v>
      </c>
      <c r="T453" s="49">
        <f t="shared" si="165"/>
        <v>0</v>
      </c>
      <c r="U453" s="49">
        <f t="shared" si="165"/>
        <v>0</v>
      </c>
      <c r="V453" s="49">
        <f t="shared" si="165"/>
        <v>0</v>
      </c>
      <c r="W453" s="49">
        <f t="shared" si="165"/>
        <v>0</v>
      </c>
      <c r="X453" s="49">
        <f t="shared" si="165"/>
        <v>0</v>
      </c>
      <c r="Y453" s="49">
        <f t="shared" si="165"/>
        <v>0</v>
      </c>
      <c r="Z453" s="49">
        <f t="shared" si="165"/>
        <v>0</v>
      </c>
      <c r="AA453" s="49">
        <f t="shared" si="165"/>
        <v>0</v>
      </c>
      <c r="AB453" s="49">
        <f t="shared" si="165"/>
        <v>0</v>
      </c>
      <c r="AC453" s="49"/>
      <c r="AD453" s="49">
        <f t="shared" si="162"/>
        <v>0</v>
      </c>
      <c r="AE453" s="49">
        <f t="shared" si="162"/>
        <v>0</v>
      </c>
      <c r="AF453" s="49">
        <f t="shared" si="162"/>
        <v>0</v>
      </c>
      <c r="AG453" s="49">
        <f t="shared" si="162"/>
        <v>0</v>
      </c>
      <c r="AH453" s="49">
        <f t="shared" si="162"/>
        <v>0</v>
      </c>
      <c r="AI453" s="49">
        <f t="shared" si="162"/>
        <v>0</v>
      </c>
      <c r="AJ453" s="49">
        <f t="shared" si="162"/>
        <v>0</v>
      </c>
      <c r="AK453" s="49">
        <f t="shared" si="166"/>
        <v>0</v>
      </c>
      <c r="AL453" s="49">
        <f t="shared" si="166"/>
        <v>0</v>
      </c>
      <c r="AM453" s="49">
        <f t="shared" si="166"/>
        <v>0</v>
      </c>
      <c r="AN453" s="49">
        <f t="shared" si="146"/>
        <v>0</v>
      </c>
      <c r="AO453" s="49">
        <f t="shared" si="166"/>
        <v>0</v>
      </c>
      <c r="AP453" s="49">
        <f t="shared" si="166"/>
        <v>0</v>
      </c>
      <c r="AQ453" s="49">
        <f t="shared" si="166"/>
        <v>0</v>
      </c>
      <c r="AR453" s="49">
        <f t="shared" si="166"/>
        <v>0</v>
      </c>
      <c r="AS453" s="49">
        <f t="shared" si="166"/>
        <v>0</v>
      </c>
      <c r="AT453" s="49">
        <f t="shared" si="166"/>
        <v>0</v>
      </c>
      <c r="AU453" s="49">
        <f t="shared" si="166"/>
        <v>0</v>
      </c>
      <c r="AV453" s="49">
        <f t="shared" si="166"/>
        <v>0</v>
      </c>
      <c r="AW453" s="49">
        <f t="shared" si="166"/>
        <v>0</v>
      </c>
      <c r="AX453" s="49">
        <f t="shared" si="166"/>
        <v>0</v>
      </c>
      <c r="AY453" s="49">
        <f t="shared" si="166"/>
        <v>0</v>
      </c>
      <c r="AZ453" s="49">
        <f t="shared" si="155"/>
        <v>0</v>
      </c>
      <c r="BA453" s="49">
        <f t="shared" si="155"/>
        <v>0</v>
      </c>
      <c r="BB453" s="48">
        <f t="shared" si="161"/>
        <v>448</v>
      </c>
      <c r="BC453" s="50">
        <f t="shared" si="145"/>
        <v>0</v>
      </c>
    </row>
    <row r="454" spans="1:55" x14ac:dyDescent="0.25">
      <c r="A454" s="48">
        <f t="shared" si="153"/>
        <v>449</v>
      </c>
      <c r="B454" s="221"/>
      <c r="C454" s="222"/>
      <c r="D454" s="220"/>
      <c r="E454" s="180"/>
      <c r="F454" s="223"/>
      <c r="G454" s="223"/>
      <c r="H454" s="223"/>
      <c r="I454" s="223"/>
      <c r="J454" s="49"/>
      <c r="K454" s="49">
        <f t="shared" si="154"/>
        <v>0</v>
      </c>
      <c r="L454" s="49">
        <f t="shared" si="154"/>
        <v>0</v>
      </c>
      <c r="M454" s="49">
        <f t="shared" si="151"/>
        <v>0</v>
      </c>
      <c r="N454" s="48">
        <f t="shared" si="160"/>
        <v>449</v>
      </c>
      <c r="O454" s="49">
        <f t="shared" si="159"/>
        <v>0</v>
      </c>
      <c r="P454" s="49">
        <f t="shared" si="159"/>
        <v>0</v>
      </c>
      <c r="Q454" s="49">
        <f t="shared" si="159"/>
        <v>0</v>
      </c>
      <c r="R454" s="49">
        <f t="shared" si="159"/>
        <v>0</v>
      </c>
      <c r="S454" s="49">
        <f t="shared" si="165"/>
        <v>0</v>
      </c>
      <c r="T454" s="49">
        <f t="shared" si="165"/>
        <v>0</v>
      </c>
      <c r="U454" s="49">
        <f t="shared" si="165"/>
        <v>0</v>
      </c>
      <c r="V454" s="49">
        <f t="shared" si="165"/>
        <v>0</v>
      </c>
      <c r="W454" s="49">
        <f t="shared" si="165"/>
        <v>0</v>
      </c>
      <c r="X454" s="49">
        <f t="shared" si="165"/>
        <v>0</v>
      </c>
      <c r="Y454" s="49">
        <f t="shared" si="165"/>
        <v>0</v>
      </c>
      <c r="Z454" s="49">
        <f t="shared" si="165"/>
        <v>0</v>
      </c>
      <c r="AA454" s="49">
        <f t="shared" si="165"/>
        <v>0</v>
      </c>
      <c r="AB454" s="49">
        <f t="shared" si="165"/>
        <v>0</v>
      </c>
      <c r="AC454" s="49"/>
      <c r="AD454" s="49">
        <f t="shared" si="162"/>
        <v>0</v>
      </c>
      <c r="AE454" s="49">
        <f t="shared" si="162"/>
        <v>0</v>
      </c>
      <c r="AF454" s="49">
        <f t="shared" si="162"/>
        <v>0</v>
      </c>
      <c r="AG454" s="49">
        <f t="shared" si="162"/>
        <v>0</v>
      </c>
      <c r="AH454" s="49">
        <f t="shared" si="162"/>
        <v>0</v>
      </c>
      <c r="AI454" s="49">
        <f t="shared" si="162"/>
        <v>0</v>
      </c>
      <c r="AJ454" s="49">
        <f t="shared" si="162"/>
        <v>0</v>
      </c>
      <c r="AK454" s="49">
        <f t="shared" si="166"/>
        <v>0</v>
      </c>
      <c r="AL454" s="49">
        <f t="shared" si="166"/>
        <v>0</v>
      </c>
      <c r="AM454" s="49">
        <f t="shared" si="166"/>
        <v>0</v>
      </c>
      <c r="AN454" s="49">
        <f t="shared" si="146"/>
        <v>0</v>
      </c>
      <c r="AO454" s="49">
        <f t="shared" si="166"/>
        <v>0</v>
      </c>
      <c r="AP454" s="49">
        <f t="shared" si="166"/>
        <v>0</v>
      </c>
      <c r="AQ454" s="49">
        <f t="shared" si="166"/>
        <v>0</v>
      </c>
      <c r="AR454" s="49">
        <f t="shared" si="166"/>
        <v>0</v>
      </c>
      <c r="AS454" s="49">
        <f t="shared" si="166"/>
        <v>0</v>
      </c>
      <c r="AT454" s="49">
        <f t="shared" si="166"/>
        <v>0</v>
      </c>
      <c r="AU454" s="49">
        <f t="shared" si="166"/>
        <v>0</v>
      </c>
      <c r="AV454" s="49">
        <f t="shared" si="166"/>
        <v>0</v>
      </c>
      <c r="AW454" s="49">
        <f t="shared" si="166"/>
        <v>0</v>
      </c>
      <c r="AX454" s="49">
        <f t="shared" si="166"/>
        <v>0</v>
      </c>
      <c r="AY454" s="49">
        <f t="shared" si="166"/>
        <v>0</v>
      </c>
      <c r="AZ454" s="49">
        <f t="shared" si="155"/>
        <v>0</v>
      </c>
      <c r="BA454" s="49">
        <f t="shared" si="155"/>
        <v>0</v>
      </c>
      <c r="BB454" s="48">
        <f t="shared" si="161"/>
        <v>449</v>
      </c>
      <c r="BC454" s="50">
        <f t="shared" ref="BC454:BC506" si="167">F454-G454+H454-I454-K454-L454+M454-SUM(O454:R454)+SUM(S454:AB454)-SUM(AD454:AJ454)+SUM(AK454:BA454)</f>
        <v>0</v>
      </c>
    </row>
    <row r="455" spans="1:55" x14ac:dyDescent="0.25">
      <c r="A455" s="48">
        <f t="shared" si="153"/>
        <v>450</v>
      </c>
      <c r="B455" s="221"/>
      <c r="C455" s="222"/>
      <c r="D455" s="220"/>
      <c r="E455" s="180"/>
      <c r="F455" s="223"/>
      <c r="G455" s="223"/>
      <c r="H455" s="223"/>
      <c r="I455" s="223"/>
      <c r="J455" s="49"/>
      <c r="K455" s="49">
        <f t="shared" si="154"/>
        <v>0</v>
      </c>
      <c r="L455" s="49">
        <f t="shared" si="154"/>
        <v>0</v>
      </c>
      <c r="M455" s="49">
        <f t="shared" si="151"/>
        <v>0</v>
      </c>
      <c r="N455" s="48">
        <f t="shared" si="160"/>
        <v>450</v>
      </c>
      <c r="O455" s="49">
        <f t="shared" si="159"/>
        <v>0</v>
      </c>
      <c r="P455" s="49">
        <f t="shared" si="159"/>
        <v>0</v>
      </c>
      <c r="Q455" s="49">
        <f t="shared" si="159"/>
        <v>0</v>
      </c>
      <c r="R455" s="49">
        <f t="shared" si="159"/>
        <v>0</v>
      </c>
      <c r="S455" s="49">
        <f t="shared" si="165"/>
        <v>0</v>
      </c>
      <c r="T455" s="49">
        <f t="shared" si="165"/>
        <v>0</v>
      </c>
      <c r="U455" s="49">
        <f t="shared" si="165"/>
        <v>0</v>
      </c>
      <c r="V455" s="49">
        <f t="shared" si="165"/>
        <v>0</v>
      </c>
      <c r="W455" s="49">
        <f t="shared" si="165"/>
        <v>0</v>
      </c>
      <c r="X455" s="49">
        <f t="shared" si="165"/>
        <v>0</v>
      </c>
      <c r="Y455" s="49">
        <f t="shared" si="165"/>
        <v>0</v>
      </c>
      <c r="Z455" s="49">
        <f t="shared" si="165"/>
        <v>0</v>
      </c>
      <c r="AA455" s="49">
        <f t="shared" si="165"/>
        <v>0</v>
      </c>
      <c r="AB455" s="49">
        <f t="shared" si="165"/>
        <v>0</v>
      </c>
      <c r="AC455" s="49"/>
      <c r="AD455" s="49">
        <f t="shared" si="162"/>
        <v>0</v>
      </c>
      <c r="AE455" s="49">
        <f t="shared" si="162"/>
        <v>0</v>
      </c>
      <c r="AF455" s="49">
        <f t="shared" si="162"/>
        <v>0</v>
      </c>
      <c r="AG455" s="49">
        <f t="shared" si="162"/>
        <v>0</v>
      </c>
      <c r="AH455" s="49">
        <f t="shared" si="162"/>
        <v>0</v>
      </c>
      <c r="AI455" s="49">
        <f t="shared" si="162"/>
        <v>0</v>
      </c>
      <c r="AJ455" s="49">
        <f t="shared" si="162"/>
        <v>0</v>
      </c>
      <c r="AK455" s="49">
        <f t="shared" si="166"/>
        <v>0</v>
      </c>
      <c r="AL455" s="49">
        <f t="shared" si="166"/>
        <v>0</v>
      </c>
      <c r="AM455" s="49">
        <f t="shared" si="166"/>
        <v>0</v>
      </c>
      <c r="AN455" s="49">
        <f t="shared" ref="AN455:AN505" si="168">IF($E455=AN$4,$G455+$I455,IF(E455=42,-(F455+H455),IF(E455=43,-(F455+H455),IF(E455=44,G455+I455,0))))</f>
        <v>0</v>
      </c>
      <c r="AO455" s="49">
        <f t="shared" si="166"/>
        <v>0</v>
      </c>
      <c r="AP455" s="49">
        <f t="shared" si="166"/>
        <v>0</v>
      </c>
      <c r="AQ455" s="49">
        <f t="shared" si="166"/>
        <v>0</v>
      </c>
      <c r="AR455" s="49">
        <f t="shared" si="166"/>
        <v>0</v>
      </c>
      <c r="AS455" s="49">
        <f t="shared" si="166"/>
        <v>0</v>
      </c>
      <c r="AT455" s="49">
        <f t="shared" si="166"/>
        <v>0</v>
      </c>
      <c r="AU455" s="49">
        <f t="shared" si="166"/>
        <v>0</v>
      </c>
      <c r="AV455" s="49">
        <f t="shared" si="166"/>
        <v>0</v>
      </c>
      <c r="AW455" s="49">
        <f t="shared" si="166"/>
        <v>0</v>
      </c>
      <c r="AX455" s="49">
        <f t="shared" si="166"/>
        <v>0</v>
      </c>
      <c r="AY455" s="49">
        <f t="shared" si="166"/>
        <v>0</v>
      </c>
      <c r="AZ455" s="49">
        <f t="shared" si="155"/>
        <v>0</v>
      </c>
      <c r="BA455" s="49">
        <f t="shared" si="155"/>
        <v>0</v>
      </c>
      <c r="BB455" s="48">
        <f t="shared" si="161"/>
        <v>450</v>
      </c>
      <c r="BC455" s="50">
        <f t="shared" si="167"/>
        <v>0</v>
      </c>
    </row>
    <row r="456" spans="1:55" x14ac:dyDescent="0.25">
      <c r="A456" s="48">
        <f t="shared" si="153"/>
        <v>451</v>
      </c>
      <c r="B456" s="221"/>
      <c r="C456" s="222"/>
      <c r="D456" s="220"/>
      <c r="E456" s="180"/>
      <c r="F456" s="223"/>
      <c r="G456" s="223"/>
      <c r="H456" s="223"/>
      <c r="I456" s="223"/>
      <c r="J456" s="49"/>
      <c r="K456" s="49">
        <f t="shared" si="154"/>
        <v>0</v>
      </c>
      <c r="L456" s="49">
        <f t="shared" si="154"/>
        <v>0</v>
      </c>
      <c r="M456" s="49">
        <f t="shared" si="151"/>
        <v>0</v>
      </c>
      <c r="N456" s="48">
        <f t="shared" si="160"/>
        <v>451</v>
      </c>
      <c r="O456" s="49">
        <f t="shared" si="159"/>
        <v>0</v>
      </c>
      <c r="P456" s="49">
        <f t="shared" si="159"/>
        <v>0</v>
      </c>
      <c r="Q456" s="49">
        <f t="shared" si="159"/>
        <v>0</v>
      </c>
      <c r="R456" s="49">
        <f t="shared" si="159"/>
        <v>0</v>
      </c>
      <c r="S456" s="49">
        <f t="shared" si="165"/>
        <v>0</v>
      </c>
      <c r="T456" s="49">
        <f t="shared" si="165"/>
        <v>0</v>
      </c>
      <c r="U456" s="49">
        <f t="shared" si="165"/>
        <v>0</v>
      </c>
      <c r="V456" s="49">
        <f t="shared" si="165"/>
        <v>0</v>
      </c>
      <c r="W456" s="49">
        <f t="shared" si="165"/>
        <v>0</v>
      </c>
      <c r="X456" s="49">
        <f t="shared" si="165"/>
        <v>0</v>
      </c>
      <c r="Y456" s="49">
        <f t="shared" si="165"/>
        <v>0</v>
      </c>
      <c r="Z456" s="49">
        <f t="shared" si="165"/>
        <v>0</v>
      </c>
      <c r="AA456" s="49">
        <f t="shared" si="165"/>
        <v>0</v>
      </c>
      <c r="AB456" s="49">
        <f t="shared" si="165"/>
        <v>0</v>
      </c>
      <c r="AC456" s="49"/>
      <c r="AD456" s="49">
        <f t="shared" si="162"/>
        <v>0</v>
      </c>
      <c r="AE456" s="49">
        <f t="shared" si="162"/>
        <v>0</v>
      </c>
      <c r="AF456" s="49">
        <f t="shared" si="162"/>
        <v>0</v>
      </c>
      <c r="AG456" s="49">
        <f t="shared" si="162"/>
        <v>0</v>
      </c>
      <c r="AH456" s="49">
        <f t="shared" si="162"/>
        <v>0</v>
      </c>
      <c r="AI456" s="49">
        <f t="shared" si="162"/>
        <v>0</v>
      </c>
      <c r="AJ456" s="49">
        <f t="shared" si="162"/>
        <v>0</v>
      </c>
      <c r="AK456" s="49">
        <f t="shared" si="166"/>
        <v>0</v>
      </c>
      <c r="AL456" s="49">
        <f t="shared" si="166"/>
        <v>0</v>
      </c>
      <c r="AM456" s="49">
        <f t="shared" si="166"/>
        <v>0</v>
      </c>
      <c r="AN456" s="49">
        <f t="shared" si="168"/>
        <v>0</v>
      </c>
      <c r="AO456" s="49">
        <f t="shared" si="166"/>
        <v>0</v>
      </c>
      <c r="AP456" s="49">
        <f t="shared" si="166"/>
        <v>0</v>
      </c>
      <c r="AQ456" s="49">
        <f t="shared" si="166"/>
        <v>0</v>
      </c>
      <c r="AR456" s="49">
        <f t="shared" si="166"/>
        <v>0</v>
      </c>
      <c r="AS456" s="49">
        <f t="shared" si="166"/>
        <v>0</v>
      </c>
      <c r="AT456" s="49">
        <f t="shared" si="166"/>
        <v>0</v>
      </c>
      <c r="AU456" s="49">
        <f t="shared" si="166"/>
        <v>0</v>
      </c>
      <c r="AV456" s="49">
        <f t="shared" si="166"/>
        <v>0</v>
      </c>
      <c r="AW456" s="49">
        <f t="shared" si="166"/>
        <v>0</v>
      </c>
      <c r="AX456" s="49">
        <f t="shared" si="166"/>
        <v>0</v>
      </c>
      <c r="AY456" s="49">
        <f t="shared" si="166"/>
        <v>0</v>
      </c>
      <c r="AZ456" s="49">
        <f t="shared" si="155"/>
        <v>0</v>
      </c>
      <c r="BA456" s="49">
        <f t="shared" si="155"/>
        <v>0</v>
      </c>
      <c r="BB456" s="48">
        <f t="shared" si="161"/>
        <v>451</v>
      </c>
      <c r="BC456" s="50">
        <f t="shared" si="167"/>
        <v>0</v>
      </c>
    </row>
    <row r="457" spans="1:55" x14ac:dyDescent="0.25">
      <c r="A457" s="48">
        <f t="shared" si="153"/>
        <v>452</v>
      </c>
      <c r="B457" s="221"/>
      <c r="C457" s="222"/>
      <c r="D457" s="220"/>
      <c r="E457" s="180"/>
      <c r="F457" s="223"/>
      <c r="G457" s="223"/>
      <c r="H457" s="223"/>
      <c r="I457" s="223"/>
      <c r="J457" s="49"/>
      <c r="K457" s="49">
        <f t="shared" si="154"/>
        <v>0</v>
      </c>
      <c r="L457" s="49">
        <f t="shared" si="154"/>
        <v>0</v>
      </c>
      <c r="M457" s="49">
        <f t="shared" si="151"/>
        <v>0</v>
      </c>
      <c r="N457" s="48">
        <f t="shared" si="160"/>
        <v>452</v>
      </c>
      <c r="O457" s="49">
        <f t="shared" si="159"/>
        <v>0</v>
      </c>
      <c r="P457" s="49">
        <f t="shared" si="159"/>
        <v>0</v>
      </c>
      <c r="Q457" s="49">
        <f t="shared" si="159"/>
        <v>0</v>
      </c>
      <c r="R457" s="49">
        <f t="shared" si="159"/>
        <v>0</v>
      </c>
      <c r="S457" s="49">
        <f t="shared" si="165"/>
        <v>0</v>
      </c>
      <c r="T457" s="49">
        <f t="shared" si="165"/>
        <v>0</v>
      </c>
      <c r="U457" s="49">
        <f t="shared" si="165"/>
        <v>0</v>
      </c>
      <c r="V457" s="49">
        <f t="shared" si="165"/>
        <v>0</v>
      </c>
      <c r="W457" s="49">
        <f t="shared" si="165"/>
        <v>0</v>
      </c>
      <c r="X457" s="49">
        <f t="shared" si="165"/>
        <v>0</v>
      </c>
      <c r="Y457" s="49">
        <f t="shared" si="165"/>
        <v>0</v>
      </c>
      <c r="Z457" s="49">
        <f t="shared" si="165"/>
        <v>0</v>
      </c>
      <c r="AA457" s="49">
        <f t="shared" si="165"/>
        <v>0</v>
      </c>
      <c r="AB457" s="49">
        <f t="shared" si="165"/>
        <v>0</v>
      </c>
      <c r="AC457" s="49"/>
      <c r="AD457" s="49">
        <f t="shared" si="162"/>
        <v>0</v>
      </c>
      <c r="AE457" s="49">
        <f t="shared" si="162"/>
        <v>0</v>
      </c>
      <c r="AF457" s="49">
        <f t="shared" si="162"/>
        <v>0</v>
      </c>
      <c r="AG457" s="49">
        <f t="shared" si="162"/>
        <v>0</v>
      </c>
      <c r="AH457" s="49">
        <f t="shared" si="162"/>
        <v>0</v>
      </c>
      <c r="AI457" s="49">
        <f t="shared" si="162"/>
        <v>0</v>
      </c>
      <c r="AJ457" s="49">
        <f t="shared" si="162"/>
        <v>0</v>
      </c>
      <c r="AK457" s="49">
        <f t="shared" si="166"/>
        <v>0</v>
      </c>
      <c r="AL457" s="49">
        <f t="shared" si="166"/>
        <v>0</v>
      </c>
      <c r="AM457" s="49">
        <f t="shared" si="166"/>
        <v>0</v>
      </c>
      <c r="AN457" s="49">
        <f t="shared" si="168"/>
        <v>0</v>
      </c>
      <c r="AO457" s="49">
        <f t="shared" si="166"/>
        <v>0</v>
      </c>
      <c r="AP457" s="49">
        <f t="shared" si="166"/>
        <v>0</v>
      </c>
      <c r="AQ457" s="49">
        <f t="shared" si="166"/>
        <v>0</v>
      </c>
      <c r="AR457" s="49">
        <f t="shared" si="166"/>
        <v>0</v>
      </c>
      <c r="AS457" s="49">
        <f t="shared" si="166"/>
        <v>0</v>
      </c>
      <c r="AT457" s="49">
        <f t="shared" si="166"/>
        <v>0</v>
      </c>
      <c r="AU457" s="49">
        <f t="shared" si="166"/>
        <v>0</v>
      </c>
      <c r="AV457" s="49">
        <f t="shared" si="166"/>
        <v>0</v>
      </c>
      <c r="AW457" s="49">
        <f t="shared" si="166"/>
        <v>0</v>
      </c>
      <c r="AX457" s="49">
        <f t="shared" si="166"/>
        <v>0</v>
      </c>
      <c r="AY457" s="49">
        <f t="shared" si="166"/>
        <v>0</v>
      </c>
      <c r="AZ457" s="49">
        <f t="shared" si="155"/>
        <v>0</v>
      </c>
      <c r="BA457" s="49">
        <f t="shared" si="155"/>
        <v>0</v>
      </c>
      <c r="BB457" s="48">
        <f t="shared" si="161"/>
        <v>452</v>
      </c>
      <c r="BC457" s="50">
        <f t="shared" si="167"/>
        <v>0</v>
      </c>
    </row>
    <row r="458" spans="1:55" x14ac:dyDescent="0.25">
      <c r="A458" s="48">
        <f t="shared" si="153"/>
        <v>453</v>
      </c>
      <c r="B458" s="221"/>
      <c r="C458" s="222"/>
      <c r="D458" s="220"/>
      <c r="E458" s="180"/>
      <c r="F458" s="223"/>
      <c r="G458" s="223"/>
      <c r="H458" s="223"/>
      <c r="I458" s="223"/>
      <c r="J458" s="49"/>
      <c r="K458" s="49">
        <f t="shared" si="154"/>
        <v>0</v>
      </c>
      <c r="L458" s="49">
        <f t="shared" si="154"/>
        <v>0</v>
      </c>
      <c r="M458" s="49">
        <f t="shared" si="151"/>
        <v>0</v>
      </c>
      <c r="N458" s="48">
        <f t="shared" si="160"/>
        <v>453</v>
      </c>
      <c r="O458" s="49">
        <f t="shared" si="159"/>
        <v>0</v>
      </c>
      <c r="P458" s="49">
        <f t="shared" si="159"/>
        <v>0</v>
      </c>
      <c r="Q458" s="49">
        <f t="shared" si="159"/>
        <v>0</v>
      </c>
      <c r="R458" s="49">
        <f t="shared" si="159"/>
        <v>0</v>
      </c>
      <c r="S458" s="49">
        <f t="shared" si="165"/>
        <v>0</v>
      </c>
      <c r="T458" s="49">
        <f t="shared" si="165"/>
        <v>0</v>
      </c>
      <c r="U458" s="49">
        <f t="shared" si="165"/>
        <v>0</v>
      </c>
      <c r="V458" s="49">
        <f t="shared" si="165"/>
        <v>0</v>
      </c>
      <c r="W458" s="49">
        <f t="shared" si="165"/>
        <v>0</v>
      </c>
      <c r="X458" s="49">
        <f t="shared" si="165"/>
        <v>0</v>
      </c>
      <c r="Y458" s="49">
        <f t="shared" si="165"/>
        <v>0</v>
      </c>
      <c r="Z458" s="49">
        <f t="shared" si="165"/>
        <v>0</v>
      </c>
      <c r="AA458" s="49">
        <f t="shared" si="165"/>
        <v>0</v>
      </c>
      <c r="AB458" s="49">
        <f t="shared" si="165"/>
        <v>0</v>
      </c>
      <c r="AC458" s="49"/>
      <c r="AD458" s="49">
        <f t="shared" si="162"/>
        <v>0</v>
      </c>
      <c r="AE458" s="49">
        <f t="shared" si="162"/>
        <v>0</v>
      </c>
      <c r="AF458" s="49">
        <f t="shared" si="162"/>
        <v>0</v>
      </c>
      <c r="AG458" s="49">
        <f t="shared" si="162"/>
        <v>0</v>
      </c>
      <c r="AH458" s="49">
        <f t="shared" si="162"/>
        <v>0</v>
      </c>
      <c r="AI458" s="49">
        <f t="shared" si="162"/>
        <v>0</v>
      </c>
      <c r="AJ458" s="49">
        <f t="shared" si="162"/>
        <v>0</v>
      </c>
      <c r="AK458" s="49">
        <f t="shared" si="166"/>
        <v>0</v>
      </c>
      <c r="AL458" s="49">
        <f t="shared" si="166"/>
        <v>0</v>
      </c>
      <c r="AM458" s="49">
        <f t="shared" si="166"/>
        <v>0</v>
      </c>
      <c r="AN458" s="49">
        <f t="shared" si="168"/>
        <v>0</v>
      </c>
      <c r="AO458" s="49">
        <f t="shared" si="166"/>
        <v>0</v>
      </c>
      <c r="AP458" s="49">
        <f t="shared" si="166"/>
        <v>0</v>
      </c>
      <c r="AQ458" s="49">
        <f t="shared" si="166"/>
        <v>0</v>
      </c>
      <c r="AR458" s="49">
        <f t="shared" si="166"/>
        <v>0</v>
      </c>
      <c r="AS458" s="49">
        <f t="shared" si="166"/>
        <v>0</v>
      </c>
      <c r="AT458" s="49">
        <f t="shared" si="166"/>
        <v>0</v>
      </c>
      <c r="AU458" s="49">
        <f t="shared" si="166"/>
        <v>0</v>
      </c>
      <c r="AV458" s="49">
        <f t="shared" si="166"/>
        <v>0</v>
      </c>
      <c r="AW458" s="49">
        <f t="shared" si="166"/>
        <v>0</v>
      </c>
      <c r="AX458" s="49">
        <f t="shared" si="166"/>
        <v>0</v>
      </c>
      <c r="AY458" s="49">
        <f t="shared" si="166"/>
        <v>0</v>
      </c>
      <c r="AZ458" s="49">
        <f t="shared" si="155"/>
        <v>0</v>
      </c>
      <c r="BA458" s="49">
        <f t="shared" si="155"/>
        <v>0</v>
      </c>
      <c r="BB458" s="48">
        <f t="shared" si="161"/>
        <v>453</v>
      </c>
      <c r="BC458" s="50">
        <f t="shared" si="167"/>
        <v>0</v>
      </c>
    </row>
    <row r="459" spans="1:55" x14ac:dyDescent="0.25">
      <c r="A459" s="48">
        <f t="shared" si="153"/>
        <v>454</v>
      </c>
      <c r="B459" s="221"/>
      <c r="C459" s="222"/>
      <c r="D459" s="220"/>
      <c r="E459" s="180"/>
      <c r="F459" s="223"/>
      <c r="G459" s="223"/>
      <c r="H459" s="223"/>
      <c r="I459" s="223"/>
      <c r="J459" s="49"/>
      <c r="K459" s="49">
        <f t="shared" si="154"/>
        <v>0</v>
      </c>
      <c r="L459" s="49">
        <f t="shared" si="154"/>
        <v>0</v>
      </c>
      <c r="M459" s="49">
        <f t="shared" si="151"/>
        <v>0</v>
      </c>
      <c r="N459" s="48">
        <f t="shared" si="160"/>
        <v>454</v>
      </c>
      <c r="O459" s="49">
        <f t="shared" si="159"/>
        <v>0</v>
      </c>
      <c r="P459" s="49">
        <f t="shared" si="159"/>
        <v>0</v>
      </c>
      <c r="Q459" s="49">
        <f t="shared" si="159"/>
        <v>0</v>
      </c>
      <c r="R459" s="49">
        <f t="shared" si="159"/>
        <v>0</v>
      </c>
      <c r="S459" s="49">
        <f t="shared" si="165"/>
        <v>0</v>
      </c>
      <c r="T459" s="49">
        <f t="shared" si="165"/>
        <v>0</v>
      </c>
      <c r="U459" s="49">
        <f t="shared" si="165"/>
        <v>0</v>
      </c>
      <c r="V459" s="49">
        <f t="shared" si="165"/>
        <v>0</v>
      </c>
      <c r="W459" s="49">
        <f t="shared" si="165"/>
        <v>0</v>
      </c>
      <c r="X459" s="49">
        <f t="shared" si="165"/>
        <v>0</v>
      </c>
      <c r="Y459" s="49">
        <f t="shared" si="165"/>
        <v>0</v>
      </c>
      <c r="Z459" s="49">
        <f t="shared" si="165"/>
        <v>0</v>
      </c>
      <c r="AA459" s="49">
        <f t="shared" si="165"/>
        <v>0</v>
      </c>
      <c r="AB459" s="49">
        <f t="shared" si="165"/>
        <v>0</v>
      </c>
      <c r="AC459" s="49"/>
      <c r="AD459" s="49">
        <f t="shared" si="162"/>
        <v>0</v>
      </c>
      <c r="AE459" s="49">
        <f t="shared" si="162"/>
        <v>0</v>
      </c>
      <c r="AF459" s="49">
        <f t="shared" si="162"/>
        <v>0</v>
      </c>
      <c r="AG459" s="49">
        <f t="shared" si="162"/>
        <v>0</v>
      </c>
      <c r="AH459" s="49">
        <f t="shared" si="162"/>
        <v>0</v>
      </c>
      <c r="AI459" s="49">
        <f t="shared" si="162"/>
        <v>0</v>
      </c>
      <c r="AJ459" s="49">
        <f t="shared" si="162"/>
        <v>0</v>
      </c>
      <c r="AK459" s="49">
        <f t="shared" si="166"/>
        <v>0</v>
      </c>
      <c r="AL459" s="49">
        <f t="shared" si="166"/>
        <v>0</v>
      </c>
      <c r="AM459" s="49">
        <f t="shared" si="166"/>
        <v>0</v>
      </c>
      <c r="AN459" s="49">
        <f t="shared" si="168"/>
        <v>0</v>
      </c>
      <c r="AO459" s="49">
        <f t="shared" si="166"/>
        <v>0</v>
      </c>
      <c r="AP459" s="49">
        <f t="shared" si="166"/>
        <v>0</v>
      </c>
      <c r="AQ459" s="49">
        <f t="shared" si="166"/>
        <v>0</v>
      </c>
      <c r="AR459" s="49">
        <f t="shared" si="166"/>
        <v>0</v>
      </c>
      <c r="AS459" s="49">
        <f t="shared" si="166"/>
        <v>0</v>
      </c>
      <c r="AT459" s="49">
        <f t="shared" si="166"/>
        <v>0</v>
      </c>
      <c r="AU459" s="49">
        <f t="shared" si="166"/>
        <v>0</v>
      </c>
      <c r="AV459" s="49">
        <f t="shared" si="166"/>
        <v>0</v>
      </c>
      <c r="AW459" s="49">
        <f t="shared" si="166"/>
        <v>0</v>
      </c>
      <c r="AX459" s="49">
        <f t="shared" si="166"/>
        <v>0</v>
      </c>
      <c r="AY459" s="49">
        <f t="shared" si="166"/>
        <v>0</v>
      </c>
      <c r="AZ459" s="49">
        <f t="shared" si="155"/>
        <v>0</v>
      </c>
      <c r="BA459" s="49">
        <f t="shared" si="155"/>
        <v>0</v>
      </c>
      <c r="BB459" s="48">
        <f t="shared" si="161"/>
        <v>454</v>
      </c>
      <c r="BC459" s="50">
        <f t="shared" si="167"/>
        <v>0</v>
      </c>
    </row>
    <row r="460" spans="1:55" x14ac:dyDescent="0.25">
      <c r="A460" s="48">
        <f t="shared" si="153"/>
        <v>455</v>
      </c>
      <c r="B460" s="221"/>
      <c r="C460" s="222"/>
      <c r="D460" s="220"/>
      <c r="E460" s="180"/>
      <c r="F460" s="223"/>
      <c r="G460" s="223"/>
      <c r="H460" s="223"/>
      <c r="I460" s="223"/>
      <c r="J460" s="49"/>
      <c r="K460" s="49">
        <f t="shared" si="154"/>
        <v>0</v>
      </c>
      <c r="L460" s="49">
        <f t="shared" si="154"/>
        <v>0</v>
      </c>
      <c r="M460" s="49">
        <f t="shared" si="151"/>
        <v>0</v>
      </c>
      <c r="N460" s="48">
        <f t="shared" si="160"/>
        <v>455</v>
      </c>
      <c r="O460" s="49">
        <f t="shared" si="159"/>
        <v>0</v>
      </c>
      <c r="P460" s="49">
        <f t="shared" si="159"/>
        <v>0</v>
      </c>
      <c r="Q460" s="49">
        <f t="shared" si="159"/>
        <v>0</v>
      </c>
      <c r="R460" s="49">
        <f t="shared" si="159"/>
        <v>0</v>
      </c>
      <c r="S460" s="49">
        <f t="shared" si="165"/>
        <v>0</v>
      </c>
      <c r="T460" s="49">
        <f t="shared" si="165"/>
        <v>0</v>
      </c>
      <c r="U460" s="49">
        <f t="shared" si="165"/>
        <v>0</v>
      </c>
      <c r="V460" s="49">
        <f t="shared" si="165"/>
        <v>0</v>
      </c>
      <c r="W460" s="49">
        <f t="shared" si="165"/>
        <v>0</v>
      </c>
      <c r="X460" s="49">
        <f t="shared" si="165"/>
        <v>0</v>
      </c>
      <c r="Y460" s="49">
        <f t="shared" si="165"/>
        <v>0</v>
      </c>
      <c r="Z460" s="49">
        <f t="shared" si="165"/>
        <v>0</v>
      </c>
      <c r="AA460" s="49">
        <f t="shared" si="165"/>
        <v>0</v>
      </c>
      <c r="AB460" s="49">
        <f t="shared" si="165"/>
        <v>0</v>
      </c>
      <c r="AC460" s="49"/>
      <c r="AD460" s="49">
        <f t="shared" si="162"/>
        <v>0</v>
      </c>
      <c r="AE460" s="49">
        <f t="shared" si="162"/>
        <v>0</v>
      </c>
      <c r="AF460" s="49">
        <f t="shared" si="162"/>
        <v>0</v>
      </c>
      <c r="AG460" s="49">
        <f t="shared" si="162"/>
        <v>0</v>
      </c>
      <c r="AH460" s="49">
        <f t="shared" si="162"/>
        <v>0</v>
      </c>
      <c r="AI460" s="49">
        <f t="shared" si="162"/>
        <v>0</v>
      </c>
      <c r="AJ460" s="49">
        <f t="shared" si="162"/>
        <v>0</v>
      </c>
      <c r="AK460" s="49">
        <f t="shared" si="166"/>
        <v>0</v>
      </c>
      <c r="AL460" s="49">
        <f t="shared" si="166"/>
        <v>0</v>
      </c>
      <c r="AM460" s="49">
        <f t="shared" si="166"/>
        <v>0</v>
      </c>
      <c r="AN460" s="49">
        <f t="shared" si="168"/>
        <v>0</v>
      </c>
      <c r="AO460" s="49">
        <f t="shared" si="166"/>
        <v>0</v>
      </c>
      <c r="AP460" s="49">
        <f t="shared" si="166"/>
        <v>0</v>
      </c>
      <c r="AQ460" s="49">
        <f t="shared" si="166"/>
        <v>0</v>
      </c>
      <c r="AR460" s="49">
        <f t="shared" si="166"/>
        <v>0</v>
      </c>
      <c r="AS460" s="49">
        <f t="shared" si="166"/>
        <v>0</v>
      </c>
      <c r="AT460" s="49">
        <f t="shared" si="166"/>
        <v>0</v>
      </c>
      <c r="AU460" s="49">
        <f t="shared" si="166"/>
        <v>0</v>
      </c>
      <c r="AV460" s="49">
        <f t="shared" si="166"/>
        <v>0</v>
      </c>
      <c r="AW460" s="49">
        <f t="shared" si="166"/>
        <v>0</v>
      </c>
      <c r="AX460" s="49">
        <f t="shared" si="166"/>
        <v>0</v>
      </c>
      <c r="AY460" s="49">
        <f t="shared" si="166"/>
        <v>0</v>
      </c>
      <c r="AZ460" s="49">
        <f t="shared" si="155"/>
        <v>0</v>
      </c>
      <c r="BA460" s="49">
        <f t="shared" si="155"/>
        <v>0</v>
      </c>
      <c r="BB460" s="48">
        <f t="shared" si="161"/>
        <v>455</v>
      </c>
      <c r="BC460" s="50">
        <f t="shared" si="167"/>
        <v>0</v>
      </c>
    </row>
    <row r="461" spans="1:55" x14ac:dyDescent="0.25">
      <c r="A461" s="48">
        <f t="shared" si="153"/>
        <v>456</v>
      </c>
      <c r="B461" s="221"/>
      <c r="C461" s="222"/>
      <c r="D461" s="220"/>
      <c r="E461" s="180"/>
      <c r="F461" s="223"/>
      <c r="G461" s="223"/>
      <c r="H461" s="223"/>
      <c r="I461" s="223"/>
      <c r="J461" s="49"/>
      <c r="K461" s="49">
        <f t="shared" si="154"/>
        <v>0</v>
      </c>
      <c r="L461" s="49">
        <f t="shared" si="154"/>
        <v>0</v>
      </c>
      <c r="M461" s="49">
        <f t="shared" si="151"/>
        <v>0</v>
      </c>
      <c r="N461" s="48">
        <f t="shared" si="160"/>
        <v>456</v>
      </c>
      <c r="O461" s="49">
        <f t="shared" si="159"/>
        <v>0</v>
      </c>
      <c r="P461" s="49">
        <f t="shared" si="159"/>
        <v>0</v>
      </c>
      <c r="Q461" s="49">
        <f t="shared" si="159"/>
        <v>0</v>
      </c>
      <c r="R461" s="49">
        <f t="shared" si="159"/>
        <v>0</v>
      </c>
      <c r="S461" s="49">
        <f t="shared" si="165"/>
        <v>0</v>
      </c>
      <c r="T461" s="49">
        <f t="shared" si="165"/>
        <v>0</v>
      </c>
      <c r="U461" s="49">
        <f t="shared" si="165"/>
        <v>0</v>
      </c>
      <c r="V461" s="49">
        <f t="shared" si="165"/>
        <v>0</v>
      </c>
      <c r="W461" s="49">
        <f t="shared" si="165"/>
        <v>0</v>
      </c>
      <c r="X461" s="49">
        <f t="shared" si="165"/>
        <v>0</v>
      </c>
      <c r="Y461" s="49">
        <f t="shared" si="165"/>
        <v>0</v>
      </c>
      <c r="Z461" s="49">
        <f t="shared" si="165"/>
        <v>0</v>
      </c>
      <c r="AA461" s="49">
        <f t="shared" si="165"/>
        <v>0</v>
      </c>
      <c r="AB461" s="49">
        <f t="shared" si="165"/>
        <v>0</v>
      </c>
      <c r="AC461" s="49"/>
      <c r="AD461" s="49">
        <f t="shared" si="162"/>
        <v>0</v>
      </c>
      <c r="AE461" s="49">
        <f t="shared" si="162"/>
        <v>0</v>
      </c>
      <c r="AF461" s="49">
        <f t="shared" si="162"/>
        <v>0</v>
      </c>
      <c r="AG461" s="49">
        <f t="shared" si="162"/>
        <v>0</v>
      </c>
      <c r="AH461" s="49">
        <f t="shared" si="162"/>
        <v>0</v>
      </c>
      <c r="AI461" s="49">
        <f t="shared" si="162"/>
        <v>0</v>
      </c>
      <c r="AJ461" s="49">
        <f t="shared" si="162"/>
        <v>0</v>
      </c>
      <c r="AK461" s="49">
        <f t="shared" si="166"/>
        <v>0</v>
      </c>
      <c r="AL461" s="49">
        <f t="shared" si="166"/>
        <v>0</v>
      </c>
      <c r="AM461" s="49">
        <f t="shared" si="166"/>
        <v>0</v>
      </c>
      <c r="AN461" s="49">
        <f t="shared" si="168"/>
        <v>0</v>
      </c>
      <c r="AO461" s="49">
        <f t="shared" si="166"/>
        <v>0</v>
      </c>
      <c r="AP461" s="49">
        <f t="shared" si="166"/>
        <v>0</v>
      </c>
      <c r="AQ461" s="49">
        <f t="shared" si="166"/>
        <v>0</v>
      </c>
      <c r="AR461" s="49">
        <f t="shared" si="166"/>
        <v>0</v>
      </c>
      <c r="AS461" s="49">
        <f t="shared" si="166"/>
        <v>0</v>
      </c>
      <c r="AT461" s="49">
        <f t="shared" si="166"/>
        <v>0</v>
      </c>
      <c r="AU461" s="49">
        <f t="shared" si="166"/>
        <v>0</v>
      </c>
      <c r="AV461" s="49">
        <f t="shared" si="166"/>
        <v>0</v>
      </c>
      <c r="AW461" s="49">
        <f t="shared" si="166"/>
        <v>0</v>
      </c>
      <c r="AX461" s="49">
        <f t="shared" si="166"/>
        <v>0</v>
      </c>
      <c r="AY461" s="49">
        <f t="shared" si="166"/>
        <v>0</v>
      </c>
      <c r="AZ461" s="49">
        <f t="shared" si="155"/>
        <v>0</v>
      </c>
      <c r="BA461" s="49">
        <f t="shared" si="155"/>
        <v>0</v>
      </c>
      <c r="BB461" s="48">
        <f t="shared" si="161"/>
        <v>456</v>
      </c>
      <c r="BC461" s="50">
        <f t="shared" si="167"/>
        <v>0</v>
      </c>
    </row>
    <row r="462" spans="1:55" x14ac:dyDescent="0.25">
      <c r="A462" s="48">
        <f t="shared" si="153"/>
        <v>457</v>
      </c>
      <c r="B462" s="221"/>
      <c r="C462" s="222"/>
      <c r="D462" s="220"/>
      <c r="E462" s="180"/>
      <c r="F462" s="223"/>
      <c r="G462" s="223"/>
      <c r="H462" s="223"/>
      <c r="I462" s="223"/>
      <c r="J462" s="49"/>
      <c r="K462" s="49">
        <f t="shared" si="154"/>
        <v>0</v>
      </c>
      <c r="L462" s="49">
        <f t="shared" si="154"/>
        <v>0</v>
      </c>
      <c r="M462" s="49">
        <f t="shared" si="151"/>
        <v>0</v>
      </c>
      <c r="N462" s="48">
        <f t="shared" si="160"/>
        <v>457</v>
      </c>
      <c r="O462" s="49">
        <f t="shared" si="159"/>
        <v>0</v>
      </c>
      <c r="P462" s="49">
        <f t="shared" si="159"/>
        <v>0</v>
      </c>
      <c r="Q462" s="49">
        <f t="shared" si="159"/>
        <v>0</v>
      </c>
      <c r="R462" s="49">
        <f t="shared" si="159"/>
        <v>0</v>
      </c>
      <c r="S462" s="49">
        <f t="shared" si="165"/>
        <v>0</v>
      </c>
      <c r="T462" s="49">
        <f t="shared" si="165"/>
        <v>0</v>
      </c>
      <c r="U462" s="49">
        <f t="shared" si="165"/>
        <v>0</v>
      </c>
      <c r="V462" s="49">
        <f t="shared" si="165"/>
        <v>0</v>
      </c>
      <c r="W462" s="49">
        <f t="shared" si="165"/>
        <v>0</v>
      </c>
      <c r="X462" s="49">
        <f t="shared" si="165"/>
        <v>0</v>
      </c>
      <c r="Y462" s="49">
        <f t="shared" si="165"/>
        <v>0</v>
      </c>
      <c r="Z462" s="49">
        <f t="shared" si="165"/>
        <v>0</v>
      </c>
      <c r="AA462" s="49">
        <f t="shared" si="165"/>
        <v>0</v>
      </c>
      <c r="AB462" s="49">
        <f t="shared" si="165"/>
        <v>0</v>
      </c>
      <c r="AC462" s="49"/>
      <c r="AD462" s="49">
        <f t="shared" si="162"/>
        <v>0</v>
      </c>
      <c r="AE462" s="49">
        <f t="shared" si="162"/>
        <v>0</v>
      </c>
      <c r="AF462" s="49">
        <f t="shared" si="162"/>
        <v>0</v>
      </c>
      <c r="AG462" s="49">
        <f t="shared" si="162"/>
        <v>0</v>
      </c>
      <c r="AH462" s="49">
        <f t="shared" si="162"/>
        <v>0</v>
      </c>
      <c r="AI462" s="49">
        <f t="shared" si="162"/>
        <v>0</v>
      </c>
      <c r="AJ462" s="49">
        <f t="shared" si="162"/>
        <v>0</v>
      </c>
      <c r="AK462" s="49">
        <f t="shared" si="166"/>
        <v>0</v>
      </c>
      <c r="AL462" s="49">
        <f t="shared" si="166"/>
        <v>0</v>
      </c>
      <c r="AM462" s="49">
        <f t="shared" si="166"/>
        <v>0</v>
      </c>
      <c r="AN462" s="49">
        <f t="shared" si="168"/>
        <v>0</v>
      </c>
      <c r="AO462" s="49">
        <f t="shared" si="166"/>
        <v>0</v>
      </c>
      <c r="AP462" s="49">
        <f t="shared" si="166"/>
        <v>0</v>
      </c>
      <c r="AQ462" s="49">
        <f t="shared" si="166"/>
        <v>0</v>
      </c>
      <c r="AR462" s="49">
        <f t="shared" si="166"/>
        <v>0</v>
      </c>
      <c r="AS462" s="49">
        <f t="shared" si="166"/>
        <v>0</v>
      </c>
      <c r="AT462" s="49">
        <f t="shared" si="166"/>
        <v>0</v>
      </c>
      <c r="AU462" s="49">
        <f t="shared" si="166"/>
        <v>0</v>
      </c>
      <c r="AV462" s="49">
        <f t="shared" si="166"/>
        <v>0</v>
      </c>
      <c r="AW462" s="49">
        <f t="shared" si="166"/>
        <v>0</v>
      </c>
      <c r="AX462" s="49">
        <f t="shared" si="166"/>
        <v>0</v>
      </c>
      <c r="AY462" s="49">
        <f t="shared" si="166"/>
        <v>0</v>
      </c>
      <c r="AZ462" s="49">
        <f t="shared" si="155"/>
        <v>0</v>
      </c>
      <c r="BA462" s="49">
        <f t="shared" si="155"/>
        <v>0</v>
      </c>
      <c r="BB462" s="48">
        <f t="shared" si="161"/>
        <v>457</v>
      </c>
      <c r="BC462" s="50">
        <f t="shared" si="167"/>
        <v>0</v>
      </c>
    </row>
    <row r="463" spans="1:55" x14ac:dyDescent="0.25">
      <c r="A463" s="48">
        <f t="shared" si="153"/>
        <v>458</v>
      </c>
      <c r="B463" s="221"/>
      <c r="C463" s="222"/>
      <c r="D463" s="220"/>
      <c r="E463" s="180"/>
      <c r="F463" s="223"/>
      <c r="G463" s="223"/>
      <c r="H463" s="223"/>
      <c r="I463" s="223"/>
      <c r="J463" s="49"/>
      <c r="K463" s="49">
        <f t="shared" si="154"/>
        <v>0</v>
      </c>
      <c r="L463" s="49">
        <f t="shared" si="154"/>
        <v>0</v>
      </c>
      <c r="M463" s="49">
        <f t="shared" si="151"/>
        <v>0</v>
      </c>
      <c r="N463" s="48">
        <f t="shared" si="160"/>
        <v>458</v>
      </c>
      <c r="O463" s="49">
        <f t="shared" si="159"/>
        <v>0</v>
      </c>
      <c r="P463" s="49">
        <f t="shared" si="159"/>
        <v>0</v>
      </c>
      <c r="Q463" s="49">
        <f t="shared" si="159"/>
        <v>0</v>
      </c>
      <c r="R463" s="49">
        <f t="shared" si="159"/>
        <v>0</v>
      </c>
      <c r="S463" s="49">
        <f t="shared" si="165"/>
        <v>0</v>
      </c>
      <c r="T463" s="49">
        <f t="shared" si="165"/>
        <v>0</v>
      </c>
      <c r="U463" s="49">
        <f t="shared" si="165"/>
        <v>0</v>
      </c>
      <c r="V463" s="49">
        <f t="shared" si="165"/>
        <v>0</v>
      </c>
      <c r="W463" s="49">
        <f t="shared" si="165"/>
        <v>0</v>
      </c>
      <c r="X463" s="49">
        <f t="shared" si="165"/>
        <v>0</v>
      </c>
      <c r="Y463" s="49">
        <f t="shared" si="165"/>
        <v>0</v>
      </c>
      <c r="Z463" s="49">
        <f t="shared" si="165"/>
        <v>0</v>
      </c>
      <c r="AA463" s="49">
        <f t="shared" si="165"/>
        <v>0</v>
      </c>
      <c r="AB463" s="49">
        <f t="shared" si="165"/>
        <v>0</v>
      </c>
      <c r="AC463" s="49"/>
      <c r="AD463" s="49">
        <f t="shared" si="162"/>
        <v>0</v>
      </c>
      <c r="AE463" s="49">
        <f t="shared" si="162"/>
        <v>0</v>
      </c>
      <c r="AF463" s="49">
        <f t="shared" si="162"/>
        <v>0</v>
      </c>
      <c r="AG463" s="49">
        <f t="shared" si="162"/>
        <v>0</v>
      </c>
      <c r="AH463" s="49">
        <f t="shared" si="162"/>
        <v>0</v>
      </c>
      <c r="AI463" s="49">
        <f t="shared" si="162"/>
        <v>0</v>
      </c>
      <c r="AJ463" s="49">
        <f t="shared" si="162"/>
        <v>0</v>
      </c>
      <c r="AK463" s="49">
        <f t="shared" si="166"/>
        <v>0</v>
      </c>
      <c r="AL463" s="49">
        <f t="shared" si="166"/>
        <v>0</v>
      </c>
      <c r="AM463" s="49">
        <f t="shared" si="166"/>
        <v>0</v>
      </c>
      <c r="AN463" s="49">
        <f t="shared" si="168"/>
        <v>0</v>
      </c>
      <c r="AO463" s="49">
        <f t="shared" si="166"/>
        <v>0</v>
      </c>
      <c r="AP463" s="49">
        <f t="shared" si="166"/>
        <v>0</v>
      </c>
      <c r="AQ463" s="49">
        <f t="shared" si="166"/>
        <v>0</v>
      </c>
      <c r="AR463" s="49">
        <f t="shared" si="166"/>
        <v>0</v>
      </c>
      <c r="AS463" s="49">
        <f t="shared" si="166"/>
        <v>0</v>
      </c>
      <c r="AT463" s="49">
        <f t="shared" si="166"/>
        <v>0</v>
      </c>
      <c r="AU463" s="49">
        <f t="shared" si="166"/>
        <v>0</v>
      </c>
      <c r="AV463" s="49">
        <f t="shared" si="166"/>
        <v>0</v>
      </c>
      <c r="AW463" s="49">
        <f t="shared" si="166"/>
        <v>0</v>
      </c>
      <c r="AX463" s="49">
        <f t="shared" si="166"/>
        <v>0</v>
      </c>
      <c r="AY463" s="49">
        <f t="shared" si="166"/>
        <v>0</v>
      </c>
      <c r="AZ463" s="49">
        <f t="shared" si="155"/>
        <v>0</v>
      </c>
      <c r="BA463" s="49">
        <f t="shared" si="155"/>
        <v>0</v>
      </c>
      <c r="BB463" s="48">
        <f t="shared" si="161"/>
        <v>458</v>
      </c>
      <c r="BC463" s="50">
        <f t="shared" si="167"/>
        <v>0</v>
      </c>
    </row>
    <row r="464" spans="1:55" x14ac:dyDescent="0.25">
      <c r="A464" s="48">
        <f t="shared" si="153"/>
        <v>459</v>
      </c>
      <c r="B464" s="221"/>
      <c r="C464" s="222"/>
      <c r="D464" s="220"/>
      <c r="E464" s="180"/>
      <c r="F464" s="223"/>
      <c r="G464" s="223"/>
      <c r="H464" s="223"/>
      <c r="I464" s="223"/>
      <c r="J464" s="49"/>
      <c r="K464" s="49">
        <f t="shared" si="154"/>
        <v>0</v>
      </c>
      <c r="L464" s="49">
        <f t="shared" si="154"/>
        <v>0</v>
      </c>
      <c r="M464" s="49">
        <f t="shared" si="151"/>
        <v>0</v>
      </c>
      <c r="N464" s="48">
        <f t="shared" si="160"/>
        <v>459</v>
      </c>
      <c r="O464" s="49">
        <f t="shared" si="159"/>
        <v>0</v>
      </c>
      <c r="P464" s="49">
        <f t="shared" si="159"/>
        <v>0</v>
      </c>
      <c r="Q464" s="49">
        <f t="shared" si="159"/>
        <v>0</v>
      </c>
      <c r="R464" s="49">
        <f t="shared" si="159"/>
        <v>0</v>
      </c>
      <c r="S464" s="49">
        <f t="shared" si="165"/>
        <v>0</v>
      </c>
      <c r="T464" s="49">
        <f t="shared" si="165"/>
        <v>0</v>
      </c>
      <c r="U464" s="49">
        <f t="shared" si="165"/>
        <v>0</v>
      </c>
      <c r="V464" s="49">
        <f t="shared" si="165"/>
        <v>0</v>
      </c>
      <c r="W464" s="49">
        <f t="shared" si="165"/>
        <v>0</v>
      </c>
      <c r="X464" s="49">
        <f t="shared" si="165"/>
        <v>0</v>
      </c>
      <c r="Y464" s="49">
        <f t="shared" si="165"/>
        <v>0</v>
      </c>
      <c r="Z464" s="49">
        <f t="shared" si="165"/>
        <v>0</v>
      </c>
      <c r="AA464" s="49">
        <f t="shared" si="165"/>
        <v>0</v>
      </c>
      <c r="AB464" s="49">
        <f t="shared" si="165"/>
        <v>0</v>
      </c>
      <c r="AC464" s="49"/>
      <c r="AD464" s="49">
        <f t="shared" si="162"/>
        <v>0</v>
      </c>
      <c r="AE464" s="49">
        <f t="shared" si="162"/>
        <v>0</v>
      </c>
      <c r="AF464" s="49">
        <f t="shared" si="162"/>
        <v>0</v>
      </c>
      <c r="AG464" s="49">
        <f t="shared" si="162"/>
        <v>0</v>
      </c>
      <c r="AH464" s="49">
        <f t="shared" si="162"/>
        <v>0</v>
      </c>
      <c r="AI464" s="49">
        <f t="shared" si="162"/>
        <v>0</v>
      </c>
      <c r="AJ464" s="49">
        <f t="shared" si="162"/>
        <v>0</v>
      </c>
      <c r="AK464" s="49">
        <f t="shared" si="166"/>
        <v>0</v>
      </c>
      <c r="AL464" s="49">
        <f t="shared" si="166"/>
        <v>0</v>
      </c>
      <c r="AM464" s="49">
        <f t="shared" si="166"/>
        <v>0</v>
      </c>
      <c r="AN464" s="49">
        <f t="shared" si="168"/>
        <v>0</v>
      </c>
      <c r="AO464" s="49">
        <f t="shared" si="166"/>
        <v>0</v>
      </c>
      <c r="AP464" s="49">
        <f t="shared" si="166"/>
        <v>0</v>
      </c>
      <c r="AQ464" s="49">
        <f t="shared" si="166"/>
        <v>0</v>
      </c>
      <c r="AR464" s="49">
        <f t="shared" si="166"/>
        <v>0</v>
      </c>
      <c r="AS464" s="49">
        <f t="shared" si="166"/>
        <v>0</v>
      </c>
      <c r="AT464" s="49">
        <f t="shared" si="166"/>
        <v>0</v>
      </c>
      <c r="AU464" s="49">
        <f t="shared" si="166"/>
        <v>0</v>
      </c>
      <c r="AV464" s="49">
        <f t="shared" si="166"/>
        <v>0</v>
      </c>
      <c r="AW464" s="49">
        <f t="shared" si="166"/>
        <v>0</v>
      </c>
      <c r="AX464" s="49">
        <f t="shared" si="166"/>
        <v>0</v>
      </c>
      <c r="AY464" s="49">
        <f t="shared" si="166"/>
        <v>0</v>
      </c>
      <c r="AZ464" s="49">
        <f t="shared" si="155"/>
        <v>0</v>
      </c>
      <c r="BA464" s="49">
        <f t="shared" si="155"/>
        <v>0</v>
      </c>
      <c r="BB464" s="48">
        <f t="shared" si="161"/>
        <v>459</v>
      </c>
      <c r="BC464" s="50">
        <f t="shared" si="167"/>
        <v>0</v>
      </c>
    </row>
    <row r="465" spans="1:55" x14ac:dyDescent="0.25">
      <c r="A465" s="48">
        <f t="shared" si="153"/>
        <v>460</v>
      </c>
      <c r="B465" s="221"/>
      <c r="C465" s="222"/>
      <c r="D465" s="220"/>
      <c r="E465" s="180"/>
      <c r="F465" s="223"/>
      <c r="G465" s="223"/>
      <c r="H465" s="223"/>
      <c r="I465" s="223"/>
      <c r="J465" s="49"/>
      <c r="K465" s="49">
        <f t="shared" si="154"/>
        <v>0</v>
      </c>
      <c r="L465" s="49">
        <f t="shared" si="154"/>
        <v>0</v>
      </c>
      <c r="M465" s="49">
        <f t="shared" si="151"/>
        <v>0</v>
      </c>
      <c r="N465" s="48">
        <f t="shared" si="160"/>
        <v>460</v>
      </c>
      <c r="O465" s="49">
        <f t="shared" si="159"/>
        <v>0</v>
      </c>
      <c r="P465" s="49">
        <f t="shared" si="159"/>
        <v>0</v>
      </c>
      <c r="Q465" s="49">
        <f t="shared" si="159"/>
        <v>0</v>
      </c>
      <c r="R465" s="49">
        <f t="shared" si="159"/>
        <v>0</v>
      </c>
      <c r="S465" s="49">
        <f t="shared" si="165"/>
        <v>0</v>
      </c>
      <c r="T465" s="49">
        <f t="shared" si="165"/>
        <v>0</v>
      </c>
      <c r="U465" s="49">
        <f t="shared" ref="U465:AB465" si="169">IF($E465=U$4,$G465+$I465,0)</f>
        <v>0</v>
      </c>
      <c r="V465" s="49">
        <f t="shared" si="169"/>
        <v>0</v>
      </c>
      <c r="W465" s="49">
        <f t="shared" si="169"/>
        <v>0</v>
      </c>
      <c r="X465" s="49">
        <f t="shared" si="169"/>
        <v>0</v>
      </c>
      <c r="Y465" s="49">
        <f t="shared" si="169"/>
        <v>0</v>
      </c>
      <c r="Z465" s="49">
        <f t="shared" si="169"/>
        <v>0</v>
      </c>
      <c r="AA465" s="49">
        <f t="shared" si="169"/>
        <v>0</v>
      </c>
      <c r="AB465" s="49">
        <f t="shared" si="169"/>
        <v>0</v>
      </c>
      <c r="AC465" s="49"/>
      <c r="AD465" s="49">
        <f t="shared" si="162"/>
        <v>0</v>
      </c>
      <c r="AE465" s="49">
        <f t="shared" si="162"/>
        <v>0</v>
      </c>
      <c r="AF465" s="49">
        <f t="shared" si="162"/>
        <v>0</v>
      </c>
      <c r="AG465" s="49">
        <f t="shared" si="162"/>
        <v>0</v>
      </c>
      <c r="AH465" s="49">
        <f t="shared" si="162"/>
        <v>0</v>
      </c>
      <c r="AI465" s="49">
        <f t="shared" si="162"/>
        <v>0</v>
      </c>
      <c r="AJ465" s="49">
        <f t="shared" si="162"/>
        <v>0</v>
      </c>
      <c r="AK465" s="49">
        <f t="shared" si="166"/>
        <v>0</v>
      </c>
      <c r="AL465" s="49">
        <f t="shared" si="166"/>
        <v>0</v>
      </c>
      <c r="AM465" s="49">
        <f t="shared" si="166"/>
        <v>0</v>
      </c>
      <c r="AN465" s="49">
        <f t="shared" si="168"/>
        <v>0</v>
      </c>
      <c r="AO465" s="49">
        <f t="shared" si="166"/>
        <v>0</v>
      </c>
      <c r="AP465" s="49">
        <f t="shared" si="166"/>
        <v>0</v>
      </c>
      <c r="AQ465" s="49">
        <f t="shared" si="166"/>
        <v>0</v>
      </c>
      <c r="AR465" s="49">
        <f t="shared" si="166"/>
        <v>0</v>
      </c>
      <c r="AS465" s="49">
        <f t="shared" si="166"/>
        <v>0</v>
      </c>
      <c r="AT465" s="49">
        <f t="shared" si="166"/>
        <v>0</v>
      </c>
      <c r="AU465" s="49">
        <f t="shared" si="166"/>
        <v>0</v>
      </c>
      <c r="AV465" s="49">
        <f t="shared" si="166"/>
        <v>0</v>
      </c>
      <c r="AW465" s="49">
        <f t="shared" si="166"/>
        <v>0</v>
      </c>
      <c r="AX465" s="49">
        <f t="shared" si="166"/>
        <v>0</v>
      </c>
      <c r="AY465" s="49">
        <f t="shared" si="166"/>
        <v>0</v>
      </c>
      <c r="AZ465" s="49">
        <f t="shared" si="155"/>
        <v>0</v>
      </c>
      <c r="BA465" s="49">
        <f t="shared" si="155"/>
        <v>0</v>
      </c>
      <c r="BB465" s="48">
        <f t="shared" si="161"/>
        <v>460</v>
      </c>
      <c r="BC465" s="50">
        <f t="shared" si="167"/>
        <v>0</v>
      </c>
    </row>
    <row r="466" spans="1:55" x14ac:dyDescent="0.25">
      <c r="A466" s="48">
        <f t="shared" si="153"/>
        <v>461</v>
      </c>
      <c r="B466" s="221"/>
      <c r="C466" s="222"/>
      <c r="D466" s="220"/>
      <c r="E466" s="180"/>
      <c r="F466" s="223"/>
      <c r="G466" s="223"/>
      <c r="H466" s="223"/>
      <c r="I466" s="223"/>
      <c r="J466" s="49"/>
      <c r="K466" s="49">
        <f t="shared" si="154"/>
        <v>0</v>
      </c>
      <c r="L466" s="49">
        <f t="shared" si="154"/>
        <v>0</v>
      </c>
      <c r="M466" s="49">
        <f t="shared" si="151"/>
        <v>0</v>
      </c>
      <c r="N466" s="48">
        <f t="shared" si="160"/>
        <v>461</v>
      </c>
      <c r="O466" s="49">
        <f t="shared" si="159"/>
        <v>0</v>
      </c>
      <c r="P466" s="49">
        <f t="shared" si="159"/>
        <v>0</v>
      </c>
      <c r="Q466" s="49">
        <f t="shared" si="159"/>
        <v>0</v>
      </c>
      <c r="R466" s="49">
        <f t="shared" si="159"/>
        <v>0</v>
      </c>
      <c r="S466" s="49">
        <f t="shared" ref="S466:AB489" si="170">IF($E466=S$4,$G466+$I466,0)</f>
        <v>0</v>
      </c>
      <c r="T466" s="49">
        <f t="shared" si="170"/>
        <v>0</v>
      </c>
      <c r="U466" s="49">
        <f t="shared" si="170"/>
        <v>0</v>
      </c>
      <c r="V466" s="49">
        <f t="shared" si="170"/>
        <v>0</v>
      </c>
      <c r="W466" s="49">
        <f t="shared" si="170"/>
        <v>0</v>
      </c>
      <c r="X466" s="49">
        <f t="shared" si="170"/>
        <v>0</v>
      </c>
      <c r="Y466" s="49">
        <f t="shared" si="170"/>
        <v>0</v>
      </c>
      <c r="Z466" s="49">
        <f t="shared" si="170"/>
        <v>0</v>
      </c>
      <c r="AA466" s="49">
        <f t="shared" si="170"/>
        <v>0</v>
      </c>
      <c r="AB466" s="49">
        <f t="shared" si="170"/>
        <v>0</v>
      </c>
      <c r="AC466" s="49"/>
      <c r="AD466" s="49">
        <f t="shared" si="162"/>
        <v>0</v>
      </c>
      <c r="AE466" s="49">
        <f t="shared" si="162"/>
        <v>0</v>
      </c>
      <c r="AF466" s="49">
        <f t="shared" si="162"/>
        <v>0</v>
      </c>
      <c r="AG466" s="49">
        <f>IF($E466=AG$4,$F466+$H466,0)</f>
        <v>0</v>
      </c>
      <c r="AH466" s="49">
        <f>IF($E466=AH$4,$F466+$H466,0)</f>
        <v>0</v>
      </c>
      <c r="AI466" s="49">
        <f>IF($E466=AI$4,$F466+$H466,0)</f>
        <v>0</v>
      </c>
      <c r="AJ466" s="49">
        <f>IF($E466=AJ$4,$F466+$H466,0)</f>
        <v>0</v>
      </c>
      <c r="AK466" s="49">
        <f t="shared" ref="AK466:AY482" si="171">IF($E466=AK$4,$G466+$I466,0)</f>
        <v>0</v>
      </c>
      <c r="AL466" s="49">
        <f t="shared" si="171"/>
        <v>0</v>
      </c>
      <c r="AM466" s="49">
        <f t="shared" si="171"/>
        <v>0</v>
      </c>
      <c r="AN466" s="49">
        <f t="shared" si="168"/>
        <v>0</v>
      </c>
      <c r="AO466" s="49">
        <f t="shared" si="171"/>
        <v>0</v>
      </c>
      <c r="AP466" s="49">
        <f t="shared" si="171"/>
        <v>0</v>
      </c>
      <c r="AQ466" s="49">
        <f t="shared" si="171"/>
        <v>0</v>
      </c>
      <c r="AR466" s="49">
        <f t="shared" si="171"/>
        <v>0</v>
      </c>
      <c r="AS466" s="49">
        <f t="shared" si="171"/>
        <v>0</v>
      </c>
      <c r="AT466" s="49">
        <f t="shared" si="171"/>
        <v>0</v>
      </c>
      <c r="AU466" s="49">
        <f t="shared" si="171"/>
        <v>0</v>
      </c>
      <c r="AV466" s="49">
        <f t="shared" si="171"/>
        <v>0</v>
      </c>
      <c r="AW466" s="49">
        <f t="shared" si="171"/>
        <v>0</v>
      </c>
      <c r="AX466" s="49">
        <f t="shared" si="171"/>
        <v>0</v>
      </c>
      <c r="AY466" s="49">
        <f t="shared" si="171"/>
        <v>0</v>
      </c>
      <c r="AZ466" s="49">
        <f t="shared" si="155"/>
        <v>0</v>
      </c>
      <c r="BA466" s="49">
        <f t="shared" si="155"/>
        <v>0</v>
      </c>
      <c r="BB466" s="48">
        <f t="shared" si="161"/>
        <v>461</v>
      </c>
      <c r="BC466" s="50">
        <f t="shared" si="167"/>
        <v>0</v>
      </c>
    </row>
    <row r="467" spans="1:55" x14ac:dyDescent="0.25">
      <c r="A467" s="48">
        <f t="shared" si="153"/>
        <v>462</v>
      </c>
      <c r="B467" s="221"/>
      <c r="C467" s="222"/>
      <c r="D467" s="220"/>
      <c r="E467" s="180"/>
      <c r="F467" s="223"/>
      <c r="G467" s="223"/>
      <c r="H467" s="223"/>
      <c r="I467" s="223"/>
      <c r="J467" s="49"/>
      <c r="K467" s="49">
        <f t="shared" si="154"/>
        <v>0</v>
      </c>
      <c r="L467" s="49">
        <f t="shared" si="154"/>
        <v>0</v>
      </c>
      <c r="M467" s="49">
        <f t="shared" si="151"/>
        <v>0</v>
      </c>
      <c r="N467" s="48">
        <f t="shared" si="160"/>
        <v>462</v>
      </c>
      <c r="O467" s="49">
        <f t="shared" si="159"/>
        <v>0</v>
      </c>
      <c r="P467" s="49">
        <f t="shared" si="159"/>
        <v>0</v>
      </c>
      <c r="Q467" s="49">
        <f t="shared" si="159"/>
        <v>0</v>
      </c>
      <c r="R467" s="49">
        <f t="shared" si="159"/>
        <v>0</v>
      </c>
      <c r="S467" s="49">
        <f t="shared" si="170"/>
        <v>0</v>
      </c>
      <c r="T467" s="49">
        <f t="shared" si="170"/>
        <v>0</v>
      </c>
      <c r="U467" s="49">
        <f t="shared" si="170"/>
        <v>0</v>
      </c>
      <c r="V467" s="49">
        <f t="shared" si="170"/>
        <v>0</v>
      </c>
      <c r="W467" s="49">
        <f t="shared" si="170"/>
        <v>0</v>
      </c>
      <c r="X467" s="49">
        <f t="shared" si="170"/>
        <v>0</v>
      </c>
      <c r="Y467" s="49">
        <f t="shared" si="170"/>
        <v>0</v>
      </c>
      <c r="Z467" s="49">
        <f t="shared" si="170"/>
        <v>0</v>
      </c>
      <c r="AA467" s="49">
        <f t="shared" si="170"/>
        <v>0</v>
      </c>
      <c r="AB467" s="49">
        <f t="shared" si="170"/>
        <v>0</v>
      </c>
      <c r="AC467" s="49"/>
      <c r="AD467" s="49">
        <f t="shared" ref="AD467:AJ503" si="172">IF($E467=AD$4,$F467+$H467,0)</f>
        <v>0</v>
      </c>
      <c r="AE467" s="49">
        <f t="shared" si="172"/>
        <v>0</v>
      </c>
      <c r="AF467" s="49">
        <f t="shared" si="172"/>
        <v>0</v>
      </c>
      <c r="AG467" s="49">
        <f t="shared" si="172"/>
        <v>0</v>
      </c>
      <c r="AH467" s="49">
        <f t="shared" si="172"/>
        <v>0</v>
      </c>
      <c r="AI467" s="49">
        <f t="shared" si="172"/>
        <v>0</v>
      </c>
      <c r="AJ467" s="49">
        <f t="shared" si="172"/>
        <v>0</v>
      </c>
      <c r="AK467" s="49">
        <f t="shared" si="171"/>
        <v>0</v>
      </c>
      <c r="AL467" s="49">
        <f t="shared" si="171"/>
        <v>0</v>
      </c>
      <c r="AM467" s="49">
        <f t="shared" si="171"/>
        <v>0</v>
      </c>
      <c r="AN467" s="49">
        <f t="shared" si="168"/>
        <v>0</v>
      </c>
      <c r="AO467" s="49">
        <f t="shared" si="171"/>
        <v>0</v>
      </c>
      <c r="AP467" s="49">
        <f t="shared" si="171"/>
        <v>0</v>
      </c>
      <c r="AQ467" s="49">
        <f t="shared" si="171"/>
        <v>0</v>
      </c>
      <c r="AR467" s="49">
        <f t="shared" si="171"/>
        <v>0</v>
      </c>
      <c r="AS467" s="49">
        <f t="shared" si="171"/>
        <v>0</v>
      </c>
      <c r="AT467" s="49">
        <f t="shared" si="171"/>
        <v>0</v>
      </c>
      <c r="AU467" s="49">
        <f t="shared" si="171"/>
        <v>0</v>
      </c>
      <c r="AV467" s="49">
        <f t="shared" si="171"/>
        <v>0</v>
      </c>
      <c r="AW467" s="49">
        <f t="shared" si="171"/>
        <v>0</v>
      </c>
      <c r="AX467" s="49">
        <f t="shared" si="171"/>
        <v>0</v>
      </c>
      <c r="AY467" s="49">
        <f t="shared" si="171"/>
        <v>0</v>
      </c>
      <c r="AZ467" s="49">
        <f t="shared" si="155"/>
        <v>0</v>
      </c>
      <c r="BA467" s="49">
        <f t="shared" si="155"/>
        <v>0</v>
      </c>
      <c r="BB467" s="48">
        <f t="shared" si="161"/>
        <v>462</v>
      </c>
      <c r="BC467" s="50">
        <f t="shared" si="167"/>
        <v>0</v>
      </c>
    </row>
    <row r="468" spans="1:55" x14ac:dyDescent="0.25">
      <c r="A468" s="48">
        <f t="shared" si="153"/>
        <v>463</v>
      </c>
      <c r="B468" s="221"/>
      <c r="C468" s="222"/>
      <c r="D468" s="220"/>
      <c r="E468" s="180"/>
      <c r="F468" s="223"/>
      <c r="G468" s="223"/>
      <c r="H468" s="223"/>
      <c r="I468" s="223"/>
      <c r="J468" s="49"/>
      <c r="K468" s="49">
        <f t="shared" si="154"/>
        <v>0</v>
      </c>
      <c r="L468" s="49">
        <f t="shared" si="154"/>
        <v>0</v>
      </c>
      <c r="M468" s="49">
        <f t="shared" si="151"/>
        <v>0</v>
      </c>
      <c r="N468" s="48">
        <f t="shared" si="160"/>
        <v>463</v>
      </c>
      <c r="O468" s="49">
        <f t="shared" si="159"/>
        <v>0</v>
      </c>
      <c r="P468" s="49">
        <f t="shared" si="159"/>
        <v>0</v>
      </c>
      <c r="Q468" s="49">
        <f t="shared" si="159"/>
        <v>0</v>
      </c>
      <c r="R468" s="49">
        <f t="shared" si="159"/>
        <v>0</v>
      </c>
      <c r="S468" s="49">
        <f t="shared" si="170"/>
        <v>0</v>
      </c>
      <c r="T468" s="49">
        <f t="shared" si="170"/>
        <v>0</v>
      </c>
      <c r="U468" s="49">
        <f t="shared" si="170"/>
        <v>0</v>
      </c>
      <c r="V468" s="49">
        <f t="shared" si="170"/>
        <v>0</v>
      </c>
      <c r="W468" s="49">
        <f t="shared" si="170"/>
        <v>0</v>
      </c>
      <c r="X468" s="49">
        <f t="shared" si="170"/>
        <v>0</v>
      </c>
      <c r="Y468" s="49">
        <f t="shared" si="170"/>
        <v>0</v>
      </c>
      <c r="Z468" s="49">
        <f t="shared" si="170"/>
        <v>0</v>
      </c>
      <c r="AA468" s="49">
        <f t="shared" si="170"/>
        <v>0</v>
      </c>
      <c r="AB468" s="49">
        <f t="shared" si="170"/>
        <v>0</v>
      </c>
      <c r="AC468" s="49"/>
      <c r="AD468" s="49">
        <f t="shared" si="172"/>
        <v>0</v>
      </c>
      <c r="AE468" s="49">
        <f t="shared" si="172"/>
        <v>0</v>
      </c>
      <c r="AF468" s="49">
        <f t="shared" si="172"/>
        <v>0</v>
      </c>
      <c r="AG468" s="49">
        <f t="shared" si="172"/>
        <v>0</v>
      </c>
      <c r="AH468" s="49">
        <f t="shared" si="172"/>
        <v>0</v>
      </c>
      <c r="AI468" s="49">
        <f t="shared" si="172"/>
        <v>0</v>
      </c>
      <c r="AJ468" s="49">
        <f t="shared" si="172"/>
        <v>0</v>
      </c>
      <c r="AK468" s="49">
        <f t="shared" si="171"/>
        <v>0</v>
      </c>
      <c r="AL468" s="49">
        <f t="shared" si="171"/>
        <v>0</v>
      </c>
      <c r="AM468" s="49">
        <f t="shared" si="171"/>
        <v>0</v>
      </c>
      <c r="AN468" s="49">
        <f t="shared" si="168"/>
        <v>0</v>
      </c>
      <c r="AO468" s="49">
        <f t="shared" si="171"/>
        <v>0</v>
      </c>
      <c r="AP468" s="49">
        <f t="shared" si="171"/>
        <v>0</v>
      </c>
      <c r="AQ468" s="49">
        <f t="shared" si="171"/>
        <v>0</v>
      </c>
      <c r="AR468" s="49">
        <f t="shared" si="171"/>
        <v>0</v>
      </c>
      <c r="AS468" s="49">
        <f t="shared" si="171"/>
        <v>0</v>
      </c>
      <c r="AT468" s="49">
        <f t="shared" si="171"/>
        <v>0</v>
      </c>
      <c r="AU468" s="49">
        <f t="shared" si="171"/>
        <v>0</v>
      </c>
      <c r="AV468" s="49">
        <f t="shared" si="171"/>
        <v>0</v>
      </c>
      <c r="AW468" s="49">
        <f t="shared" si="171"/>
        <v>0</v>
      </c>
      <c r="AX468" s="49">
        <f t="shared" si="171"/>
        <v>0</v>
      </c>
      <c r="AY468" s="49">
        <f t="shared" si="171"/>
        <v>0</v>
      </c>
      <c r="AZ468" s="49">
        <f t="shared" si="155"/>
        <v>0</v>
      </c>
      <c r="BA468" s="49">
        <f t="shared" si="155"/>
        <v>0</v>
      </c>
      <c r="BB468" s="48">
        <f t="shared" si="161"/>
        <v>463</v>
      </c>
      <c r="BC468" s="50">
        <f t="shared" si="167"/>
        <v>0</v>
      </c>
    </row>
    <row r="469" spans="1:55" x14ac:dyDescent="0.25">
      <c r="A469" s="48">
        <f t="shared" si="153"/>
        <v>464</v>
      </c>
      <c r="B469" s="221"/>
      <c r="C469" s="222"/>
      <c r="D469" s="220"/>
      <c r="E469" s="180"/>
      <c r="F469" s="223"/>
      <c r="G469" s="223"/>
      <c r="H469" s="223"/>
      <c r="I469" s="223"/>
      <c r="J469" s="49"/>
      <c r="K469" s="49">
        <f t="shared" si="154"/>
        <v>0</v>
      </c>
      <c r="L469" s="49">
        <f t="shared" si="154"/>
        <v>0</v>
      </c>
      <c r="M469" s="49">
        <f t="shared" si="151"/>
        <v>0</v>
      </c>
      <c r="N469" s="48">
        <f t="shared" si="160"/>
        <v>464</v>
      </c>
      <c r="O469" s="49">
        <f t="shared" si="159"/>
        <v>0</v>
      </c>
      <c r="P469" s="49">
        <f t="shared" si="159"/>
        <v>0</v>
      </c>
      <c r="Q469" s="49">
        <f t="shared" si="159"/>
        <v>0</v>
      </c>
      <c r="R469" s="49">
        <f t="shared" si="159"/>
        <v>0</v>
      </c>
      <c r="S469" s="49">
        <f t="shared" si="170"/>
        <v>0</v>
      </c>
      <c r="T469" s="49">
        <f t="shared" si="170"/>
        <v>0</v>
      </c>
      <c r="U469" s="49">
        <f t="shared" si="170"/>
        <v>0</v>
      </c>
      <c r="V469" s="49">
        <f t="shared" si="170"/>
        <v>0</v>
      </c>
      <c r="W469" s="49">
        <f t="shared" si="170"/>
        <v>0</v>
      </c>
      <c r="X469" s="49">
        <f t="shared" si="170"/>
        <v>0</v>
      </c>
      <c r="Y469" s="49">
        <f t="shared" si="170"/>
        <v>0</v>
      </c>
      <c r="Z469" s="49">
        <f t="shared" si="170"/>
        <v>0</v>
      </c>
      <c r="AA469" s="49">
        <f t="shared" si="170"/>
        <v>0</v>
      </c>
      <c r="AB469" s="49">
        <f t="shared" si="170"/>
        <v>0</v>
      </c>
      <c r="AC469" s="49"/>
      <c r="AD469" s="49">
        <f t="shared" si="172"/>
        <v>0</v>
      </c>
      <c r="AE469" s="49">
        <f t="shared" si="172"/>
        <v>0</v>
      </c>
      <c r="AF469" s="49">
        <f t="shared" si="172"/>
        <v>0</v>
      </c>
      <c r="AG469" s="49">
        <f t="shared" si="172"/>
        <v>0</v>
      </c>
      <c r="AH469" s="49">
        <f t="shared" si="172"/>
        <v>0</v>
      </c>
      <c r="AI469" s="49">
        <f t="shared" si="172"/>
        <v>0</v>
      </c>
      <c r="AJ469" s="49">
        <f t="shared" si="172"/>
        <v>0</v>
      </c>
      <c r="AK469" s="49">
        <f t="shared" si="171"/>
        <v>0</v>
      </c>
      <c r="AL469" s="49">
        <f t="shared" si="171"/>
        <v>0</v>
      </c>
      <c r="AM469" s="49">
        <f t="shared" si="171"/>
        <v>0</v>
      </c>
      <c r="AN469" s="49">
        <f t="shared" si="168"/>
        <v>0</v>
      </c>
      <c r="AO469" s="49">
        <f t="shared" si="171"/>
        <v>0</v>
      </c>
      <c r="AP469" s="49">
        <f t="shared" si="171"/>
        <v>0</v>
      </c>
      <c r="AQ469" s="49">
        <f t="shared" si="171"/>
        <v>0</v>
      </c>
      <c r="AR469" s="49">
        <f t="shared" si="171"/>
        <v>0</v>
      </c>
      <c r="AS469" s="49">
        <f t="shared" si="171"/>
        <v>0</v>
      </c>
      <c r="AT469" s="49">
        <f t="shared" si="171"/>
        <v>0</v>
      </c>
      <c r="AU469" s="49">
        <f t="shared" si="171"/>
        <v>0</v>
      </c>
      <c r="AV469" s="49">
        <f t="shared" si="171"/>
        <v>0</v>
      </c>
      <c r="AW469" s="49">
        <f t="shared" si="171"/>
        <v>0</v>
      </c>
      <c r="AX469" s="49">
        <f t="shared" si="171"/>
        <v>0</v>
      </c>
      <c r="AY469" s="49">
        <f t="shared" si="171"/>
        <v>0</v>
      </c>
      <c r="AZ469" s="49">
        <f t="shared" si="155"/>
        <v>0</v>
      </c>
      <c r="BA469" s="49">
        <f t="shared" si="155"/>
        <v>0</v>
      </c>
      <c r="BB469" s="48">
        <f t="shared" si="161"/>
        <v>464</v>
      </c>
      <c r="BC469" s="50">
        <f t="shared" si="167"/>
        <v>0</v>
      </c>
    </row>
    <row r="470" spans="1:55" x14ac:dyDescent="0.25">
      <c r="A470" s="48">
        <f t="shared" si="153"/>
        <v>465</v>
      </c>
      <c r="B470" s="221"/>
      <c r="C470" s="222"/>
      <c r="D470" s="220"/>
      <c r="E470" s="180"/>
      <c r="F470" s="223"/>
      <c r="G470" s="223"/>
      <c r="H470" s="223"/>
      <c r="I470" s="223"/>
      <c r="J470" s="49"/>
      <c r="K470" s="49">
        <f t="shared" si="154"/>
        <v>0</v>
      </c>
      <c r="L470" s="49">
        <f t="shared" si="154"/>
        <v>0</v>
      </c>
      <c r="M470" s="49">
        <f t="shared" si="151"/>
        <v>0</v>
      </c>
      <c r="N470" s="48">
        <f t="shared" si="160"/>
        <v>465</v>
      </c>
      <c r="O470" s="49">
        <f t="shared" si="159"/>
        <v>0</v>
      </c>
      <c r="P470" s="49">
        <f t="shared" si="159"/>
        <v>0</v>
      </c>
      <c r="Q470" s="49">
        <f t="shared" si="159"/>
        <v>0</v>
      </c>
      <c r="R470" s="49">
        <f t="shared" si="159"/>
        <v>0</v>
      </c>
      <c r="S470" s="49">
        <f t="shared" si="170"/>
        <v>0</v>
      </c>
      <c r="T470" s="49">
        <f t="shared" si="170"/>
        <v>0</v>
      </c>
      <c r="U470" s="49">
        <f t="shared" si="170"/>
        <v>0</v>
      </c>
      <c r="V470" s="49">
        <f t="shared" si="170"/>
        <v>0</v>
      </c>
      <c r="W470" s="49">
        <f t="shared" si="170"/>
        <v>0</v>
      </c>
      <c r="X470" s="49">
        <f t="shared" si="170"/>
        <v>0</v>
      </c>
      <c r="Y470" s="49">
        <f t="shared" si="170"/>
        <v>0</v>
      </c>
      <c r="Z470" s="49">
        <f t="shared" si="170"/>
        <v>0</v>
      </c>
      <c r="AA470" s="49">
        <f t="shared" si="170"/>
        <v>0</v>
      </c>
      <c r="AB470" s="49">
        <f t="shared" si="170"/>
        <v>0</v>
      </c>
      <c r="AC470" s="49"/>
      <c r="AD470" s="49">
        <f t="shared" si="172"/>
        <v>0</v>
      </c>
      <c r="AE470" s="49">
        <f t="shared" si="172"/>
        <v>0</v>
      </c>
      <c r="AF470" s="49">
        <f t="shared" si="172"/>
        <v>0</v>
      </c>
      <c r="AG470" s="49">
        <f t="shared" si="172"/>
        <v>0</v>
      </c>
      <c r="AH470" s="49">
        <f t="shared" si="172"/>
        <v>0</v>
      </c>
      <c r="AI470" s="49">
        <f t="shared" si="172"/>
        <v>0</v>
      </c>
      <c r="AJ470" s="49">
        <f t="shared" si="172"/>
        <v>0</v>
      </c>
      <c r="AK470" s="49">
        <f t="shared" si="171"/>
        <v>0</v>
      </c>
      <c r="AL470" s="49">
        <f t="shared" si="171"/>
        <v>0</v>
      </c>
      <c r="AM470" s="49">
        <f t="shared" si="171"/>
        <v>0</v>
      </c>
      <c r="AN470" s="49">
        <f t="shared" si="168"/>
        <v>0</v>
      </c>
      <c r="AO470" s="49">
        <f t="shared" si="171"/>
        <v>0</v>
      </c>
      <c r="AP470" s="49">
        <f t="shared" si="171"/>
        <v>0</v>
      </c>
      <c r="AQ470" s="49">
        <f t="shared" si="171"/>
        <v>0</v>
      </c>
      <c r="AR470" s="49">
        <f t="shared" si="171"/>
        <v>0</v>
      </c>
      <c r="AS470" s="49">
        <f t="shared" si="171"/>
        <v>0</v>
      </c>
      <c r="AT470" s="49">
        <f t="shared" si="171"/>
        <v>0</v>
      </c>
      <c r="AU470" s="49">
        <f t="shared" si="171"/>
        <v>0</v>
      </c>
      <c r="AV470" s="49">
        <f t="shared" si="171"/>
        <v>0</v>
      </c>
      <c r="AW470" s="49">
        <f t="shared" si="171"/>
        <v>0</v>
      </c>
      <c r="AX470" s="49">
        <f t="shared" si="171"/>
        <v>0</v>
      </c>
      <c r="AY470" s="49">
        <f t="shared" si="171"/>
        <v>0</v>
      </c>
      <c r="AZ470" s="49">
        <f t="shared" si="155"/>
        <v>0</v>
      </c>
      <c r="BA470" s="49">
        <f t="shared" si="155"/>
        <v>0</v>
      </c>
      <c r="BB470" s="48">
        <f t="shared" si="161"/>
        <v>465</v>
      </c>
      <c r="BC470" s="50">
        <f t="shared" si="167"/>
        <v>0</v>
      </c>
    </row>
    <row r="471" spans="1:55" x14ac:dyDescent="0.25">
      <c r="A471" s="48">
        <f t="shared" si="153"/>
        <v>466</v>
      </c>
      <c r="B471" s="221"/>
      <c r="C471" s="222"/>
      <c r="D471" s="220"/>
      <c r="E471" s="180"/>
      <c r="F471" s="223"/>
      <c r="G471" s="223"/>
      <c r="H471" s="223"/>
      <c r="I471" s="223"/>
      <c r="J471" s="49"/>
      <c r="K471" s="49">
        <f t="shared" si="154"/>
        <v>0</v>
      </c>
      <c r="L471" s="49">
        <f t="shared" si="154"/>
        <v>0</v>
      </c>
      <c r="M471" s="49">
        <f t="shared" si="151"/>
        <v>0</v>
      </c>
      <c r="N471" s="48">
        <f t="shared" si="160"/>
        <v>466</v>
      </c>
      <c r="O471" s="49">
        <f t="shared" si="159"/>
        <v>0</v>
      </c>
      <c r="P471" s="49">
        <f t="shared" si="159"/>
        <v>0</v>
      </c>
      <c r="Q471" s="49">
        <f t="shared" si="159"/>
        <v>0</v>
      </c>
      <c r="R471" s="49">
        <f t="shared" si="159"/>
        <v>0</v>
      </c>
      <c r="S471" s="49">
        <f t="shared" si="170"/>
        <v>0</v>
      </c>
      <c r="T471" s="49">
        <f t="shared" si="170"/>
        <v>0</v>
      </c>
      <c r="U471" s="49">
        <f t="shared" si="170"/>
        <v>0</v>
      </c>
      <c r="V471" s="49">
        <f t="shared" si="170"/>
        <v>0</v>
      </c>
      <c r="W471" s="49">
        <f t="shared" si="170"/>
        <v>0</v>
      </c>
      <c r="X471" s="49">
        <f t="shared" si="170"/>
        <v>0</v>
      </c>
      <c r="Y471" s="49">
        <f t="shared" si="170"/>
        <v>0</v>
      </c>
      <c r="Z471" s="49">
        <f t="shared" si="170"/>
        <v>0</v>
      </c>
      <c r="AA471" s="49">
        <f t="shared" si="170"/>
        <v>0</v>
      </c>
      <c r="AB471" s="49">
        <f t="shared" si="170"/>
        <v>0</v>
      </c>
      <c r="AC471" s="49"/>
      <c r="AD471" s="49">
        <f t="shared" si="172"/>
        <v>0</v>
      </c>
      <c r="AE471" s="49">
        <f t="shared" si="172"/>
        <v>0</v>
      </c>
      <c r="AF471" s="49">
        <f t="shared" si="172"/>
        <v>0</v>
      </c>
      <c r="AG471" s="49">
        <f t="shared" si="172"/>
        <v>0</v>
      </c>
      <c r="AH471" s="49">
        <f t="shared" si="172"/>
        <v>0</v>
      </c>
      <c r="AI471" s="49">
        <f t="shared" si="172"/>
        <v>0</v>
      </c>
      <c r="AJ471" s="49">
        <f t="shared" si="172"/>
        <v>0</v>
      </c>
      <c r="AK471" s="49">
        <f t="shared" si="171"/>
        <v>0</v>
      </c>
      <c r="AL471" s="49">
        <f t="shared" si="171"/>
        <v>0</v>
      </c>
      <c r="AM471" s="49">
        <f t="shared" si="171"/>
        <v>0</v>
      </c>
      <c r="AN471" s="49">
        <f t="shared" si="168"/>
        <v>0</v>
      </c>
      <c r="AO471" s="49">
        <f t="shared" si="171"/>
        <v>0</v>
      </c>
      <c r="AP471" s="49">
        <f t="shared" si="171"/>
        <v>0</v>
      </c>
      <c r="AQ471" s="49">
        <f t="shared" si="171"/>
        <v>0</v>
      </c>
      <c r="AR471" s="49">
        <f t="shared" si="171"/>
        <v>0</v>
      </c>
      <c r="AS471" s="49">
        <f t="shared" si="171"/>
        <v>0</v>
      </c>
      <c r="AT471" s="49">
        <f t="shared" si="171"/>
        <v>0</v>
      </c>
      <c r="AU471" s="49">
        <f t="shared" si="171"/>
        <v>0</v>
      </c>
      <c r="AV471" s="49">
        <f t="shared" si="171"/>
        <v>0</v>
      </c>
      <c r="AW471" s="49">
        <f t="shared" si="171"/>
        <v>0</v>
      </c>
      <c r="AX471" s="49">
        <f t="shared" si="171"/>
        <v>0</v>
      </c>
      <c r="AY471" s="49">
        <f t="shared" si="171"/>
        <v>0</v>
      </c>
      <c r="AZ471" s="49">
        <f t="shared" si="155"/>
        <v>0</v>
      </c>
      <c r="BA471" s="49">
        <f t="shared" si="155"/>
        <v>0</v>
      </c>
      <c r="BB471" s="48">
        <f t="shared" si="161"/>
        <v>466</v>
      </c>
      <c r="BC471" s="50">
        <f t="shared" si="167"/>
        <v>0</v>
      </c>
    </row>
    <row r="472" spans="1:55" x14ac:dyDescent="0.25">
      <c r="A472" s="48">
        <f t="shared" ref="A472:A504" si="173">A471+1</f>
        <v>467</v>
      </c>
      <c r="B472" s="221"/>
      <c r="C472" s="222"/>
      <c r="D472" s="220"/>
      <c r="E472" s="180"/>
      <c r="F472" s="223"/>
      <c r="G472" s="223"/>
      <c r="H472" s="223"/>
      <c r="I472" s="223"/>
      <c r="J472" s="49"/>
      <c r="K472" s="49">
        <f t="shared" si="154"/>
        <v>0</v>
      </c>
      <c r="L472" s="49">
        <f t="shared" si="154"/>
        <v>0</v>
      </c>
      <c r="M472" s="49">
        <f t="shared" si="151"/>
        <v>0</v>
      </c>
      <c r="N472" s="48">
        <f t="shared" si="160"/>
        <v>467</v>
      </c>
      <c r="O472" s="49">
        <f t="shared" si="159"/>
        <v>0</v>
      </c>
      <c r="P472" s="49">
        <f t="shared" si="159"/>
        <v>0</v>
      </c>
      <c r="Q472" s="49">
        <f t="shared" si="159"/>
        <v>0</v>
      </c>
      <c r="R472" s="49">
        <f t="shared" si="159"/>
        <v>0</v>
      </c>
      <c r="S472" s="49">
        <f t="shared" si="170"/>
        <v>0</v>
      </c>
      <c r="T472" s="49">
        <f t="shared" si="170"/>
        <v>0</v>
      </c>
      <c r="U472" s="49">
        <f t="shared" si="170"/>
        <v>0</v>
      </c>
      <c r="V472" s="49">
        <f t="shared" si="170"/>
        <v>0</v>
      </c>
      <c r="W472" s="49">
        <f t="shared" si="170"/>
        <v>0</v>
      </c>
      <c r="X472" s="49">
        <f t="shared" si="170"/>
        <v>0</v>
      </c>
      <c r="Y472" s="49">
        <f t="shared" si="170"/>
        <v>0</v>
      </c>
      <c r="Z472" s="49">
        <f t="shared" si="170"/>
        <v>0</v>
      </c>
      <c r="AA472" s="49">
        <f t="shared" si="170"/>
        <v>0</v>
      </c>
      <c r="AB472" s="49">
        <f t="shared" si="170"/>
        <v>0</v>
      </c>
      <c r="AC472" s="49"/>
      <c r="AD472" s="49">
        <f t="shared" si="172"/>
        <v>0</v>
      </c>
      <c r="AE472" s="49">
        <f t="shared" si="172"/>
        <v>0</v>
      </c>
      <c r="AF472" s="49">
        <f t="shared" si="172"/>
        <v>0</v>
      </c>
      <c r="AG472" s="49">
        <f t="shared" si="172"/>
        <v>0</v>
      </c>
      <c r="AH472" s="49">
        <f t="shared" si="172"/>
        <v>0</v>
      </c>
      <c r="AI472" s="49">
        <f t="shared" si="172"/>
        <v>0</v>
      </c>
      <c r="AJ472" s="49">
        <f t="shared" si="172"/>
        <v>0</v>
      </c>
      <c r="AK472" s="49">
        <f t="shared" si="171"/>
        <v>0</v>
      </c>
      <c r="AL472" s="49">
        <f t="shared" si="171"/>
        <v>0</v>
      </c>
      <c r="AM472" s="49">
        <f t="shared" si="171"/>
        <v>0</v>
      </c>
      <c r="AN472" s="49">
        <f t="shared" si="168"/>
        <v>0</v>
      </c>
      <c r="AO472" s="49">
        <f t="shared" si="171"/>
        <v>0</v>
      </c>
      <c r="AP472" s="49">
        <f t="shared" si="171"/>
        <v>0</v>
      </c>
      <c r="AQ472" s="49">
        <f t="shared" si="171"/>
        <v>0</v>
      </c>
      <c r="AR472" s="49">
        <f t="shared" si="171"/>
        <v>0</v>
      </c>
      <c r="AS472" s="49">
        <f t="shared" si="171"/>
        <v>0</v>
      </c>
      <c r="AT472" s="49">
        <f t="shared" si="171"/>
        <v>0</v>
      </c>
      <c r="AU472" s="49">
        <f t="shared" si="171"/>
        <v>0</v>
      </c>
      <c r="AV472" s="49">
        <f t="shared" si="171"/>
        <v>0</v>
      </c>
      <c r="AW472" s="49">
        <f t="shared" si="171"/>
        <v>0</v>
      </c>
      <c r="AX472" s="49">
        <f t="shared" si="171"/>
        <v>0</v>
      </c>
      <c r="AY472" s="49">
        <f t="shared" si="171"/>
        <v>0</v>
      </c>
      <c r="AZ472" s="49">
        <f t="shared" si="155"/>
        <v>0</v>
      </c>
      <c r="BA472" s="49">
        <f t="shared" si="155"/>
        <v>0</v>
      </c>
      <c r="BB472" s="48">
        <f t="shared" si="161"/>
        <v>467</v>
      </c>
      <c r="BC472" s="50">
        <f t="shared" si="167"/>
        <v>0</v>
      </c>
    </row>
    <row r="473" spans="1:55" x14ac:dyDescent="0.25">
      <c r="A473" s="48">
        <f t="shared" si="173"/>
        <v>468</v>
      </c>
      <c r="B473" s="221"/>
      <c r="C473" s="222"/>
      <c r="D473" s="220"/>
      <c r="E473" s="180"/>
      <c r="F473" s="223"/>
      <c r="G473" s="223"/>
      <c r="H473" s="223"/>
      <c r="I473" s="223"/>
      <c r="J473" s="49"/>
      <c r="K473" s="49">
        <f t="shared" si="154"/>
        <v>0</v>
      </c>
      <c r="L473" s="49">
        <f t="shared" si="154"/>
        <v>0</v>
      </c>
      <c r="M473" s="49">
        <f t="shared" si="151"/>
        <v>0</v>
      </c>
      <c r="N473" s="48">
        <f t="shared" si="160"/>
        <v>468</v>
      </c>
      <c r="O473" s="49">
        <f t="shared" si="159"/>
        <v>0</v>
      </c>
      <c r="P473" s="49">
        <f t="shared" si="159"/>
        <v>0</v>
      </c>
      <c r="Q473" s="49">
        <f t="shared" si="159"/>
        <v>0</v>
      </c>
      <c r="R473" s="49">
        <f t="shared" si="159"/>
        <v>0</v>
      </c>
      <c r="S473" s="49">
        <f t="shared" si="170"/>
        <v>0</v>
      </c>
      <c r="T473" s="49">
        <f t="shared" si="170"/>
        <v>0</v>
      </c>
      <c r="U473" s="49">
        <f t="shared" si="170"/>
        <v>0</v>
      </c>
      <c r="V473" s="49">
        <f t="shared" si="170"/>
        <v>0</v>
      </c>
      <c r="W473" s="49">
        <f t="shared" si="170"/>
        <v>0</v>
      </c>
      <c r="X473" s="49">
        <f t="shared" si="170"/>
        <v>0</v>
      </c>
      <c r="Y473" s="49">
        <f t="shared" si="170"/>
        <v>0</v>
      </c>
      <c r="Z473" s="49">
        <f t="shared" si="170"/>
        <v>0</v>
      </c>
      <c r="AA473" s="49">
        <f t="shared" si="170"/>
        <v>0</v>
      </c>
      <c r="AB473" s="49">
        <f t="shared" si="170"/>
        <v>0</v>
      </c>
      <c r="AC473" s="49"/>
      <c r="AD473" s="49">
        <f t="shared" si="172"/>
        <v>0</v>
      </c>
      <c r="AE473" s="49">
        <f t="shared" si="172"/>
        <v>0</v>
      </c>
      <c r="AF473" s="49">
        <f t="shared" si="172"/>
        <v>0</v>
      </c>
      <c r="AG473" s="49">
        <f t="shared" si="172"/>
        <v>0</v>
      </c>
      <c r="AH473" s="49">
        <f t="shared" si="172"/>
        <v>0</v>
      </c>
      <c r="AI473" s="49">
        <f t="shared" si="172"/>
        <v>0</v>
      </c>
      <c r="AJ473" s="49">
        <f t="shared" si="172"/>
        <v>0</v>
      </c>
      <c r="AK473" s="49">
        <f t="shared" si="171"/>
        <v>0</v>
      </c>
      <c r="AL473" s="49">
        <f t="shared" si="171"/>
        <v>0</v>
      </c>
      <c r="AM473" s="49">
        <f t="shared" si="171"/>
        <v>0</v>
      </c>
      <c r="AN473" s="49">
        <f t="shared" si="168"/>
        <v>0</v>
      </c>
      <c r="AO473" s="49">
        <f t="shared" si="171"/>
        <v>0</v>
      </c>
      <c r="AP473" s="49">
        <f t="shared" si="171"/>
        <v>0</v>
      </c>
      <c r="AQ473" s="49">
        <f t="shared" si="171"/>
        <v>0</v>
      </c>
      <c r="AR473" s="49">
        <f t="shared" si="171"/>
        <v>0</v>
      </c>
      <c r="AS473" s="49">
        <f t="shared" si="171"/>
        <v>0</v>
      </c>
      <c r="AT473" s="49">
        <f t="shared" si="171"/>
        <v>0</v>
      </c>
      <c r="AU473" s="49">
        <f t="shared" si="171"/>
        <v>0</v>
      </c>
      <c r="AV473" s="49">
        <f t="shared" si="171"/>
        <v>0</v>
      </c>
      <c r="AW473" s="49">
        <f t="shared" si="171"/>
        <v>0</v>
      </c>
      <c r="AX473" s="49">
        <f t="shared" si="171"/>
        <v>0</v>
      </c>
      <c r="AY473" s="49">
        <f t="shared" si="171"/>
        <v>0</v>
      </c>
      <c r="AZ473" s="49">
        <f t="shared" si="155"/>
        <v>0</v>
      </c>
      <c r="BA473" s="49">
        <f t="shared" si="155"/>
        <v>0</v>
      </c>
      <c r="BB473" s="48">
        <f t="shared" si="161"/>
        <v>468</v>
      </c>
      <c r="BC473" s="50">
        <f t="shared" si="167"/>
        <v>0</v>
      </c>
    </row>
    <row r="474" spans="1:55" x14ac:dyDescent="0.25">
      <c r="A474" s="48">
        <f t="shared" si="173"/>
        <v>469</v>
      </c>
      <c r="B474" s="221"/>
      <c r="C474" s="222"/>
      <c r="D474" s="220"/>
      <c r="E474" s="180"/>
      <c r="F474" s="223"/>
      <c r="G474" s="223"/>
      <c r="H474" s="223"/>
      <c r="I474" s="223"/>
      <c r="J474" s="49"/>
      <c r="K474" s="49">
        <f t="shared" si="154"/>
        <v>0</v>
      </c>
      <c r="L474" s="49">
        <f t="shared" si="154"/>
        <v>0</v>
      </c>
      <c r="M474" s="49">
        <f t="shared" si="151"/>
        <v>0</v>
      </c>
      <c r="N474" s="48">
        <f t="shared" si="160"/>
        <v>469</v>
      </c>
      <c r="O474" s="49">
        <f t="shared" si="159"/>
        <v>0</v>
      </c>
      <c r="P474" s="49">
        <f t="shared" si="159"/>
        <v>0</v>
      </c>
      <c r="Q474" s="49">
        <f t="shared" si="159"/>
        <v>0</v>
      </c>
      <c r="R474" s="49">
        <f t="shared" si="159"/>
        <v>0</v>
      </c>
      <c r="S474" s="49">
        <f t="shared" si="170"/>
        <v>0</v>
      </c>
      <c r="T474" s="49">
        <f t="shared" si="170"/>
        <v>0</v>
      </c>
      <c r="U474" s="49">
        <f t="shared" si="170"/>
        <v>0</v>
      </c>
      <c r="V474" s="49">
        <f t="shared" si="170"/>
        <v>0</v>
      </c>
      <c r="W474" s="49">
        <f t="shared" si="170"/>
        <v>0</v>
      </c>
      <c r="X474" s="49">
        <f t="shared" si="170"/>
        <v>0</v>
      </c>
      <c r="Y474" s="49">
        <f t="shared" si="170"/>
        <v>0</v>
      </c>
      <c r="Z474" s="49">
        <f t="shared" si="170"/>
        <v>0</v>
      </c>
      <c r="AA474" s="49">
        <f t="shared" si="170"/>
        <v>0</v>
      </c>
      <c r="AB474" s="49">
        <f t="shared" si="170"/>
        <v>0</v>
      </c>
      <c r="AC474" s="49"/>
      <c r="AD474" s="49">
        <f t="shared" si="172"/>
        <v>0</v>
      </c>
      <c r="AE474" s="49">
        <f t="shared" si="172"/>
        <v>0</v>
      </c>
      <c r="AF474" s="49">
        <f t="shared" si="172"/>
        <v>0</v>
      </c>
      <c r="AG474" s="49">
        <f t="shared" si="172"/>
        <v>0</v>
      </c>
      <c r="AH474" s="49">
        <f t="shared" si="172"/>
        <v>0</v>
      </c>
      <c r="AI474" s="49">
        <f t="shared" si="172"/>
        <v>0</v>
      </c>
      <c r="AJ474" s="49">
        <f t="shared" si="172"/>
        <v>0</v>
      </c>
      <c r="AK474" s="49">
        <f t="shared" si="171"/>
        <v>0</v>
      </c>
      <c r="AL474" s="49">
        <f t="shared" si="171"/>
        <v>0</v>
      </c>
      <c r="AM474" s="49">
        <f t="shared" si="171"/>
        <v>0</v>
      </c>
      <c r="AN474" s="49">
        <f t="shared" si="168"/>
        <v>0</v>
      </c>
      <c r="AO474" s="49">
        <f t="shared" si="171"/>
        <v>0</v>
      </c>
      <c r="AP474" s="49">
        <f t="shared" si="171"/>
        <v>0</v>
      </c>
      <c r="AQ474" s="49">
        <f t="shared" si="171"/>
        <v>0</v>
      </c>
      <c r="AR474" s="49">
        <f t="shared" si="171"/>
        <v>0</v>
      </c>
      <c r="AS474" s="49">
        <f t="shared" si="171"/>
        <v>0</v>
      </c>
      <c r="AT474" s="49">
        <f t="shared" si="171"/>
        <v>0</v>
      </c>
      <c r="AU474" s="49">
        <f t="shared" si="171"/>
        <v>0</v>
      </c>
      <c r="AV474" s="49">
        <f t="shared" si="171"/>
        <v>0</v>
      </c>
      <c r="AW474" s="49">
        <f t="shared" si="171"/>
        <v>0</v>
      </c>
      <c r="AX474" s="49">
        <f t="shared" si="171"/>
        <v>0</v>
      </c>
      <c r="AY474" s="49">
        <f t="shared" si="171"/>
        <v>0</v>
      </c>
      <c r="AZ474" s="49">
        <f t="shared" si="155"/>
        <v>0</v>
      </c>
      <c r="BA474" s="49">
        <f t="shared" si="155"/>
        <v>0</v>
      </c>
      <c r="BB474" s="48">
        <f t="shared" si="161"/>
        <v>469</v>
      </c>
      <c r="BC474" s="50">
        <f t="shared" si="167"/>
        <v>0</v>
      </c>
    </row>
    <row r="475" spans="1:55" x14ac:dyDescent="0.25">
      <c r="A475" s="48">
        <f t="shared" si="173"/>
        <v>470</v>
      </c>
      <c r="B475" s="221"/>
      <c r="C475" s="222"/>
      <c r="D475" s="220"/>
      <c r="E475" s="180"/>
      <c r="F475" s="223"/>
      <c r="G475" s="223"/>
      <c r="H475" s="223"/>
      <c r="I475" s="223"/>
      <c r="J475" s="49"/>
      <c r="K475" s="49">
        <f t="shared" si="154"/>
        <v>0</v>
      </c>
      <c r="L475" s="49">
        <f t="shared" si="154"/>
        <v>0</v>
      </c>
      <c r="M475" s="49">
        <f t="shared" si="151"/>
        <v>0</v>
      </c>
      <c r="N475" s="48">
        <f t="shared" si="160"/>
        <v>470</v>
      </c>
      <c r="O475" s="49">
        <f t="shared" si="159"/>
        <v>0</v>
      </c>
      <c r="P475" s="49">
        <f t="shared" si="159"/>
        <v>0</v>
      </c>
      <c r="Q475" s="49">
        <f t="shared" si="159"/>
        <v>0</v>
      </c>
      <c r="R475" s="49">
        <f t="shared" si="159"/>
        <v>0</v>
      </c>
      <c r="S475" s="49">
        <f t="shared" si="170"/>
        <v>0</v>
      </c>
      <c r="T475" s="49">
        <f t="shared" si="170"/>
        <v>0</v>
      </c>
      <c r="U475" s="49">
        <f t="shared" si="170"/>
        <v>0</v>
      </c>
      <c r="V475" s="49">
        <f t="shared" si="170"/>
        <v>0</v>
      </c>
      <c r="W475" s="49">
        <f t="shared" si="170"/>
        <v>0</v>
      </c>
      <c r="X475" s="49">
        <f t="shared" si="170"/>
        <v>0</v>
      </c>
      <c r="Y475" s="49">
        <f t="shared" si="170"/>
        <v>0</v>
      </c>
      <c r="Z475" s="49">
        <f t="shared" si="170"/>
        <v>0</v>
      </c>
      <c r="AA475" s="49">
        <f t="shared" si="170"/>
        <v>0</v>
      </c>
      <c r="AB475" s="49">
        <f t="shared" si="170"/>
        <v>0</v>
      </c>
      <c r="AC475" s="49"/>
      <c r="AD475" s="49">
        <f t="shared" si="172"/>
        <v>0</v>
      </c>
      <c r="AE475" s="49">
        <f t="shared" si="172"/>
        <v>0</v>
      </c>
      <c r="AF475" s="49">
        <f t="shared" si="172"/>
        <v>0</v>
      </c>
      <c r="AG475" s="49">
        <f t="shared" si="172"/>
        <v>0</v>
      </c>
      <c r="AH475" s="49">
        <f t="shared" si="172"/>
        <v>0</v>
      </c>
      <c r="AI475" s="49">
        <f t="shared" si="172"/>
        <v>0</v>
      </c>
      <c r="AJ475" s="49">
        <f t="shared" si="172"/>
        <v>0</v>
      </c>
      <c r="AK475" s="49">
        <f t="shared" si="171"/>
        <v>0</v>
      </c>
      <c r="AL475" s="49">
        <f t="shared" si="171"/>
        <v>0</v>
      </c>
      <c r="AM475" s="49">
        <f t="shared" si="171"/>
        <v>0</v>
      </c>
      <c r="AN475" s="49">
        <f t="shared" si="168"/>
        <v>0</v>
      </c>
      <c r="AO475" s="49">
        <f t="shared" si="171"/>
        <v>0</v>
      </c>
      <c r="AP475" s="49">
        <f t="shared" si="171"/>
        <v>0</v>
      </c>
      <c r="AQ475" s="49">
        <f t="shared" si="171"/>
        <v>0</v>
      </c>
      <c r="AR475" s="49">
        <f t="shared" si="171"/>
        <v>0</v>
      </c>
      <c r="AS475" s="49">
        <f t="shared" si="171"/>
        <v>0</v>
      </c>
      <c r="AT475" s="49">
        <f t="shared" si="171"/>
        <v>0</v>
      </c>
      <c r="AU475" s="49">
        <f t="shared" si="171"/>
        <v>0</v>
      </c>
      <c r="AV475" s="49">
        <f t="shared" si="171"/>
        <v>0</v>
      </c>
      <c r="AW475" s="49">
        <f t="shared" si="171"/>
        <v>0</v>
      </c>
      <c r="AX475" s="49">
        <f t="shared" si="171"/>
        <v>0</v>
      </c>
      <c r="AY475" s="49">
        <f t="shared" si="171"/>
        <v>0</v>
      </c>
      <c r="AZ475" s="49">
        <f t="shared" si="155"/>
        <v>0</v>
      </c>
      <c r="BA475" s="49">
        <f t="shared" si="155"/>
        <v>0</v>
      </c>
      <c r="BB475" s="48">
        <f t="shared" si="161"/>
        <v>470</v>
      </c>
      <c r="BC475" s="50">
        <f t="shared" si="167"/>
        <v>0</v>
      </c>
    </row>
    <row r="476" spans="1:55" x14ac:dyDescent="0.25">
      <c r="A476" s="48">
        <f t="shared" si="173"/>
        <v>471</v>
      </c>
      <c r="B476" s="221"/>
      <c r="C476" s="222"/>
      <c r="D476" s="220"/>
      <c r="E476" s="180"/>
      <c r="F476" s="223"/>
      <c r="G476" s="223"/>
      <c r="H476" s="223"/>
      <c r="I476" s="223"/>
      <c r="J476" s="49"/>
      <c r="K476" s="49">
        <f t="shared" si="154"/>
        <v>0</v>
      </c>
      <c r="L476" s="49">
        <f t="shared" si="154"/>
        <v>0</v>
      </c>
      <c r="M476" s="49">
        <f t="shared" si="151"/>
        <v>0</v>
      </c>
      <c r="N476" s="48">
        <f t="shared" si="160"/>
        <v>471</v>
      </c>
      <c r="O476" s="49">
        <f t="shared" si="159"/>
        <v>0</v>
      </c>
      <c r="P476" s="49">
        <f t="shared" si="159"/>
        <v>0</v>
      </c>
      <c r="Q476" s="49">
        <f t="shared" si="159"/>
        <v>0</v>
      </c>
      <c r="R476" s="49">
        <f t="shared" si="159"/>
        <v>0</v>
      </c>
      <c r="S476" s="49">
        <f t="shared" si="170"/>
        <v>0</v>
      </c>
      <c r="T476" s="49">
        <f t="shared" si="170"/>
        <v>0</v>
      </c>
      <c r="U476" s="49">
        <f t="shared" si="170"/>
        <v>0</v>
      </c>
      <c r="V476" s="49">
        <f t="shared" si="170"/>
        <v>0</v>
      </c>
      <c r="W476" s="49">
        <f t="shared" si="170"/>
        <v>0</v>
      </c>
      <c r="X476" s="49">
        <f t="shared" si="170"/>
        <v>0</v>
      </c>
      <c r="Y476" s="49">
        <f t="shared" si="170"/>
        <v>0</v>
      </c>
      <c r="Z476" s="49">
        <f t="shared" si="170"/>
        <v>0</v>
      </c>
      <c r="AA476" s="49">
        <f t="shared" si="170"/>
        <v>0</v>
      </c>
      <c r="AB476" s="49">
        <f t="shared" si="170"/>
        <v>0</v>
      </c>
      <c r="AC476" s="49"/>
      <c r="AD476" s="49">
        <f t="shared" si="172"/>
        <v>0</v>
      </c>
      <c r="AE476" s="49">
        <f t="shared" si="172"/>
        <v>0</v>
      </c>
      <c r="AF476" s="49">
        <f t="shared" si="172"/>
        <v>0</v>
      </c>
      <c r="AG476" s="49">
        <f t="shared" si="172"/>
        <v>0</v>
      </c>
      <c r="AH476" s="49">
        <f t="shared" si="172"/>
        <v>0</v>
      </c>
      <c r="AI476" s="49">
        <f t="shared" si="172"/>
        <v>0</v>
      </c>
      <c r="AJ476" s="49">
        <f t="shared" si="172"/>
        <v>0</v>
      </c>
      <c r="AK476" s="49">
        <f t="shared" si="171"/>
        <v>0</v>
      </c>
      <c r="AL476" s="49">
        <f t="shared" si="171"/>
        <v>0</v>
      </c>
      <c r="AM476" s="49">
        <f t="shared" si="171"/>
        <v>0</v>
      </c>
      <c r="AN476" s="49">
        <f t="shared" si="168"/>
        <v>0</v>
      </c>
      <c r="AO476" s="49">
        <f t="shared" si="171"/>
        <v>0</v>
      </c>
      <c r="AP476" s="49">
        <f t="shared" si="171"/>
        <v>0</v>
      </c>
      <c r="AQ476" s="49">
        <f t="shared" si="171"/>
        <v>0</v>
      </c>
      <c r="AR476" s="49">
        <f t="shared" si="171"/>
        <v>0</v>
      </c>
      <c r="AS476" s="49">
        <f t="shared" si="171"/>
        <v>0</v>
      </c>
      <c r="AT476" s="49">
        <f t="shared" si="171"/>
        <v>0</v>
      </c>
      <c r="AU476" s="49">
        <f t="shared" si="171"/>
        <v>0</v>
      </c>
      <c r="AV476" s="49">
        <f t="shared" si="171"/>
        <v>0</v>
      </c>
      <c r="AW476" s="49">
        <f t="shared" si="171"/>
        <v>0</v>
      </c>
      <c r="AX476" s="49">
        <f t="shared" si="171"/>
        <v>0</v>
      </c>
      <c r="AY476" s="49">
        <f t="shared" si="171"/>
        <v>0</v>
      </c>
      <c r="AZ476" s="49">
        <f t="shared" si="155"/>
        <v>0</v>
      </c>
      <c r="BA476" s="49">
        <f t="shared" si="155"/>
        <v>0</v>
      </c>
      <c r="BB476" s="48">
        <f t="shared" si="161"/>
        <v>471</v>
      </c>
      <c r="BC476" s="50">
        <f t="shared" si="167"/>
        <v>0</v>
      </c>
    </row>
    <row r="477" spans="1:55" x14ac:dyDescent="0.25">
      <c r="A477" s="48">
        <f t="shared" si="173"/>
        <v>472</v>
      </c>
      <c r="B477" s="221"/>
      <c r="C477" s="222"/>
      <c r="D477" s="220"/>
      <c r="E477" s="180"/>
      <c r="F477" s="223"/>
      <c r="G477" s="223"/>
      <c r="H477" s="223"/>
      <c r="I477" s="223"/>
      <c r="J477" s="49"/>
      <c r="K477" s="49">
        <f t="shared" si="154"/>
        <v>0</v>
      </c>
      <c r="L477" s="49">
        <f t="shared" si="154"/>
        <v>0</v>
      </c>
      <c r="M477" s="49">
        <f t="shared" si="151"/>
        <v>0</v>
      </c>
      <c r="N477" s="48">
        <f t="shared" si="160"/>
        <v>472</v>
      </c>
      <c r="O477" s="49">
        <f t="shared" si="159"/>
        <v>0</v>
      </c>
      <c r="P477" s="49">
        <f t="shared" si="159"/>
        <v>0</v>
      </c>
      <c r="Q477" s="49">
        <f t="shared" si="159"/>
        <v>0</v>
      </c>
      <c r="R477" s="49">
        <f t="shared" si="159"/>
        <v>0</v>
      </c>
      <c r="S477" s="49">
        <f t="shared" si="170"/>
        <v>0</v>
      </c>
      <c r="T477" s="49">
        <f t="shared" si="170"/>
        <v>0</v>
      </c>
      <c r="U477" s="49">
        <f t="shared" si="170"/>
        <v>0</v>
      </c>
      <c r="V477" s="49">
        <f t="shared" si="170"/>
        <v>0</v>
      </c>
      <c r="W477" s="49">
        <f t="shared" si="170"/>
        <v>0</v>
      </c>
      <c r="X477" s="49">
        <f t="shared" si="170"/>
        <v>0</v>
      </c>
      <c r="Y477" s="49">
        <f t="shared" si="170"/>
        <v>0</v>
      </c>
      <c r="Z477" s="49">
        <f t="shared" si="170"/>
        <v>0</v>
      </c>
      <c r="AA477" s="49">
        <f t="shared" si="170"/>
        <v>0</v>
      </c>
      <c r="AB477" s="49">
        <f t="shared" si="170"/>
        <v>0</v>
      </c>
      <c r="AC477" s="49"/>
      <c r="AD477" s="49">
        <f t="shared" si="172"/>
        <v>0</v>
      </c>
      <c r="AE477" s="49">
        <f t="shared" si="172"/>
        <v>0</v>
      </c>
      <c r="AF477" s="49">
        <f t="shared" si="172"/>
        <v>0</v>
      </c>
      <c r="AG477" s="49">
        <f t="shared" si="172"/>
        <v>0</v>
      </c>
      <c r="AH477" s="49">
        <f t="shared" si="172"/>
        <v>0</v>
      </c>
      <c r="AI477" s="49">
        <f t="shared" si="172"/>
        <v>0</v>
      </c>
      <c r="AJ477" s="49">
        <f t="shared" si="172"/>
        <v>0</v>
      </c>
      <c r="AK477" s="49">
        <f t="shared" si="171"/>
        <v>0</v>
      </c>
      <c r="AL477" s="49">
        <f t="shared" si="171"/>
        <v>0</v>
      </c>
      <c r="AM477" s="49">
        <f t="shared" si="171"/>
        <v>0</v>
      </c>
      <c r="AN477" s="49">
        <f t="shared" si="168"/>
        <v>0</v>
      </c>
      <c r="AO477" s="49">
        <f t="shared" si="171"/>
        <v>0</v>
      </c>
      <c r="AP477" s="49">
        <f t="shared" si="171"/>
        <v>0</v>
      </c>
      <c r="AQ477" s="49">
        <f t="shared" si="171"/>
        <v>0</v>
      </c>
      <c r="AR477" s="49">
        <f t="shared" si="171"/>
        <v>0</v>
      </c>
      <c r="AS477" s="49">
        <f t="shared" si="171"/>
        <v>0</v>
      </c>
      <c r="AT477" s="49">
        <f t="shared" si="171"/>
        <v>0</v>
      </c>
      <c r="AU477" s="49">
        <f t="shared" si="171"/>
        <v>0</v>
      </c>
      <c r="AV477" s="49">
        <f t="shared" si="171"/>
        <v>0</v>
      </c>
      <c r="AW477" s="49">
        <f t="shared" si="171"/>
        <v>0</v>
      </c>
      <c r="AX477" s="49">
        <f t="shared" si="171"/>
        <v>0</v>
      </c>
      <c r="AY477" s="49">
        <f t="shared" si="171"/>
        <v>0</v>
      </c>
      <c r="AZ477" s="49">
        <f t="shared" si="155"/>
        <v>0</v>
      </c>
      <c r="BA477" s="49">
        <f t="shared" si="155"/>
        <v>0</v>
      </c>
      <c r="BB477" s="48">
        <f t="shared" si="161"/>
        <v>472</v>
      </c>
      <c r="BC477" s="50">
        <f t="shared" si="167"/>
        <v>0</v>
      </c>
    </row>
    <row r="478" spans="1:55" x14ac:dyDescent="0.25">
      <c r="A478" s="48">
        <f t="shared" si="173"/>
        <v>473</v>
      </c>
      <c r="B478" s="221"/>
      <c r="C478" s="222"/>
      <c r="D478" s="220"/>
      <c r="E478" s="180"/>
      <c r="F478" s="223"/>
      <c r="G478" s="223"/>
      <c r="H478" s="223"/>
      <c r="I478" s="223"/>
      <c r="J478" s="49"/>
      <c r="K478" s="49">
        <f t="shared" si="154"/>
        <v>0</v>
      </c>
      <c r="L478" s="49">
        <f t="shared" si="154"/>
        <v>0</v>
      </c>
      <c r="M478" s="49">
        <f t="shared" si="151"/>
        <v>0</v>
      </c>
      <c r="N478" s="48">
        <f t="shared" si="160"/>
        <v>473</v>
      </c>
      <c r="O478" s="49">
        <f t="shared" si="159"/>
        <v>0</v>
      </c>
      <c r="P478" s="49">
        <f t="shared" si="159"/>
        <v>0</v>
      </c>
      <c r="Q478" s="49">
        <f t="shared" si="159"/>
        <v>0</v>
      </c>
      <c r="R478" s="49">
        <f t="shared" si="159"/>
        <v>0</v>
      </c>
      <c r="S478" s="49">
        <f t="shared" si="170"/>
        <v>0</v>
      </c>
      <c r="T478" s="49">
        <f t="shared" si="170"/>
        <v>0</v>
      </c>
      <c r="U478" s="49">
        <f t="shared" si="170"/>
        <v>0</v>
      </c>
      <c r="V478" s="49">
        <f t="shared" si="170"/>
        <v>0</v>
      </c>
      <c r="W478" s="49">
        <f t="shared" si="170"/>
        <v>0</v>
      </c>
      <c r="X478" s="49">
        <f t="shared" si="170"/>
        <v>0</v>
      </c>
      <c r="Y478" s="49">
        <f t="shared" si="170"/>
        <v>0</v>
      </c>
      <c r="Z478" s="49">
        <f t="shared" si="170"/>
        <v>0</v>
      </c>
      <c r="AA478" s="49">
        <f t="shared" si="170"/>
        <v>0</v>
      </c>
      <c r="AB478" s="49">
        <f t="shared" si="170"/>
        <v>0</v>
      </c>
      <c r="AC478" s="49"/>
      <c r="AD478" s="49">
        <f t="shared" si="172"/>
        <v>0</v>
      </c>
      <c r="AE478" s="49">
        <f t="shared" si="172"/>
        <v>0</v>
      </c>
      <c r="AF478" s="49">
        <f t="shared" si="172"/>
        <v>0</v>
      </c>
      <c r="AG478" s="49">
        <f t="shared" si="172"/>
        <v>0</v>
      </c>
      <c r="AH478" s="49">
        <f t="shared" si="172"/>
        <v>0</v>
      </c>
      <c r="AI478" s="49">
        <f t="shared" si="172"/>
        <v>0</v>
      </c>
      <c r="AJ478" s="49">
        <f t="shared" si="172"/>
        <v>0</v>
      </c>
      <c r="AK478" s="49">
        <f t="shared" si="171"/>
        <v>0</v>
      </c>
      <c r="AL478" s="49">
        <f t="shared" si="171"/>
        <v>0</v>
      </c>
      <c r="AM478" s="49">
        <f t="shared" si="171"/>
        <v>0</v>
      </c>
      <c r="AN478" s="49">
        <f t="shared" si="168"/>
        <v>0</v>
      </c>
      <c r="AO478" s="49">
        <f t="shared" si="171"/>
        <v>0</v>
      </c>
      <c r="AP478" s="49">
        <f t="shared" si="171"/>
        <v>0</v>
      </c>
      <c r="AQ478" s="49">
        <f t="shared" si="171"/>
        <v>0</v>
      </c>
      <c r="AR478" s="49">
        <f t="shared" si="171"/>
        <v>0</v>
      </c>
      <c r="AS478" s="49">
        <f t="shared" si="171"/>
        <v>0</v>
      </c>
      <c r="AT478" s="49">
        <f t="shared" si="171"/>
        <v>0</v>
      </c>
      <c r="AU478" s="49">
        <f t="shared" si="171"/>
        <v>0</v>
      </c>
      <c r="AV478" s="49">
        <f t="shared" si="171"/>
        <v>0</v>
      </c>
      <c r="AW478" s="49">
        <f t="shared" si="171"/>
        <v>0</v>
      </c>
      <c r="AX478" s="49">
        <f t="shared" si="171"/>
        <v>0</v>
      </c>
      <c r="AY478" s="49">
        <f t="shared" si="171"/>
        <v>0</v>
      </c>
      <c r="AZ478" s="49">
        <f t="shared" si="155"/>
        <v>0</v>
      </c>
      <c r="BA478" s="49">
        <f t="shared" si="155"/>
        <v>0</v>
      </c>
      <c r="BB478" s="48">
        <f t="shared" si="161"/>
        <v>473</v>
      </c>
      <c r="BC478" s="50">
        <f t="shared" si="167"/>
        <v>0</v>
      </c>
    </row>
    <row r="479" spans="1:55" x14ac:dyDescent="0.25">
      <c r="A479" s="48">
        <f t="shared" si="173"/>
        <v>474</v>
      </c>
      <c r="B479" s="221"/>
      <c r="C479" s="222"/>
      <c r="D479" s="220"/>
      <c r="E479" s="180"/>
      <c r="F479" s="223"/>
      <c r="G479" s="223"/>
      <c r="H479" s="223"/>
      <c r="I479" s="223"/>
      <c r="J479" s="49"/>
      <c r="K479" s="49">
        <f t="shared" si="154"/>
        <v>0</v>
      </c>
      <c r="L479" s="49">
        <f t="shared" si="154"/>
        <v>0</v>
      </c>
      <c r="M479" s="49">
        <f t="shared" si="151"/>
        <v>0</v>
      </c>
      <c r="N479" s="48">
        <f t="shared" si="160"/>
        <v>474</v>
      </c>
      <c r="O479" s="49">
        <f t="shared" si="159"/>
        <v>0</v>
      </c>
      <c r="P479" s="49">
        <f t="shared" si="159"/>
        <v>0</v>
      </c>
      <c r="Q479" s="49">
        <f t="shared" si="159"/>
        <v>0</v>
      </c>
      <c r="R479" s="49">
        <f t="shared" si="159"/>
        <v>0</v>
      </c>
      <c r="S479" s="49">
        <f t="shared" si="170"/>
        <v>0</v>
      </c>
      <c r="T479" s="49">
        <f t="shared" si="170"/>
        <v>0</v>
      </c>
      <c r="U479" s="49">
        <f t="shared" si="170"/>
        <v>0</v>
      </c>
      <c r="V479" s="49">
        <f t="shared" si="170"/>
        <v>0</v>
      </c>
      <c r="W479" s="49">
        <f t="shared" si="170"/>
        <v>0</v>
      </c>
      <c r="X479" s="49">
        <f t="shared" si="170"/>
        <v>0</v>
      </c>
      <c r="Y479" s="49">
        <f t="shared" si="170"/>
        <v>0</v>
      </c>
      <c r="Z479" s="49">
        <f t="shared" si="170"/>
        <v>0</v>
      </c>
      <c r="AA479" s="49">
        <f t="shared" si="170"/>
        <v>0</v>
      </c>
      <c r="AB479" s="49">
        <f t="shared" si="170"/>
        <v>0</v>
      </c>
      <c r="AC479" s="49"/>
      <c r="AD479" s="49">
        <f t="shared" si="172"/>
        <v>0</v>
      </c>
      <c r="AE479" s="49">
        <f t="shared" si="172"/>
        <v>0</v>
      </c>
      <c r="AF479" s="49">
        <f t="shared" si="172"/>
        <v>0</v>
      </c>
      <c r="AG479" s="49">
        <f t="shared" si="172"/>
        <v>0</v>
      </c>
      <c r="AH479" s="49">
        <f t="shared" si="172"/>
        <v>0</v>
      </c>
      <c r="AI479" s="49">
        <f t="shared" si="172"/>
        <v>0</v>
      </c>
      <c r="AJ479" s="49">
        <f t="shared" si="172"/>
        <v>0</v>
      </c>
      <c r="AK479" s="49">
        <f t="shared" si="171"/>
        <v>0</v>
      </c>
      <c r="AL479" s="49">
        <f t="shared" si="171"/>
        <v>0</v>
      </c>
      <c r="AM479" s="49">
        <f t="shared" si="171"/>
        <v>0</v>
      </c>
      <c r="AN479" s="49">
        <f t="shared" si="168"/>
        <v>0</v>
      </c>
      <c r="AO479" s="49">
        <f t="shared" si="171"/>
        <v>0</v>
      </c>
      <c r="AP479" s="49">
        <f t="shared" si="171"/>
        <v>0</v>
      </c>
      <c r="AQ479" s="49">
        <f t="shared" si="171"/>
        <v>0</v>
      </c>
      <c r="AR479" s="49">
        <f t="shared" si="171"/>
        <v>0</v>
      </c>
      <c r="AS479" s="49">
        <f t="shared" si="171"/>
        <v>0</v>
      </c>
      <c r="AT479" s="49">
        <f t="shared" si="171"/>
        <v>0</v>
      </c>
      <c r="AU479" s="49">
        <f t="shared" si="171"/>
        <v>0</v>
      </c>
      <c r="AV479" s="49">
        <f t="shared" si="171"/>
        <v>0</v>
      </c>
      <c r="AW479" s="49">
        <f t="shared" si="171"/>
        <v>0</v>
      </c>
      <c r="AX479" s="49">
        <f t="shared" si="171"/>
        <v>0</v>
      </c>
      <c r="AY479" s="49">
        <f t="shared" si="171"/>
        <v>0</v>
      </c>
      <c r="AZ479" s="49">
        <f t="shared" si="155"/>
        <v>0</v>
      </c>
      <c r="BA479" s="49">
        <f t="shared" si="155"/>
        <v>0</v>
      </c>
      <c r="BB479" s="48">
        <f t="shared" si="161"/>
        <v>474</v>
      </c>
      <c r="BC479" s="50">
        <f t="shared" si="167"/>
        <v>0</v>
      </c>
    </row>
    <row r="480" spans="1:55" x14ac:dyDescent="0.25">
      <c r="A480" s="48">
        <f t="shared" si="173"/>
        <v>475</v>
      </c>
      <c r="B480" s="221"/>
      <c r="C480" s="222"/>
      <c r="D480" s="220"/>
      <c r="E480" s="180"/>
      <c r="F480" s="223"/>
      <c r="G480" s="223"/>
      <c r="H480" s="223"/>
      <c r="I480" s="223"/>
      <c r="J480" s="49"/>
      <c r="K480" s="49">
        <f t="shared" si="154"/>
        <v>0</v>
      </c>
      <c r="L480" s="49">
        <f t="shared" si="154"/>
        <v>0</v>
      </c>
      <c r="M480" s="49">
        <f t="shared" si="151"/>
        <v>0</v>
      </c>
      <c r="N480" s="48">
        <f t="shared" si="160"/>
        <v>475</v>
      </c>
      <c r="O480" s="49">
        <f t="shared" si="159"/>
        <v>0</v>
      </c>
      <c r="P480" s="49">
        <f t="shared" si="159"/>
        <v>0</v>
      </c>
      <c r="Q480" s="49">
        <f t="shared" si="159"/>
        <v>0</v>
      </c>
      <c r="R480" s="49">
        <f t="shared" si="159"/>
        <v>0</v>
      </c>
      <c r="S480" s="49">
        <f t="shared" si="170"/>
        <v>0</v>
      </c>
      <c r="T480" s="49">
        <f t="shared" si="170"/>
        <v>0</v>
      </c>
      <c r="U480" s="49">
        <f t="shared" si="170"/>
        <v>0</v>
      </c>
      <c r="V480" s="49">
        <f t="shared" si="170"/>
        <v>0</v>
      </c>
      <c r="W480" s="49">
        <f t="shared" si="170"/>
        <v>0</v>
      </c>
      <c r="X480" s="49">
        <f t="shared" si="170"/>
        <v>0</v>
      </c>
      <c r="Y480" s="49">
        <f t="shared" si="170"/>
        <v>0</v>
      </c>
      <c r="Z480" s="49">
        <f t="shared" si="170"/>
        <v>0</v>
      </c>
      <c r="AA480" s="49">
        <f t="shared" si="170"/>
        <v>0</v>
      </c>
      <c r="AB480" s="49">
        <f t="shared" si="170"/>
        <v>0</v>
      </c>
      <c r="AC480" s="49"/>
      <c r="AD480" s="49">
        <f t="shared" si="172"/>
        <v>0</v>
      </c>
      <c r="AE480" s="49">
        <f t="shared" si="172"/>
        <v>0</v>
      </c>
      <c r="AF480" s="49">
        <f t="shared" si="172"/>
        <v>0</v>
      </c>
      <c r="AG480" s="49">
        <f t="shared" si="172"/>
        <v>0</v>
      </c>
      <c r="AH480" s="49">
        <f t="shared" si="172"/>
        <v>0</v>
      </c>
      <c r="AI480" s="49">
        <f t="shared" si="172"/>
        <v>0</v>
      </c>
      <c r="AJ480" s="49">
        <f t="shared" si="172"/>
        <v>0</v>
      </c>
      <c r="AK480" s="49">
        <f t="shared" si="171"/>
        <v>0</v>
      </c>
      <c r="AL480" s="49">
        <f t="shared" si="171"/>
        <v>0</v>
      </c>
      <c r="AM480" s="49">
        <f t="shared" si="171"/>
        <v>0</v>
      </c>
      <c r="AN480" s="49">
        <f t="shared" si="168"/>
        <v>0</v>
      </c>
      <c r="AO480" s="49">
        <f t="shared" si="171"/>
        <v>0</v>
      </c>
      <c r="AP480" s="49">
        <f t="shared" si="171"/>
        <v>0</v>
      </c>
      <c r="AQ480" s="49">
        <f t="shared" si="171"/>
        <v>0</v>
      </c>
      <c r="AR480" s="49">
        <f t="shared" si="171"/>
        <v>0</v>
      </c>
      <c r="AS480" s="49">
        <f t="shared" si="171"/>
        <v>0</v>
      </c>
      <c r="AT480" s="49">
        <f t="shared" si="171"/>
        <v>0</v>
      </c>
      <c r="AU480" s="49">
        <f t="shared" si="171"/>
        <v>0</v>
      </c>
      <c r="AV480" s="49">
        <f t="shared" si="171"/>
        <v>0</v>
      </c>
      <c r="AW480" s="49">
        <f t="shared" si="171"/>
        <v>0</v>
      </c>
      <c r="AX480" s="49">
        <f t="shared" si="171"/>
        <v>0</v>
      </c>
      <c r="AY480" s="49">
        <f t="shared" si="171"/>
        <v>0</v>
      </c>
      <c r="AZ480" s="49">
        <f t="shared" si="155"/>
        <v>0</v>
      </c>
      <c r="BA480" s="49">
        <f t="shared" si="155"/>
        <v>0</v>
      </c>
      <c r="BB480" s="48">
        <f t="shared" si="161"/>
        <v>475</v>
      </c>
      <c r="BC480" s="50">
        <f t="shared" si="167"/>
        <v>0</v>
      </c>
    </row>
    <row r="481" spans="1:55" x14ac:dyDescent="0.25">
      <c r="A481" s="48">
        <f t="shared" si="173"/>
        <v>476</v>
      </c>
      <c r="B481" s="221"/>
      <c r="C481" s="222"/>
      <c r="D481" s="220"/>
      <c r="E481" s="180"/>
      <c r="F481" s="223"/>
      <c r="G481" s="223"/>
      <c r="H481" s="223"/>
      <c r="I481" s="223"/>
      <c r="J481" s="49"/>
      <c r="K481" s="49">
        <f t="shared" si="154"/>
        <v>0</v>
      </c>
      <c r="L481" s="49">
        <f t="shared" si="154"/>
        <v>0</v>
      </c>
      <c r="M481" s="49">
        <f t="shared" si="151"/>
        <v>0</v>
      </c>
      <c r="N481" s="48">
        <f t="shared" si="160"/>
        <v>476</v>
      </c>
      <c r="O481" s="49">
        <f t="shared" si="159"/>
        <v>0</v>
      </c>
      <c r="P481" s="49">
        <f t="shared" si="159"/>
        <v>0</v>
      </c>
      <c r="Q481" s="49">
        <f t="shared" si="159"/>
        <v>0</v>
      </c>
      <c r="R481" s="49">
        <f t="shared" si="159"/>
        <v>0</v>
      </c>
      <c r="S481" s="49">
        <f t="shared" si="170"/>
        <v>0</v>
      </c>
      <c r="T481" s="49">
        <f t="shared" si="170"/>
        <v>0</v>
      </c>
      <c r="U481" s="49">
        <f t="shared" si="170"/>
        <v>0</v>
      </c>
      <c r="V481" s="49">
        <f t="shared" si="170"/>
        <v>0</v>
      </c>
      <c r="W481" s="49">
        <f t="shared" si="170"/>
        <v>0</v>
      </c>
      <c r="X481" s="49">
        <f t="shared" si="170"/>
        <v>0</v>
      </c>
      <c r="Y481" s="49">
        <f t="shared" si="170"/>
        <v>0</v>
      </c>
      <c r="Z481" s="49">
        <f t="shared" si="170"/>
        <v>0</v>
      </c>
      <c r="AA481" s="49">
        <f t="shared" si="170"/>
        <v>0</v>
      </c>
      <c r="AB481" s="49">
        <f t="shared" si="170"/>
        <v>0</v>
      </c>
      <c r="AC481" s="49"/>
      <c r="AD481" s="49">
        <f t="shared" si="172"/>
        <v>0</v>
      </c>
      <c r="AE481" s="49">
        <f t="shared" si="172"/>
        <v>0</v>
      </c>
      <c r="AF481" s="49">
        <f t="shared" si="172"/>
        <v>0</v>
      </c>
      <c r="AG481" s="49">
        <f t="shared" si="172"/>
        <v>0</v>
      </c>
      <c r="AH481" s="49">
        <f t="shared" si="172"/>
        <v>0</v>
      </c>
      <c r="AI481" s="49">
        <f t="shared" si="172"/>
        <v>0</v>
      </c>
      <c r="AJ481" s="49">
        <f t="shared" si="172"/>
        <v>0</v>
      </c>
      <c r="AK481" s="49">
        <f t="shared" si="171"/>
        <v>0</v>
      </c>
      <c r="AL481" s="49">
        <f t="shared" si="171"/>
        <v>0</v>
      </c>
      <c r="AM481" s="49">
        <f t="shared" si="171"/>
        <v>0</v>
      </c>
      <c r="AN481" s="49">
        <f t="shared" si="168"/>
        <v>0</v>
      </c>
      <c r="AO481" s="49">
        <f t="shared" si="171"/>
        <v>0</v>
      </c>
      <c r="AP481" s="49">
        <f t="shared" si="171"/>
        <v>0</v>
      </c>
      <c r="AQ481" s="49">
        <f t="shared" si="171"/>
        <v>0</v>
      </c>
      <c r="AR481" s="49">
        <f t="shared" si="171"/>
        <v>0</v>
      </c>
      <c r="AS481" s="49">
        <f t="shared" si="171"/>
        <v>0</v>
      </c>
      <c r="AT481" s="49">
        <f t="shared" si="171"/>
        <v>0</v>
      </c>
      <c r="AU481" s="49">
        <f t="shared" si="171"/>
        <v>0</v>
      </c>
      <c r="AV481" s="49">
        <f t="shared" si="171"/>
        <v>0</v>
      </c>
      <c r="AW481" s="49">
        <f t="shared" si="171"/>
        <v>0</v>
      </c>
      <c r="AX481" s="49">
        <f t="shared" si="171"/>
        <v>0</v>
      </c>
      <c r="AY481" s="49">
        <f t="shared" si="171"/>
        <v>0</v>
      </c>
      <c r="AZ481" s="49">
        <f t="shared" si="155"/>
        <v>0</v>
      </c>
      <c r="BA481" s="49">
        <f t="shared" si="155"/>
        <v>0</v>
      </c>
      <c r="BB481" s="48">
        <f t="shared" si="161"/>
        <v>476</v>
      </c>
      <c r="BC481" s="50">
        <f t="shared" si="167"/>
        <v>0</v>
      </c>
    </row>
    <row r="482" spans="1:55" x14ac:dyDescent="0.25">
      <c r="A482" s="48">
        <f t="shared" si="173"/>
        <v>477</v>
      </c>
      <c r="B482" s="221"/>
      <c r="C482" s="222"/>
      <c r="D482" s="220"/>
      <c r="E482" s="180"/>
      <c r="F482" s="223"/>
      <c r="G482" s="223"/>
      <c r="H482" s="223"/>
      <c r="I482" s="223"/>
      <c r="J482" s="49"/>
      <c r="K482" s="49">
        <f t="shared" si="154"/>
        <v>0</v>
      </c>
      <c r="L482" s="49">
        <f t="shared" si="154"/>
        <v>0</v>
      </c>
      <c r="M482" s="49">
        <f t="shared" si="151"/>
        <v>0</v>
      </c>
      <c r="N482" s="48">
        <f t="shared" si="160"/>
        <v>477</v>
      </c>
      <c r="O482" s="49">
        <f t="shared" si="159"/>
        <v>0</v>
      </c>
      <c r="P482" s="49">
        <f t="shared" si="159"/>
        <v>0</v>
      </c>
      <c r="Q482" s="49">
        <f t="shared" si="159"/>
        <v>0</v>
      </c>
      <c r="R482" s="49">
        <f t="shared" si="159"/>
        <v>0</v>
      </c>
      <c r="S482" s="49">
        <f t="shared" si="170"/>
        <v>0</v>
      </c>
      <c r="T482" s="49">
        <f t="shared" si="170"/>
        <v>0</v>
      </c>
      <c r="U482" s="49">
        <f t="shared" si="170"/>
        <v>0</v>
      </c>
      <c r="V482" s="49">
        <f t="shared" si="170"/>
        <v>0</v>
      </c>
      <c r="W482" s="49">
        <f t="shared" si="170"/>
        <v>0</v>
      </c>
      <c r="X482" s="49">
        <f t="shared" si="170"/>
        <v>0</v>
      </c>
      <c r="Y482" s="49">
        <f t="shared" si="170"/>
        <v>0</v>
      </c>
      <c r="Z482" s="49">
        <f t="shared" si="170"/>
        <v>0</v>
      </c>
      <c r="AA482" s="49">
        <f t="shared" si="170"/>
        <v>0</v>
      </c>
      <c r="AB482" s="49">
        <f t="shared" si="170"/>
        <v>0</v>
      </c>
      <c r="AC482" s="49"/>
      <c r="AD482" s="49">
        <f t="shared" si="172"/>
        <v>0</v>
      </c>
      <c r="AE482" s="49">
        <f t="shared" si="172"/>
        <v>0</v>
      </c>
      <c r="AF482" s="49">
        <f t="shared" si="172"/>
        <v>0</v>
      </c>
      <c r="AG482" s="49">
        <f t="shared" si="172"/>
        <v>0</v>
      </c>
      <c r="AH482" s="49">
        <f t="shared" si="172"/>
        <v>0</v>
      </c>
      <c r="AI482" s="49">
        <f t="shared" si="172"/>
        <v>0</v>
      </c>
      <c r="AJ482" s="49">
        <f t="shared" si="172"/>
        <v>0</v>
      </c>
      <c r="AK482" s="49">
        <f t="shared" si="171"/>
        <v>0</v>
      </c>
      <c r="AL482" s="49">
        <f t="shared" si="171"/>
        <v>0</v>
      </c>
      <c r="AM482" s="49">
        <f t="shared" si="171"/>
        <v>0</v>
      </c>
      <c r="AN482" s="49">
        <f t="shared" si="168"/>
        <v>0</v>
      </c>
      <c r="AO482" s="49">
        <f t="shared" si="171"/>
        <v>0</v>
      </c>
      <c r="AP482" s="49">
        <f t="shared" si="171"/>
        <v>0</v>
      </c>
      <c r="AQ482" s="49">
        <f t="shared" si="171"/>
        <v>0</v>
      </c>
      <c r="AR482" s="49">
        <f t="shared" si="171"/>
        <v>0</v>
      </c>
      <c r="AS482" s="49">
        <f t="shared" si="171"/>
        <v>0</v>
      </c>
      <c r="AT482" s="49">
        <f t="shared" si="171"/>
        <v>0</v>
      </c>
      <c r="AU482" s="49">
        <f t="shared" si="171"/>
        <v>0</v>
      </c>
      <c r="AV482" s="49">
        <f t="shared" si="171"/>
        <v>0</v>
      </c>
      <c r="AW482" s="49">
        <f t="shared" si="171"/>
        <v>0</v>
      </c>
      <c r="AX482" s="49">
        <f t="shared" si="171"/>
        <v>0</v>
      </c>
      <c r="AY482" s="49">
        <f t="shared" si="171"/>
        <v>0</v>
      </c>
      <c r="AZ482" s="49">
        <f t="shared" si="155"/>
        <v>0</v>
      </c>
      <c r="BA482" s="49">
        <f t="shared" si="155"/>
        <v>0</v>
      </c>
      <c r="BB482" s="48">
        <f t="shared" si="161"/>
        <v>477</v>
      </c>
      <c r="BC482" s="50">
        <f t="shared" si="167"/>
        <v>0</v>
      </c>
    </row>
    <row r="483" spans="1:55" x14ac:dyDescent="0.25">
      <c r="A483" s="48">
        <f t="shared" si="173"/>
        <v>478</v>
      </c>
      <c r="B483" s="221"/>
      <c r="C483" s="222"/>
      <c r="D483" s="220"/>
      <c r="E483" s="180"/>
      <c r="F483" s="223"/>
      <c r="G483" s="223"/>
      <c r="H483" s="223"/>
      <c r="I483" s="223"/>
      <c r="J483" s="49"/>
      <c r="K483" s="49">
        <f t="shared" si="154"/>
        <v>0</v>
      </c>
      <c r="L483" s="49">
        <f t="shared" si="154"/>
        <v>0</v>
      </c>
      <c r="M483" s="49">
        <f t="shared" si="151"/>
        <v>0</v>
      </c>
      <c r="N483" s="48">
        <f t="shared" si="160"/>
        <v>478</v>
      </c>
      <c r="O483" s="49">
        <f t="shared" si="159"/>
        <v>0</v>
      </c>
      <c r="P483" s="49">
        <f t="shared" si="159"/>
        <v>0</v>
      </c>
      <c r="Q483" s="49">
        <f t="shared" si="159"/>
        <v>0</v>
      </c>
      <c r="R483" s="49">
        <f t="shared" si="159"/>
        <v>0</v>
      </c>
      <c r="S483" s="49">
        <f t="shared" si="170"/>
        <v>0</v>
      </c>
      <c r="T483" s="49">
        <f t="shared" si="170"/>
        <v>0</v>
      </c>
      <c r="U483" s="49">
        <f t="shared" si="170"/>
        <v>0</v>
      </c>
      <c r="V483" s="49">
        <f t="shared" si="170"/>
        <v>0</v>
      </c>
      <c r="W483" s="49">
        <f t="shared" si="170"/>
        <v>0</v>
      </c>
      <c r="X483" s="49">
        <f t="shared" si="170"/>
        <v>0</v>
      </c>
      <c r="Y483" s="49">
        <f t="shared" si="170"/>
        <v>0</v>
      </c>
      <c r="Z483" s="49">
        <f t="shared" si="170"/>
        <v>0</v>
      </c>
      <c r="AA483" s="49">
        <f t="shared" si="170"/>
        <v>0</v>
      </c>
      <c r="AB483" s="49">
        <f t="shared" si="170"/>
        <v>0</v>
      </c>
      <c r="AC483" s="49"/>
      <c r="AD483" s="49">
        <f t="shared" si="172"/>
        <v>0</v>
      </c>
      <c r="AE483" s="49">
        <f t="shared" si="172"/>
        <v>0</v>
      </c>
      <c r="AF483" s="49">
        <f t="shared" si="172"/>
        <v>0</v>
      </c>
      <c r="AG483" s="49">
        <f t="shared" si="172"/>
        <v>0</v>
      </c>
      <c r="AH483" s="49">
        <f t="shared" si="172"/>
        <v>0</v>
      </c>
      <c r="AI483" s="49">
        <f t="shared" si="172"/>
        <v>0</v>
      </c>
      <c r="AJ483" s="49">
        <f t="shared" si="172"/>
        <v>0</v>
      </c>
      <c r="AK483" s="49">
        <f t="shared" ref="AK483:AY498" si="174">IF($E483=AK$4,$G483+$I483,0)</f>
        <v>0</v>
      </c>
      <c r="AL483" s="49">
        <f t="shared" si="174"/>
        <v>0</v>
      </c>
      <c r="AM483" s="49">
        <f t="shared" si="174"/>
        <v>0</v>
      </c>
      <c r="AN483" s="49">
        <f t="shared" si="168"/>
        <v>0</v>
      </c>
      <c r="AO483" s="49">
        <f t="shared" si="174"/>
        <v>0</v>
      </c>
      <c r="AP483" s="49">
        <f t="shared" si="174"/>
        <v>0</v>
      </c>
      <c r="AQ483" s="49">
        <f t="shared" si="174"/>
        <v>0</v>
      </c>
      <c r="AR483" s="49">
        <f t="shared" si="174"/>
        <v>0</v>
      </c>
      <c r="AS483" s="49">
        <f t="shared" si="174"/>
        <v>0</v>
      </c>
      <c r="AT483" s="49">
        <f t="shared" si="174"/>
        <v>0</v>
      </c>
      <c r="AU483" s="49">
        <f t="shared" si="174"/>
        <v>0</v>
      </c>
      <c r="AV483" s="49">
        <f t="shared" si="174"/>
        <v>0</v>
      </c>
      <c r="AW483" s="49">
        <f t="shared" si="174"/>
        <v>0</v>
      </c>
      <c r="AX483" s="49">
        <f t="shared" si="174"/>
        <v>0</v>
      </c>
      <c r="AY483" s="49">
        <f t="shared" si="174"/>
        <v>0</v>
      </c>
      <c r="AZ483" s="49">
        <f t="shared" si="155"/>
        <v>0</v>
      </c>
      <c r="BA483" s="49">
        <f t="shared" si="155"/>
        <v>0</v>
      </c>
      <c r="BB483" s="48">
        <f t="shared" si="161"/>
        <v>478</v>
      </c>
      <c r="BC483" s="50">
        <f t="shared" si="167"/>
        <v>0</v>
      </c>
    </row>
    <row r="484" spans="1:55" x14ac:dyDescent="0.25">
      <c r="A484" s="48">
        <f t="shared" si="173"/>
        <v>479</v>
      </c>
      <c r="B484" s="221"/>
      <c r="C484" s="222"/>
      <c r="D484" s="220"/>
      <c r="E484" s="180"/>
      <c r="F484" s="223"/>
      <c r="G484" s="223"/>
      <c r="H484" s="223"/>
      <c r="I484" s="223"/>
      <c r="J484" s="49"/>
      <c r="K484" s="49">
        <f t="shared" si="154"/>
        <v>0</v>
      </c>
      <c r="L484" s="49">
        <f t="shared" si="154"/>
        <v>0</v>
      </c>
      <c r="M484" s="49">
        <f t="shared" si="151"/>
        <v>0</v>
      </c>
      <c r="N484" s="48">
        <f t="shared" si="160"/>
        <v>479</v>
      </c>
      <c r="O484" s="49">
        <f t="shared" si="159"/>
        <v>0</v>
      </c>
      <c r="P484" s="49">
        <f t="shared" si="159"/>
        <v>0</v>
      </c>
      <c r="Q484" s="49">
        <f t="shared" si="159"/>
        <v>0</v>
      </c>
      <c r="R484" s="49">
        <f t="shared" si="159"/>
        <v>0</v>
      </c>
      <c r="S484" s="49">
        <f t="shared" si="170"/>
        <v>0</v>
      </c>
      <c r="T484" s="49">
        <f t="shared" si="170"/>
        <v>0</v>
      </c>
      <c r="U484" s="49">
        <f t="shared" si="170"/>
        <v>0</v>
      </c>
      <c r="V484" s="49">
        <f t="shared" si="170"/>
        <v>0</v>
      </c>
      <c r="W484" s="49">
        <f t="shared" si="170"/>
        <v>0</v>
      </c>
      <c r="X484" s="49">
        <f t="shared" si="170"/>
        <v>0</v>
      </c>
      <c r="Y484" s="49">
        <f t="shared" si="170"/>
        <v>0</v>
      </c>
      <c r="Z484" s="49">
        <f t="shared" si="170"/>
        <v>0</v>
      </c>
      <c r="AA484" s="49">
        <f t="shared" si="170"/>
        <v>0</v>
      </c>
      <c r="AB484" s="49">
        <f t="shared" si="170"/>
        <v>0</v>
      </c>
      <c r="AC484" s="49"/>
      <c r="AD484" s="49">
        <f t="shared" si="172"/>
        <v>0</v>
      </c>
      <c r="AE484" s="49">
        <f t="shared" si="172"/>
        <v>0</v>
      </c>
      <c r="AF484" s="49">
        <f t="shared" si="172"/>
        <v>0</v>
      </c>
      <c r="AG484" s="49">
        <f t="shared" si="172"/>
        <v>0</v>
      </c>
      <c r="AH484" s="49">
        <f t="shared" si="172"/>
        <v>0</v>
      </c>
      <c r="AI484" s="49">
        <f t="shared" si="172"/>
        <v>0</v>
      </c>
      <c r="AJ484" s="49">
        <f t="shared" si="172"/>
        <v>0</v>
      </c>
      <c r="AK484" s="49">
        <f t="shared" si="174"/>
        <v>0</v>
      </c>
      <c r="AL484" s="49">
        <f t="shared" si="174"/>
        <v>0</v>
      </c>
      <c r="AM484" s="49">
        <f t="shared" si="174"/>
        <v>0</v>
      </c>
      <c r="AN484" s="49">
        <f t="shared" si="168"/>
        <v>0</v>
      </c>
      <c r="AO484" s="49">
        <f t="shared" si="174"/>
        <v>0</v>
      </c>
      <c r="AP484" s="49">
        <f t="shared" si="174"/>
        <v>0</v>
      </c>
      <c r="AQ484" s="49">
        <f t="shared" si="174"/>
        <v>0</v>
      </c>
      <c r="AR484" s="49">
        <f t="shared" si="174"/>
        <v>0</v>
      </c>
      <c r="AS484" s="49">
        <f t="shared" si="174"/>
        <v>0</v>
      </c>
      <c r="AT484" s="49">
        <f t="shared" si="174"/>
        <v>0</v>
      </c>
      <c r="AU484" s="49">
        <f t="shared" si="174"/>
        <v>0</v>
      </c>
      <c r="AV484" s="49">
        <f t="shared" si="174"/>
        <v>0</v>
      </c>
      <c r="AW484" s="49">
        <f t="shared" si="174"/>
        <v>0</v>
      </c>
      <c r="AX484" s="49">
        <f t="shared" si="174"/>
        <v>0</v>
      </c>
      <c r="AY484" s="49">
        <f t="shared" si="174"/>
        <v>0</v>
      </c>
      <c r="AZ484" s="49">
        <f t="shared" si="155"/>
        <v>0</v>
      </c>
      <c r="BA484" s="49">
        <f t="shared" si="155"/>
        <v>0</v>
      </c>
      <c r="BB484" s="48">
        <f t="shared" si="161"/>
        <v>479</v>
      </c>
      <c r="BC484" s="50">
        <f t="shared" si="167"/>
        <v>0</v>
      </c>
    </row>
    <row r="485" spans="1:55" x14ac:dyDescent="0.25">
      <c r="A485" s="48">
        <f t="shared" si="173"/>
        <v>480</v>
      </c>
      <c r="B485" s="221"/>
      <c r="C485" s="222"/>
      <c r="D485" s="220"/>
      <c r="E485" s="180"/>
      <c r="F485" s="223"/>
      <c r="G485" s="223"/>
      <c r="H485" s="223"/>
      <c r="I485" s="223"/>
      <c r="J485" s="49"/>
      <c r="K485" s="49">
        <f t="shared" si="154"/>
        <v>0</v>
      </c>
      <c r="L485" s="49">
        <f t="shared" si="154"/>
        <v>0</v>
      </c>
      <c r="M485" s="49">
        <f t="shared" si="151"/>
        <v>0</v>
      </c>
      <c r="N485" s="48">
        <f t="shared" si="160"/>
        <v>480</v>
      </c>
      <c r="O485" s="49">
        <f t="shared" si="159"/>
        <v>0</v>
      </c>
      <c r="P485" s="49">
        <f t="shared" si="159"/>
        <v>0</v>
      </c>
      <c r="Q485" s="49">
        <f t="shared" si="159"/>
        <v>0</v>
      </c>
      <c r="R485" s="49">
        <f t="shared" si="159"/>
        <v>0</v>
      </c>
      <c r="S485" s="49">
        <f t="shared" si="170"/>
        <v>0</v>
      </c>
      <c r="T485" s="49">
        <f t="shared" si="170"/>
        <v>0</v>
      </c>
      <c r="U485" s="49">
        <f t="shared" si="170"/>
        <v>0</v>
      </c>
      <c r="V485" s="49">
        <f t="shared" si="170"/>
        <v>0</v>
      </c>
      <c r="W485" s="49">
        <f t="shared" si="170"/>
        <v>0</v>
      </c>
      <c r="X485" s="49">
        <f t="shared" si="170"/>
        <v>0</v>
      </c>
      <c r="Y485" s="49">
        <f t="shared" si="170"/>
        <v>0</v>
      </c>
      <c r="Z485" s="49">
        <f t="shared" si="170"/>
        <v>0</v>
      </c>
      <c r="AA485" s="49">
        <f t="shared" si="170"/>
        <v>0</v>
      </c>
      <c r="AB485" s="49">
        <f t="shared" si="170"/>
        <v>0</v>
      </c>
      <c r="AC485" s="49"/>
      <c r="AD485" s="49">
        <f t="shared" si="172"/>
        <v>0</v>
      </c>
      <c r="AE485" s="49">
        <f t="shared" si="172"/>
        <v>0</v>
      </c>
      <c r="AF485" s="49">
        <f t="shared" si="172"/>
        <v>0</v>
      </c>
      <c r="AG485" s="49">
        <f t="shared" si="172"/>
        <v>0</v>
      </c>
      <c r="AH485" s="49">
        <f t="shared" si="172"/>
        <v>0</v>
      </c>
      <c r="AI485" s="49">
        <f t="shared" si="172"/>
        <v>0</v>
      </c>
      <c r="AJ485" s="49">
        <f t="shared" si="172"/>
        <v>0</v>
      </c>
      <c r="AK485" s="49">
        <f t="shared" si="174"/>
        <v>0</v>
      </c>
      <c r="AL485" s="49">
        <f t="shared" si="174"/>
        <v>0</v>
      </c>
      <c r="AM485" s="49">
        <f t="shared" si="174"/>
        <v>0</v>
      </c>
      <c r="AN485" s="49">
        <f t="shared" si="168"/>
        <v>0</v>
      </c>
      <c r="AO485" s="49">
        <f t="shared" si="174"/>
        <v>0</v>
      </c>
      <c r="AP485" s="49">
        <f t="shared" si="174"/>
        <v>0</v>
      </c>
      <c r="AQ485" s="49">
        <f t="shared" si="174"/>
        <v>0</v>
      </c>
      <c r="AR485" s="49">
        <f t="shared" si="174"/>
        <v>0</v>
      </c>
      <c r="AS485" s="49">
        <f t="shared" si="174"/>
        <v>0</v>
      </c>
      <c r="AT485" s="49">
        <f t="shared" si="174"/>
        <v>0</v>
      </c>
      <c r="AU485" s="49">
        <f t="shared" si="174"/>
        <v>0</v>
      </c>
      <c r="AV485" s="49">
        <f t="shared" si="174"/>
        <v>0</v>
      </c>
      <c r="AW485" s="49">
        <f t="shared" si="174"/>
        <v>0</v>
      </c>
      <c r="AX485" s="49">
        <f t="shared" si="174"/>
        <v>0</v>
      </c>
      <c r="AY485" s="49">
        <f t="shared" si="174"/>
        <v>0</v>
      </c>
      <c r="AZ485" s="49">
        <f t="shared" si="155"/>
        <v>0</v>
      </c>
      <c r="BA485" s="49">
        <f t="shared" si="155"/>
        <v>0</v>
      </c>
      <c r="BB485" s="48">
        <f t="shared" si="161"/>
        <v>480</v>
      </c>
      <c r="BC485" s="50">
        <f t="shared" si="167"/>
        <v>0</v>
      </c>
    </row>
    <row r="486" spans="1:55" x14ac:dyDescent="0.25">
      <c r="A486" s="48">
        <f t="shared" si="173"/>
        <v>481</v>
      </c>
      <c r="B486" s="221"/>
      <c r="C486" s="222"/>
      <c r="D486" s="220"/>
      <c r="E486" s="180"/>
      <c r="F486" s="223"/>
      <c r="G486" s="223"/>
      <c r="H486" s="223"/>
      <c r="I486" s="223"/>
      <c r="J486" s="49"/>
      <c r="K486" s="49">
        <f t="shared" si="154"/>
        <v>0</v>
      </c>
      <c r="L486" s="49">
        <f t="shared" si="154"/>
        <v>0</v>
      </c>
      <c r="M486" s="49">
        <f t="shared" si="151"/>
        <v>0</v>
      </c>
      <c r="N486" s="48">
        <f t="shared" si="160"/>
        <v>481</v>
      </c>
      <c r="O486" s="49">
        <f t="shared" si="159"/>
        <v>0</v>
      </c>
      <c r="P486" s="49">
        <f t="shared" si="159"/>
        <v>0</v>
      </c>
      <c r="Q486" s="49">
        <f t="shared" si="159"/>
        <v>0</v>
      </c>
      <c r="R486" s="49">
        <f t="shared" ref="O486:R505" si="175">IF($E486=R$4,$F486+$H486,0)</f>
        <v>0</v>
      </c>
      <c r="S486" s="49">
        <f t="shared" si="170"/>
        <v>0</v>
      </c>
      <c r="T486" s="49">
        <f t="shared" si="170"/>
        <v>0</v>
      </c>
      <c r="U486" s="49">
        <f t="shared" si="170"/>
        <v>0</v>
      </c>
      <c r="V486" s="49">
        <f t="shared" si="170"/>
        <v>0</v>
      </c>
      <c r="W486" s="49">
        <f t="shared" si="170"/>
        <v>0</v>
      </c>
      <c r="X486" s="49">
        <f t="shared" si="170"/>
        <v>0</v>
      </c>
      <c r="Y486" s="49">
        <f t="shared" si="170"/>
        <v>0</v>
      </c>
      <c r="Z486" s="49">
        <f t="shared" si="170"/>
        <v>0</v>
      </c>
      <c r="AA486" s="49">
        <f t="shared" si="170"/>
        <v>0</v>
      </c>
      <c r="AB486" s="49">
        <f t="shared" si="170"/>
        <v>0</v>
      </c>
      <c r="AC486" s="49"/>
      <c r="AD486" s="49">
        <f t="shared" si="172"/>
        <v>0</v>
      </c>
      <c r="AE486" s="49">
        <f t="shared" si="172"/>
        <v>0</v>
      </c>
      <c r="AF486" s="49">
        <f t="shared" si="172"/>
        <v>0</v>
      </c>
      <c r="AG486" s="49">
        <f t="shared" si="172"/>
        <v>0</v>
      </c>
      <c r="AH486" s="49">
        <f t="shared" si="172"/>
        <v>0</v>
      </c>
      <c r="AI486" s="49">
        <f t="shared" si="172"/>
        <v>0</v>
      </c>
      <c r="AJ486" s="49">
        <f t="shared" si="172"/>
        <v>0</v>
      </c>
      <c r="AK486" s="49">
        <f t="shared" si="174"/>
        <v>0</v>
      </c>
      <c r="AL486" s="49">
        <f t="shared" si="174"/>
        <v>0</v>
      </c>
      <c r="AM486" s="49">
        <f t="shared" si="174"/>
        <v>0</v>
      </c>
      <c r="AN486" s="49">
        <f t="shared" si="168"/>
        <v>0</v>
      </c>
      <c r="AO486" s="49">
        <f t="shared" si="174"/>
        <v>0</v>
      </c>
      <c r="AP486" s="49">
        <f t="shared" si="174"/>
        <v>0</v>
      </c>
      <c r="AQ486" s="49">
        <f t="shared" si="174"/>
        <v>0</v>
      </c>
      <c r="AR486" s="49">
        <f t="shared" si="174"/>
        <v>0</v>
      </c>
      <c r="AS486" s="49">
        <f t="shared" si="174"/>
        <v>0</v>
      </c>
      <c r="AT486" s="49">
        <f t="shared" si="174"/>
        <v>0</v>
      </c>
      <c r="AU486" s="49">
        <f t="shared" si="174"/>
        <v>0</v>
      </c>
      <c r="AV486" s="49">
        <f t="shared" si="174"/>
        <v>0</v>
      </c>
      <c r="AW486" s="49">
        <f t="shared" si="174"/>
        <v>0</v>
      </c>
      <c r="AX486" s="49">
        <f t="shared" si="174"/>
        <v>0</v>
      </c>
      <c r="AY486" s="49">
        <f t="shared" si="174"/>
        <v>0</v>
      </c>
      <c r="AZ486" s="49">
        <f t="shared" si="155"/>
        <v>0</v>
      </c>
      <c r="BA486" s="49">
        <f t="shared" si="155"/>
        <v>0</v>
      </c>
      <c r="BB486" s="48">
        <f t="shared" si="161"/>
        <v>481</v>
      </c>
      <c r="BC486" s="50">
        <f t="shared" si="167"/>
        <v>0</v>
      </c>
    </row>
    <row r="487" spans="1:55" x14ac:dyDescent="0.25">
      <c r="A487" s="48">
        <f t="shared" si="173"/>
        <v>482</v>
      </c>
      <c r="B487" s="221"/>
      <c r="C487" s="222"/>
      <c r="D487" s="220"/>
      <c r="E487" s="180"/>
      <c r="F487" s="223"/>
      <c r="G487" s="223"/>
      <c r="H487" s="223"/>
      <c r="I487" s="223"/>
      <c r="J487" s="49"/>
      <c r="K487" s="49">
        <f t="shared" si="154"/>
        <v>0</v>
      </c>
      <c r="L487" s="49">
        <f t="shared" si="154"/>
        <v>0</v>
      </c>
      <c r="M487" s="49">
        <f t="shared" si="151"/>
        <v>0</v>
      </c>
      <c r="N487" s="48">
        <f t="shared" si="160"/>
        <v>482</v>
      </c>
      <c r="O487" s="49">
        <f t="shared" si="175"/>
        <v>0</v>
      </c>
      <c r="P487" s="49">
        <f t="shared" si="175"/>
        <v>0</v>
      </c>
      <c r="Q487" s="49">
        <f t="shared" si="175"/>
        <v>0</v>
      </c>
      <c r="R487" s="49">
        <f t="shared" si="175"/>
        <v>0</v>
      </c>
      <c r="S487" s="49">
        <f t="shared" si="170"/>
        <v>0</v>
      </c>
      <c r="T487" s="49">
        <f t="shared" si="170"/>
        <v>0</v>
      </c>
      <c r="U487" s="49">
        <f t="shared" si="170"/>
        <v>0</v>
      </c>
      <c r="V487" s="49">
        <f t="shared" si="170"/>
        <v>0</v>
      </c>
      <c r="W487" s="49">
        <f t="shared" si="170"/>
        <v>0</v>
      </c>
      <c r="X487" s="49">
        <f t="shared" si="170"/>
        <v>0</v>
      </c>
      <c r="Y487" s="49">
        <f t="shared" si="170"/>
        <v>0</v>
      </c>
      <c r="Z487" s="49">
        <f t="shared" si="170"/>
        <v>0</v>
      </c>
      <c r="AA487" s="49">
        <f t="shared" si="170"/>
        <v>0</v>
      </c>
      <c r="AB487" s="49">
        <f t="shared" si="170"/>
        <v>0</v>
      </c>
      <c r="AC487" s="49"/>
      <c r="AD487" s="49">
        <f t="shared" si="172"/>
        <v>0</v>
      </c>
      <c r="AE487" s="49">
        <f t="shared" si="172"/>
        <v>0</v>
      </c>
      <c r="AF487" s="49">
        <f t="shared" si="172"/>
        <v>0</v>
      </c>
      <c r="AG487" s="49">
        <f t="shared" si="172"/>
        <v>0</v>
      </c>
      <c r="AH487" s="49">
        <f t="shared" si="172"/>
        <v>0</v>
      </c>
      <c r="AI487" s="49">
        <f t="shared" si="172"/>
        <v>0</v>
      </c>
      <c r="AJ487" s="49">
        <f t="shared" si="172"/>
        <v>0</v>
      </c>
      <c r="AK487" s="49">
        <f t="shared" si="174"/>
        <v>0</v>
      </c>
      <c r="AL487" s="49">
        <f t="shared" si="174"/>
        <v>0</v>
      </c>
      <c r="AM487" s="49">
        <f t="shared" si="174"/>
        <v>0</v>
      </c>
      <c r="AN487" s="49">
        <f t="shared" si="168"/>
        <v>0</v>
      </c>
      <c r="AO487" s="49">
        <f t="shared" si="174"/>
        <v>0</v>
      </c>
      <c r="AP487" s="49">
        <f t="shared" si="174"/>
        <v>0</v>
      </c>
      <c r="AQ487" s="49">
        <f t="shared" si="174"/>
        <v>0</v>
      </c>
      <c r="AR487" s="49">
        <f t="shared" si="174"/>
        <v>0</v>
      </c>
      <c r="AS487" s="49">
        <f t="shared" si="174"/>
        <v>0</v>
      </c>
      <c r="AT487" s="49">
        <f t="shared" si="174"/>
        <v>0</v>
      </c>
      <c r="AU487" s="49">
        <f t="shared" si="174"/>
        <v>0</v>
      </c>
      <c r="AV487" s="49">
        <f t="shared" si="174"/>
        <v>0</v>
      </c>
      <c r="AW487" s="49">
        <f t="shared" si="174"/>
        <v>0</v>
      </c>
      <c r="AX487" s="49">
        <f t="shared" si="174"/>
        <v>0</v>
      </c>
      <c r="AY487" s="49">
        <f t="shared" si="174"/>
        <v>0</v>
      </c>
      <c r="AZ487" s="49">
        <f t="shared" si="155"/>
        <v>0</v>
      </c>
      <c r="BA487" s="49">
        <f t="shared" si="155"/>
        <v>0</v>
      </c>
      <c r="BB487" s="48">
        <f t="shared" si="161"/>
        <v>482</v>
      </c>
      <c r="BC487" s="50">
        <f t="shared" si="167"/>
        <v>0</v>
      </c>
    </row>
    <row r="488" spans="1:55" x14ac:dyDescent="0.25">
      <c r="A488" s="48">
        <f t="shared" si="173"/>
        <v>483</v>
      </c>
      <c r="B488" s="221"/>
      <c r="C488" s="222"/>
      <c r="D488" s="220"/>
      <c r="E488" s="180"/>
      <c r="F488" s="223"/>
      <c r="G488" s="223"/>
      <c r="H488" s="223"/>
      <c r="I488" s="223"/>
      <c r="J488" s="49"/>
      <c r="K488" s="49">
        <f t="shared" si="154"/>
        <v>0</v>
      </c>
      <c r="L488" s="49">
        <f t="shared" si="154"/>
        <v>0</v>
      </c>
      <c r="M488" s="49">
        <f t="shared" si="151"/>
        <v>0</v>
      </c>
      <c r="N488" s="48">
        <f t="shared" si="160"/>
        <v>483</v>
      </c>
      <c r="O488" s="49">
        <f t="shared" si="175"/>
        <v>0</v>
      </c>
      <c r="P488" s="49">
        <f t="shared" si="175"/>
        <v>0</v>
      </c>
      <c r="Q488" s="49">
        <f t="shared" si="175"/>
        <v>0</v>
      </c>
      <c r="R488" s="49">
        <f t="shared" si="175"/>
        <v>0</v>
      </c>
      <c r="S488" s="49">
        <f t="shared" si="170"/>
        <v>0</v>
      </c>
      <c r="T488" s="49">
        <f t="shared" si="170"/>
        <v>0</v>
      </c>
      <c r="U488" s="49">
        <f t="shared" si="170"/>
        <v>0</v>
      </c>
      <c r="V488" s="49">
        <f t="shared" si="170"/>
        <v>0</v>
      </c>
      <c r="W488" s="49">
        <f t="shared" si="170"/>
        <v>0</v>
      </c>
      <c r="X488" s="49">
        <f t="shared" si="170"/>
        <v>0</v>
      </c>
      <c r="Y488" s="49">
        <f t="shared" si="170"/>
        <v>0</v>
      </c>
      <c r="Z488" s="49">
        <f t="shared" si="170"/>
        <v>0</v>
      </c>
      <c r="AA488" s="49">
        <f t="shared" si="170"/>
        <v>0</v>
      </c>
      <c r="AB488" s="49">
        <f t="shared" si="170"/>
        <v>0</v>
      </c>
      <c r="AC488" s="49"/>
      <c r="AD488" s="49">
        <f t="shared" si="172"/>
        <v>0</v>
      </c>
      <c r="AE488" s="49">
        <f t="shared" si="172"/>
        <v>0</v>
      </c>
      <c r="AF488" s="49">
        <f t="shared" si="172"/>
        <v>0</v>
      </c>
      <c r="AG488" s="49">
        <f t="shared" si="172"/>
        <v>0</v>
      </c>
      <c r="AH488" s="49">
        <f t="shared" si="172"/>
        <v>0</v>
      </c>
      <c r="AI488" s="49">
        <f t="shared" si="172"/>
        <v>0</v>
      </c>
      <c r="AJ488" s="49">
        <f t="shared" si="172"/>
        <v>0</v>
      </c>
      <c r="AK488" s="49">
        <f t="shared" si="174"/>
        <v>0</v>
      </c>
      <c r="AL488" s="49">
        <f t="shared" si="174"/>
        <v>0</v>
      </c>
      <c r="AM488" s="49">
        <f t="shared" si="174"/>
        <v>0</v>
      </c>
      <c r="AN488" s="49">
        <f t="shared" si="168"/>
        <v>0</v>
      </c>
      <c r="AO488" s="49">
        <f t="shared" si="174"/>
        <v>0</v>
      </c>
      <c r="AP488" s="49">
        <f t="shared" si="174"/>
        <v>0</v>
      </c>
      <c r="AQ488" s="49">
        <f t="shared" si="174"/>
        <v>0</v>
      </c>
      <c r="AR488" s="49">
        <f t="shared" si="174"/>
        <v>0</v>
      </c>
      <c r="AS488" s="49">
        <f t="shared" si="174"/>
        <v>0</v>
      </c>
      <c r="AT488" s="49">
        <f t="shared" si="174"/>
        <v>0</v>
      </c>
      <c r="AU488" s="49">
        <f t="shared" si="174"/>
        <v>0</v>
      </c>
      <c r="AV488" s="49">
        <f t="shared" si="174"/>
        <v>0</v>
      </c>
      <c r="AW488" s="49">
        <f t="shared" si="174"/>
        <v>0</v>
      </c>
      <c r="AX488" s="49">
        <f t="shared" si="174"/>
        <v>0</v>
      </c>
      <c r="AY488" s="49">
        <f t="shared" si="174"/>
        <v>0</v>
      </c>
      <c r="AZ488" s="49">
        <f t="shared" si="155"/>
        <v>0</v>
      </c>
      <c r="BA488" s="49">
        <f t="shared" si="155"/>
        <v>0</v>
      </c>
      <c r="BB488" s="48">
        <f t="shared" si="161"/>
        <v>483</v>
      </c>
      <c r="BC488" s="50">
        <f t="shared" si="167"/>
        <v>0</v>
      </c>
    </row>
    <row r="489" spans="1:55" x14ac:dyDescent="0.25">
      <c r="A489" s="48">
        <f t="shared" si="173"/>
        <v>484</v>
      </c>
      <c r="B489" s="221"/>
      <c r="C489" s="222"/>
      <c r="D489" s="220"/>
      <c r="E489" s="180"/>
      <c r="F489" s="223"/>
      <c r="G489" s="223"/>
      <c r="H489" s="223"/>
      <c r="I489" s="223"/>
      <c r="J489" s="49"/>
      <c r="K489" s="49">
        <f t="shared" si="154"/>
        <v>0</v>
      </c>
      <c r="L489" s="49">
        <f t="shared" si="154"/>
        <v>0</v>
      </c>
      <c r="M489" s="49">
        <f t="shared" si="151"/>
        <v>0</v>
      </c>
      <c r="N489" s="48">
        <f t="shared" si="160"/>
        <v>484</v>
      </c>
      <c r="O489" s="49">
        <f t="shared" si="175"/>
        <v>0</v>
      </c>
      <c r="P489" s="49">
        <f t="shared" si="175"/>
        <v>0</v>
      </c>
      <c r="Q489" s="49">
        <f t="shared" si="175"/>
        <v>0</v>
      </c>
      <c r="R489" s="49">
        <f t="shared" si="175"/>
        <v>0</v>
      </c>
      <c r="S489" s="49">
        <f t="shared" si="170"/>
        <v>0</v>
      </c>
      <c r="T489" s="49">
        <f t="shared" si="170"/>
        <v>0</v>
      </c>
      <c r="U489" s="49">
        <f t="shared" ref="S489:AB505" si="176">IF($E489=U$4,$G489+$I489,0)</f>
        <v>0</v>
      </c>
      <c r="V489" s="49">
        <f t="shared" si="176"/>
        <v>0</v>
      </c>
      <c r="W489" s="49">
        <f t="shared" si="176"/>
        <v>0</v>
      </c>
      <c r="X489" s="49">
        <f t="shared" si="176"/>
        <v>0</v>
      </c>
      <c r="Y489" s="49">
        <f t="shared" si="176"/>
        <v>0</v>
      </c>
      <c r="Z489" s="49">
        <f t="shared" si="176"/>
        <v>0</v>
      </c>
      <c r="AA489" s="49">
        <f t="shared" si="176"/>
        <v>0</v>
      </c>
      <c r="AB489" s="49">
        <f t="shared" si="176"/>
        <v>0</v>
      </c>
      <c r="AC489" s="49"/>
      <c r="AD489" s="49">
        <f t="shared" si="172"/>
        <v>0</v>
      </c>
      <c r="AE489" s="49">
        <f t="shared" si="172"/>
        <v>0</v>
      </c>
      <c r="AF489" s="49">
        <f t="shared" si="172"/>
        <v>0</v>
      </c>
      <c r="AG489" s="49">
        <f t="shared" si="172"/>
        <v>0</v>
      </c>
      <c r="AH489" s="49">
        <f t="shared" si="172"/>
        <v>0</v>
      </c>
      <c r="AI489" s="49">
        <f t="shared" si="172"/>
        <v>0</v>
      </c>
      <c r="AJ489" s="49">
        <f t="shared" si="172"/>
        <v>0</v>
      </c>
      <c r="AK489" s="49">
        <f t="shared" si="174"/>
        <v>0</v>
      </c>
      <c r="AL489" s="49">
        <f t="shared" si="174"/>
        <v>0</v>
      </c>
      <c r="AM489" s="49">
        <f t="shared" si="174"/>
        <v>0</v>
      </c>
      <c r="AN489" s="49">
        <f t="shared" si="168"/>
        <v>0</v>
      </c>
      <c r="AO489" s="49">
        <f t="shared" si="174"/>
        <v>0</v>
      </c>
      <c r="AP489" s="49">
        <f t="shared" si="174"/>
        <v>0</v>
      </c>
      <c r="AQ489" s="49">
        <f t="shared" si="174"/>
        <v>0</v>
      </c>
      <c r="AR489" s="49">
        <f t="shared" si="174"/>
        <v>0</v>
      </c>
      <c r="AS489" s="49">
        <f t="shared" si="174"/>
        <v>0</v>
      </c>
      <c r="AT489" s="49">
        <f t="shared" si="174"/>
        <v>0</v>
      </c>
      <c r="AU489" s="49">
        <f t="shared" si="174"/>
        <v>0</v>
      </c>
      <c r="AV489" s="49">
        <f t="shared" si="174"/>
        <v>0</v>
      </c>
      <c r="AW489" s="49">
        <f t="shared" si="174"/>
        <v>0</v>
      </c>
      <c r="AX489" s="49">
        <f t="shared" si="174"/>
        <v>0</v>
      </c>
      <c r="AY489" s="49">
        <f t="shared" si="174"/>
        <v>0</v>
      </c>
      <c r="AZ489" s="49">
        <f t="shared" si="155"/>
        <v>0</v>
      </c>
      <c r="BA489" s="49">
        <f t="shared" si="155"/>
        <v>0</v>
      </c>
      <c r="BB489" s="48">
        <f t="shared" si="161"/>
        <v>484</v>
      </c>
      <c r="BC489" s="50">
        <f t="shared" si="167"/>
        <v>0</v>
      </c>
    </row>
    <row r="490" spans="1:55" x14ac:dyDescent="0.25">
      <c r="A490" s="48">
        <f t="shared" si="173"/>
        <v>485</v>
      </c>
      <c r="B490" s="221"/>
      <c r="C490" s="222"/>
      <c r="D490" s="220"/>
      <c r="E490" s="180"/>
      <c r="F490" s="223"/>
      <c r="G490" s="223"/>
      <c r="H490" s="223"/>
      <c r="I490" s="223"/>
      <c r="J490" s="49"/>
      <c r="K490" s="49">
        <f t="shared" si="154"/>
        <v>0</v>
      </c>
      <c r="L490" s="49">
        <f t="shared" si="154"/>
        <v>0</v>
      </c>
      <c r="M490" s="49">
        <f t="shared" si="151"/>
        <v>0</v>
      </c>
      <c r="N490" s="48">
        <f t="shared" ref="N490:N505" si="177">A490</f>
        <v>485</v>
      </c>
      <c r="O490" s="49">
        <f t="shared" si="175"/>
        <v>0</v>
      </c>
      <c r="P490" s="49">
        <f t="shared" si="175"/>
        <v>0</v>
      </c>
      <c r="Q490" s="49">
        <f t="shared" si="175"/>
        <v>0</v>
      </c>
      <c r="R490" s="49">
        <f t="shared" si="175"/>
        <v>0</v>
      </c>
      <c r="S490" s="49">
        <f t="shared" si="176"/>
        <v>0</v>
      </c>
      <c r="T490" s="49">
        <f t="shared" si="176"/>
        <v>0</v>
      </c>
      <c r="U490" s="49">
        <f t="shared" si="176"/>
        <v>0</v>
      </c>
      <c r="V490" s="49">
        <f t="shared" si="176"/>
        <v>0</v>
      </c>
      <c r="W490" s="49">
        <f t="shared" si="176"/>
        <v>0</v>
      </c>
      <c r="X490" s="49">
        <f t="shared" si="176"/>
        <v>0</v>
      </c>
      <c r="Y490" s="49">
        <f t="shared" si="176"/>
        <v>0</v>
      </c>
      <c r="Z490" s="49">
        <f t="shared" si="176"/>
        <v>0</v>
      </c>
      <c r="AA490" s="49">
        <f t="shared" si="176"/>
        <v>0</v>
      </c>
      <c r="AB490" s="49">
        <f t="shared" si="176"/>
        <v>0</v>
      </c>
      <c r="AC490" s="49"/>
      <c r="AD490" s="49">
        <f t="shared" si="172"/>
        <v>0</v>
      </c>
      <c r="AE490" s="49">
        <f t="shared" si="172"/>
        <v>0</v>
      </c>
      <c r="AF490" s="49">
        <f t="shared" si="172"/>
        <v>0</v>
      </c>
      <c r="AG490" s="49">
        <f t="shared" si="172"/>
        <v>0</v>
      </c>
      <c r="AH490" s="49">
        <f t="shared" si="172"/>
        <v>0</v>
      </c>
      <c r="AI490" s="49">
        <f t="shared" si="172"/>
        <v>0</v>
      </c>
      <c r="AJ490" s="49">
        <f t="shared" si="172"/>
        <v>0</v>
      </c>
      <c r="AK490" s="49">
        <f t="shared" si="174"/>
        <v>0</v>
      </c>
      <c r="AL490" s="49">
        <f t="shared" si="174"/>
        <v>0</v>
      </c>
      <c r="AM490" s="49">
        <f t="shared" si="174"/>
        <v>0</v>
      </c>
      <c r="AN490" s="49">
        <f t="shared" si="168"/>
        <v>0</v>
      </c>
      <c r="AO490" s="49">
        <f t="shared" si="174"/>
        <v>0</v>
      </c>
      <c r="AP490" s="49">
        <f t="shared" si="174"/>
        <v>0</v>
      </c>
      <c r="AQ490" s="49">
        <f t="shared" si="174"/>
        <v>0</v>
      </c>
      <c r="AR490" s="49">
        <f t="shared" si="174"/>
        <v>0</v>
      </c>
      <c r="AS490" s="49">
        <f t="shared" si="174"/>
        <v>0</v>
      </c>
      <c r="AT490" s="49">
        <f t="shared" si="174"/>
        <v>0</v>
      </c>
      <c r="AU490" s="49">
        <f t="shared" si="174"/>
        <v>0</v>
      </c>
      <c r="AV490" s="49">
        <f t="shared" si="174"/>
        <v>0</v>
      </c>
      <c r="AW490" s="49">
        <f t="shared" si="174"/>
        <v>0</v>
      </c>
      <c r="AX490" s="49">
        <f t="shared" si="174"/>
        <v>0</v>
      </c>
      <c r="AY490" s="49">
        <f t="shared" si="174"/>
        <v>0</v>
      </c>
      <c r="AZ490" s="49">
        <f t="shared" si="155"/>
        <v>0</v>
      </c>
      <c r="BA490" s="49">
        <f t="shared" si="155"/>
        <v>0</v>
      </c>
      <c r="BB490" s="48">
        <f t="shared" ref="BB490:BB505" si="178">A490</f>
        <v>485</v>
      </c>
      <c r="BC490" s="50">
        <f t="shared" si="167"/>
        <v>0</v>
      </c>
    </row>
    <row r="491" spans="1:55" x14ac:dyDescent="0.25">
      <c r="A491" s="48">
        <f t="shared" si="173"/>
        <v>486</v>
      </c>
      <c r="B491" s="221"/>
      <c r="C491" s="222"/>
      <c r="D491" s="220"/>
      <c r="E491" s="180"/>
      <c r="F491" s="223"/>
      <c r="G491" s="223"/>
      <c r="H491" s="223"/>
      <c r="I491" s="223"/>
      <c r="J491" s="49"/>
      <c r="K491" s="49">
        <f t="shared" si="154"/>
        <v>0</v>
      </c>
      <c r="L491" s="49">
        <f t="shared" si="154"/>
        <v>0</v>
      </c>
      <c r="M491" s="49">
        <f t="shared" si="151"/>
        <v>0</v>
      </c>
      <c r="N491" s="48">
        <f t="shared" si="177"/>
        <v>486</v>
      </c>
      <c r="O491" s="49">
        <f t="shared" si="175"/>
        <v>0</v>
      </c>
      <c r="P491" s="49">
        <f t="shared" si="175"/>
        <v>0</v>
      </c>
      <c r="Q491" s="49">
        <f t="shared" si="175"/>
        <v>0</v>
      </c>
      <c r="R491" s="49">
        <f t="shared" si="175"/>
        <v>0</v>
      </c>
      <c r="S491" s="49">
        <f t="shared" si="176"/>
        <v>0</v>
      </c>
      <c r="T491" s="49">
        <f t="shared" si="176"/>
        <v>0</v>
      </c>
      <c r="U491" s="49">
        <f t="shared" si="176"/>
        <v>0</v>
      </c>
      <c r="V491" s="49">
        <f t="shared" si="176"/>
        <v>0</v>
      </c>
      <c r="W491" s="49">
        <f t="shared" si="176"/>
        <v>0</v>
      </c>
      <c r="X491" s="49">
        <f t="shared" si="176"/>
        <v>0</v>
      </c>
      <c r="Y491" s="49">
        <f t="shared" si="176"/>
        <v>0</v>
      </c>
      <c r="Z491" s="49">
        <f t="shared" si="176"/>
        <v>0</v>
      </c>
      <c r="AA491" s="49">
        <f t="shared" si="176"/>
        <v>0</v>
      </c>
      <c r="AB491" s="49">
        <f t="shared" si="176"/>
        <v>0</v>
      </c>
      <c r="AC491" s="49"/>
      <c r="AD491" s="49">
        <f t="shared" si="172"/>
        <v>0</v>
      </c>
      <c r="AE491" s="49">
        <f t="shared" si="172"/>
        <v>0</v>
      </c>
      <c r="AF491" s="49">
        <f t="shared" si="172"/>
        <v>0</v>
      </c>
      <c r="AG491" s="49">
        <f t="shared" si="172"/>
        <v>0</v>
      </c>
      <c r="AH491" s="49">
        <f t="shared" si="172"/>
        <v>0</v>
      </c>
      <c r="AI491" s="49">
        <f t="shared" si="172"/>
        <v>0</v>
      </c>
      <c r="AJ491" s="49">
        <f t="shared" si="172"/>
        <v>0</v>
      </c>
      <c r="AK491" s="49">
        <f t="shared" si="174"/>
        <v>0</v>
      </c>
      <c r="AL491" s="49">
        <f t="shared" si="174"/>
        <v>0</v>
      </c>
      <c r="AM491" s="49">
        <f t="shared" si="174"/>
        <v>0</v>
      </c>
      <c r="AN491" s="49">
        <f t="shared" si="168"/>
        <v>0</v>
      </c>
      <c r="AO491" s="49">
        <f t="shared" si="174"/>
        <v>0</v>
      </c>
      <c r="AP491" s="49">
        <f t="shared" si="174"/>
        <v>0</v>
      </c>
      <c r="AQ491" s="49">
        <f t="shared" si="174"/>
        <v>0</v>
      </c>
      <c r="AR491" s="49">
        <f t="shared" si="174"/>
        <v>0</v>
      </c>
      <c r="AS491" s="49">
        <f t="shared" si="174"/>
        <v>0</v>
      </c>
      <c r="AT491" s="49">
        <f t="shared" si="174"/>
        <v>0</v>
      </c>
      <c r="AU491" s="49">
        <f t="shared" si="174"/>
        <v>0</v>
      </c>
      <c r="AV491" s="49">
        <f t="shared" si="174"/>
        <v>0</v>
      </c>
      <c r="AW491" s="49">
        <f t="shared" si="174"/>
        <v>0</v>
      </c>
      <c r="AX491" s="49">
        <f t="shared" si="174"/>
        <v>0</v>
      </c>
      <c r="AY491" s="49">
        <f t="shared" si="174"/>
        <v>0</v>
      </c>
      <c r="AZ491" s="49">
        <f t="shared" si="155"/>
        <v>0</v>
      </c>
      <c r="BA491" s="49">
        <f t="shared" si="155"/>
        <v>0</v>
      </c>
      <c r="BB491" s="48">
        <f t="shared" si="178"/>
        <v>486</v>
      </c>
      <c r="BC491" s="50">
        <f t="shared" si="167"/>
        <v>0</v>
      </c>
    </row>
    <row r="492" spans="1:55" x14ac:dyDescent="0.25">
      <c r="A492" s="48">
        <f t="shared" si="173"/>
        <v>487</v>
      </c>
      <c r="B492" s="221"/>
      <c r="C492" s="222"/>
      <c r="D492" s="220"/>
      <c r="E492" s="180"/>
      <c r="F492" s="223"/>
      <c r="G492" s="223"/>
      <c r="H492" s="223"/>
      <c r="I492" s="223"/>
      <c r="J492" s="49"/>
      <c r="K492" s="49">
        <f t="shared" si="154"/>
        <v>0</v>
      </c>
      <c r="L492" s="49">
        <f t="shared" si="154"/>
        <v>0</v>
      </c>
      <c r="M492" s="49">
        <f t="shared" si="151"/>
        <v>0</v>
      </c>
      <c r="N492" s="48">
        <f t="shared" si="177"/>
        <v>487</v>
      </c>
      <c r="O492" s="49">
        <f t="shared" si="175"/>
        <v>0</v>
      </c>
      <c r="P492" s="49">
        <f t="shared" si="175"/>
        <v>0</v>
      </c>
      <c r="Q492" s="49">
        <f t="shared" si="175"/>
        <v>0</v>
      </c>
      <c r="R492" s="49">
        <f t="shared" si="175"/>
        <v>0</v>
      </c>
      <c r="S492" s="49">
        <f t="shared" si="176"/>
        <v>0</v>
      </c>
      <c r="T492" s="49">
        <f t="shared" si="176"/>
        <v>0</v>
      </c>
      <c r="U492" s="49">
        <f t="shared" si="176"/>
        <v>0</v>
      </c>
      <c r="V492" s="49">
        <f t="shared" si="176"/>
        <v>0</v>
      </c>
      <c r="W492" s="49">
        <f t="shared" si="176"/>
        <v>0</v>
      </c>
      <c r="X492" s="49">
        <f t="shared" si="176"/>
        <v>0</v>
      </c>
      <c r="Y492" s="49">
        <f t="shared" si="176"/>
        <v>0</v>
      </c>
      <c r="Z492" s="49">
        <f t="shared" si="176"/>
        <v>0</v>
      </c>
      <c r="AA492" s="49">
        <f t="shared" si="176"/>
        <v>0</v>
      </c>
      <c r="AB492" s="49">
        <f t="shared" si="176"/>
        <v>0</v>
      </c>
      <c r="AC492" s="49"/>
      <c r="AD492" s="49">
        <f t="shared" si="172"/>
        <v>0</v>
      </c>
      <c r="AE492" s="49">
        <f t="shared" si="172"/>
        <v>0</v>
      </c>
      <c r="AF492" s="49">
        <f t="shared" si="172"/>
        <v>0</v>
      </c>
      <c r="AG492" s="49">
        <f t="shared" si="172"/>
        <v>0</v>
      </c>
      <c r="AH492" s="49">
        <f t="shared" si="172"/>
        <v>0</v>
      </c>
      <c r="AI492" s="49">
        <f t="shared" si="172"/>
        <v>0</v>
      </c>
      <c r="AJ492" s="49">
        <f t="shared" si="172"/>
        <v>0</v>
      </c>
      <c r="AK492" s="49">
        <f t="shared" si="174"/>
        <v>0</v>
      </c>
      <c r="AL492" s="49">
        <f t="shared" si="174"/>
        <v>0</v>
      </c>
      <c r="AM492" s="49">
        <f t="shared" si="174"/>
        <v>0</v>
      </c>
      <c r="AN492" s="49">
        <f t="shared" si="168"/>
        <v>0</v>
      </c>
      <c r="AO492" s="49">
        <f t="shared" si="174"/>
        <v>0</v>
      </c>
      <c r="AP492" s="49">
        <f t="shared" si="174"/>
        <v>0</v>
      </c>
      <c r="AQ492" s="49">
        <f t="shared" si="174"/>
        <v>0</v>
      </c>
      <c r="AR492" s="49">
        <f t="shared" si="174"/>
        <v>0</v>
      </c>
      <c r="AS492" s="49">
        <f t="shared" si="174"/>
        <v>0</v>
      </c>
      <c r="AT492" s="49">
        <f t="shared" si="174"/>
        <v>0</v>
      </c>
      <c r="AU492" s="49">
        <f t="shared" si="174"/>
        <v>0</v>
      </c>
      <c r="AV492" s="49">
        <f t="shared" si="174"/>
        <v>0</v>
      </c>
      <c r="AW492" s="49">
        <f t="shared" si="174"/>
        <v>0</v>
      </c>
      <c r="AX492" s="49">
        <f t="shared" si="174"/>
        <v>0</v>
      </c>
      <c r="AY492" s="49">
        <f t="shared" si="174"/>
        <v>0</v>
      </c>
      <c r="AZ492" s="49">
        <f t="shared" si="155"/>
        <v>0</v>
      </c>
      <c r="BA492" s="49">
        <f t="shared" si="155"/>
        <v>0</v>
      </c>
      <c r="BB492" s="48">
        <f t="shared" si="178"/>
        <v>487</v>
      </c>
      <c r="BC492" s="50">
        <f t="shared" si="167"/>
        <v>0</v>
      </c>
    </row>
    <row r="493" spans="1:55" x14ac:dyDescent="0.25">
      <c r="A493" s="48">
        <f t="shared" si="173"/>
        <v>488</v>
      </c>
      <c r="B493" s="221"/>
      <c r="C493" s="222"/>
      <c r="D493" s="220"/>
      <c r="E493" s="180"/>
      <c r="F493" s="223"/>
      <c r="G493" s="223"/>
      <c r="H493" s="223"/>
      <c r="I493" s="223"/>
      <c r="J493" s="49"/>
      <c r="K493" s="49">
        <f t="shared" si="154"/>
        <v>0</v>
      </c>
      <c r="L493" s="49">
        <f t="shared" si="154"/>
        <v>0</v>
      </c>
      <c r="M493" s="49">
        <f t="shared" si="151"/>
        <v>0</v>
      </c>
      <c r="N493" s="48">
        <f t="shared" si="177"/>
        <v>488</v>
      </c>
      <c r="O493" s="49">
        <f t="shared" si="175"/>
        <v>0</v>
      </c>
      <c r="P493" s="49">
        <f t="shared" si="175"/>
        <v>0</v>
      </c>
      <c r="Q493" s="49">
        <f t="shared" si="175"/>
        <v>0</v>
      </c>
      <c r="R493" s="49">
        <f t="shared" si="175"/>
        <v>0</v>
      </c>
      <c r="S493" s="49">
        <f t="shared" si="176"/>
        <v>0</v>
      </c>
      <c r="T493" s="49">
        <f t="shared" si="176"/>
        <v>0</v>
      </c>
      <c r="U493" s="49">
        <f t="shared" si="176"/>
        <v>0</v>
      </c>
      <c r="V493" s="49">
        <f t="shared" si="176"/>
        <v>0</v>
      </c>
      <c r="W493" s="49">
        <f t="shared" si="176"/>
        <v>0</v>
      </c>
      <c r="X493" s="49">
        <f t="shared" si="176"/>
        <v>0</v>
      </c>
      <c r="Y493" s="49">
        <f t="shared" si="176"/>
        <v>0</v>
      </c>
      <c r="Z493" s="49">
        <f t="shared" si="176"/>
        <v>0</v>
      </c>
      <c r="AA493" s="49">
        <f t="shared" si="176"/>
        <v>0</v>
      </c>
      <c r="AB493" s="49">
        <f t="shared" si="176"/>
        <v>0</v>
      </c>
      <c r="AC493" s="49"/>
      <c r="AD493" s="49">
        <f t="shared" si="172"/>
        <v>0</v>
      </c>
      <c r="AE493" s="49">
        <f t="shared" si="172"/>
        <v>0</v>
      </c>
      <c r="AF493" s="49">
        <f t="shared" si="172"/>
        <v>0</v>
      </c>
      <c r="AG493" s="49">
        <f t="shared" si="172"/>
        <v>0</v>
      </c>
      <c r="AH493" s="49">
        <f t="shared" si="172"/>
        <v>0</v>
      </c>
      <c r="AI493" s="49">
        <f t="shared" si="172"/>
        <v>0</v>
      </c>
      <c r="AJ493" s="49">
        <f t="shared" si="172"/>
        <v>0</v>
      </c>
      <c r="AK493" s="49">
        <f t="shared" si="174"/>
        <v>0</v>
      </c>
      <c r="AL493" s="49">
        <f t="shared" si="174"/>
        <v>0</v>
      </c>
      <c r="AM493" s="49">
        <f t="shared" si="174"/>
        <v>0</v>
      </c>
      <c r="AN493" s="49">
        <f t="shared" si="168"/>
        <v>0</v>
      </c>
      <c r="AO493" s="49">
        <f t="shared" si="174"/>
        <v>0</v>
      </c>
      <c r="AP493" s="49">
        <f t="shared" si="174"/>
        <v>0</v>
      </c>
      <c r="AQ493" s="49">
        <f t="shared" si="174"/>
        <v>0</v>
      </c>
      <c r="AR493" s="49">
        <f t="shared" si="174"/>
        <v>0</v>
      </c>
      <c r="AS493" s="49">
        <f t="shared" si="174"/>
        <v>0</v>
      </c>
      <c r="AT493" s="49">
        <f t="shared" si="174"/>
        <v>0</v>
      </c>
      <c r="AU493" s="49">
        <f t="shared" si="174"/>
        <v>0</v>
      </c>
      <c r="AV493" s="49">
        <f t="shared" si="174"/>
        <v>0</v>
      </c>
      <c r="AW493" s="49">
        <f t="shared" si="174"/>
        <v>0</v>
      </c>
      <c r="AX493" s="49">
        <f t="shared" si="174"/>
        <v>0</v>
      </c>
      <c r="AY493" s="49">
        <f t="shared" si="174"/>
        <v>0</v>
      </c>
      <c r="AZ493" s="49">
        <f t="shared" si="155"/>
        <v>0</v>
      </c>
      <c r="BA493" s="49">
        <f t="shared" si="155"/>
        <v>0</v>
      </c>
      <c r="BB493" s="48">
        <f t="shared" si="178"/>
        <v>488</v>
      </c>
      <c r="BC493" s="50">
        <f t="shared" si="167"/>
        <v>0</v>
      </c>
    </row>
    <row r="494" spans="1:55" x14ac:dyDescent="0.25">
      <c r="A494" s="48">
        <f t="shared" si="173"/>
        <v>489</v>
      </c>
      <c r="B494" s="221"/>
      <c r="C494" s="222"/>
      <c r="D494" s="220"/>
      <c r="E494" s="180"/>
      <c r="F494" s="223"/>
      <c r="G494" s="223"/>
      <c r="H494" s="223"/>
      <c r="I494" s="223"/>
      <c r="J494" s="49"/>
      <c r="K494" s="49">
        <f t="shared" si="154"/>
        <v>0</v>
      </c>
      <c r="L494" s="49">
        <f t="shared" si="154"/>
        <v>0</v>
      </c>
      <c r="M494" s="49">
        <f t="shared" si="151"/>
        <v>0</v>
      </c>
      <c r="N494" s="48">
        <f t="shared" si="177"/>
        <v>489</v>
      </c>
      <c r="O494" s="49">
        <f t="shared" si="175"/>
        <v>0</v>
      </c>
      <c r="P494" s="49">
        <f t="shared" si="175"/>
        <v>0</v>
      </c>
      <c r="Q494" s="49">
        <f t="shared" si="175"/>
        <v>0</v>
      </c>
      <c r="R494" s="49">
        <f t="shared" si="175"/>
        <v>0</v>
      </c>
      <c r="S494" s="49">
        <f t="shared" si="176"/>
        <v>0</v>
      </c>
      <c r="T494" s="49">
        <f t="shared" si="176"/>
        <v>0</v>
      </c>
      <c r="U494" s="49">
        <f t="shared" si="176"/>
        <v>0</v>
      </c>
      <c r="V494" s="49">
        <f t="shared" si="176"/>
        <v>0</v>
      </c>
      <c r="W494" s="49">
        <f t="shared" si="176"/>
        <v>0</v>
      </c>
      <c r="X494" s="49">
        <f t="shared" si="176"/>
        <v>0</v>
      </c>
      <c r="Y494" s="49">
        <f t="shared" si="176"/>
        <v>0</v>
      </c>
      <c r="Z494" s="49">
        <f t="shared" si="176"/>
        <v>0</v>
      </c>
      <c r="AA494" s="49">
        <f t="shared" si="176"/>
        <v>0</v>
      </c>
      <c r="AB494" s="49">
        <f t="shared" si="176"/>
        <v>0</v>
      </c>
      <c r="AC494" s="49"/>
      <c r="AD494" s="49">
        <f t="shared" si="172"/>
        <v>0</v>
      </c>
      <c r="AE494" s="49">
        <f t="shared" si="172"/>
        <v>0</v>
      </c>
      <c r="AF494" s="49">
        <f t="shared" si="172"/>
        <v>0</v>
      </c>
      <c r="AG494" s="49">
        <f t="shared" si="172"/>
        <v>0</v>
      </c>
      <c r="AH494" s="49">
        <f t="shared" si="172"/>
        <v>0</v>
      </c>
      <c r="AI494" s="49">
        <f t="shared" si="172"/>
        <v>0</v>
      </c>
      <c r="AJ494" s="49">
        <f t="shared" si="172"/>
        <v>0</v>
      </c>
      <c r="AK494" s="49">
        <f t="shared" si="174"/>
        <v>0</v>
      </c>
      <c r="AL494" s="49">
        <f t="shared" si="174"/>
        <v>0</v>
      </c>
      <c r="AM494" s="49">
        <f t="shared" si="174"/>
        <v>0</v>
      </c>
      <c r="AN494" s="49">
        <f t="shared" si="168"/>
        <v>0</v>
      </c>
      <c r="AO494" s="49">
        <f t="shared" si="174"/>
        <v>0</v>
      </c>
      <c r="AP494" s="49">
        <f t="shared" si="174"/>
        <v>0</v>
      </c>
      <c r="AQ494" s="49">
        <f t="shared" si="174"/>
        <v>0</v>
      </c>
      <c r="AR494" s="49">
        <f t="shared" si="174"/>
        <v>0</v>
      </c>
      <c r="AS494" s="49">
        <f t="shared" si="174"/>
        <v>0</v>
      </c>
      <c r="AT494" s="49">
        <f t="shared" si="174"/>
        <v>0</v>
      </c>
      <c r="AU494" s="49">
        <f t="shared" si="174"/>
        <v>0</v>
      </c>
      <c r="AV494" s="49">
        <f t="shared" si="174"/>
        <v>0</v>
      </c>
      <c r="AW494" s="49">
        <f t="shared" si="174"/>
        <v>0</v>
      </c>
      <c r="AX494" s="49">
        <f t="shared" si="174"/>
        <v>0</v>
      </c>
      <c r="AY494" s="49">
        <f t="shared" si="174"/>
        <v>0</v>
      </c>
      <c r="AZ494" s="49">
        <f t="shared" si="155"/>
        <v>0</v>
      </c>
      <c r="BA494" s="49">
        <f t="shared" si="155"/>
        <v>0</v>
      </c>
      <c r="BB494" s="48">
        <f t="shared" si="178"/>
        <v>489</v>
      </c>
      <c r="BC494" s="50">
        <f t="shared" si="167"/>
        <v>0</v>
      </c>
    </row>
    <row r="495" spans="1:55" x14ac:dyDescent="0.25">
      <c r="A495" s="48">
        <f t="shared" si="173"/>
        <v>490</v>
      </c>
      <c r="B495" s="221"/>
      <c r="C495" s="222"/>
      <c r="D495" s="220"/>
      <c r="E495" s="180"/>
      <c r="F495" s="223"/>
      <c r="G495" s="223"/>
      <c r="H495" s="223"/>
      <c r="I495" s="223"/>
      <c r="J495" s="49"/>
      <c r="K495" s="49">
        <f t="shared" si="154"/>
        <v>0</v>
      </c>
      <c r="L495" s="49">
        <f t="shared" si="154"/>
        <v>0</v>
      </c>
      <c r="M495" s="49">
        <f t="shared" si="151"/>
        <v>0</v>
      </c>
      <c r="N495" s="48">
        <f t="shared" si="177"/>
        <v>490</v>
      </c>
      <c r="O495" s="49">
        <f t="shared" si="175"/>
        <v>0</v>
      </c>
      <c r="P495" s="49">
        <f t="shared" si="175"/>
        <v>0</v>
      </c>
      <c r="Q495" s="49">
        <f t="shared" si="175"/>
        <v>0</v>
      </c>
      <c r="R495" s="49">
        <f t="shared" si="175"/>
        <v>0</v>
      </c>
      <c r="S495" s="49">
        <f t="shared" si="176"/>
        <v>0</v>
      </c>
      <c r="T495" s="49">
        <f t="shared" si="176"/>
        <v>0</v>
      </c>
      <c r="U495" s="49">
        <f t="shared" si="176"/>
        <v>0</v>
      </c>
      <c r="V495" s="49">
        <f t="shared" si="176"/>
        <v>0</v>
      </c>
      <c r="W495" s="49">
        <f t="shared" si="176"/>
        <v>0</v>
      </c>
      <c r="X495" s="49">
        <f t="shared" si="176"/>
        <v>0</v>
      </c>
      <c r="Y495" s="49">
        <f t="shared" si="176"/>
        <v>0</v>
      </c>
      <c r="Z495" s="49">
        <f t="shared" si="176"/>
        <v>0</v>
      </c>
      <c r="AA495" s="49">
        <f t="shared" si="176"/>
        <v>0</v>
      </c>
      <c r="AB495" s="49">
        <f t="shared" si="176"/>
        <v>0</v>
      </c>
      <c r="AC495" s="49"/>
      <c r="AD495" s="49">
        <f t="shared" si="172"/>
        <v>0</v>
      </c>
      <c r="AE495" s="49">
        <f t="shared" si="172"/>
        <v>0</v>
      </c>
      <c r="AF495" s="49">
        <f t="shared" si="172"/>
        <v>0</v>
      </c>
      <c r="AG495" s="49">
        <f t="shared" si="172"/>
        <v>0</v>
      </c>
      <c r="AH495" s="49">
        <f t="shared" si="172"/>
        <v>0</v>
      </c>
      <c r="AI495" s="49">
        <f t="shared" si="172"/>
        <v>0</v>
      </c>
      <c r="AJ495" s="49">
        <f t="shared" si="172"/>
        <v>0</v>
      </c>
      <c r="AK495" s="49">
        <f t="shared" si="174"/>
        <v>0</v>
      </c>
      <c r="AL495" s="49">
        <f t="shared" si="174"/>
        <v>0</v>
      </c>
      <c r="AM495" s="49">
        <f t="shared" si="174"/>
        <v>0</v>
      </c>
      <c r="AN495" s="49">
        <f t="shared" si="168"/>
        <v>0</v>
      </c>
      <c r="AO495" s="49">
        <f t="shared" si="174"/>
        <v>0</v>
      </c>
      <c r="AP495" s="49">
        <f t="shared" si="174"/>
        <v>0</v>
      </c>
      <c r="AQ495" s="49">
        <f t="shared" si="174"/>
        <v>0</v>
      </c>
      <c r="AR495" s="49">
        <f t="shared" si="174"/>
        <v>0</v>
      </c>
      <c r="AS495" s="49">
        <f t="shared" si="174"/>
        <v>0</v>
      </c>
      <c r="AT495" s="49">
        <f t="shared" si="174"/>
        <v>0</v>
      </c>
      <c r="AU495" s="49">
        <f t="shared" si="174"/>
        <v>0</v>
      </c>
      <c r="AV495" s="49">
        <f t="shared" si="174"/>
        <v>0</v>
      </c>
      <c r="AW495" s="49">
        <f t="shared" si="174"/>
        <v>0</v>
      </c>
      <c r="AX495" s="49">
        <f t="shared" si="174"/>
        <v>0</v>
      </c>
      <c r="AY495" s="49">
        <f t="shared" si="174"/>
        <v>0</v>
      </c>
      <c r="AZ495" s="49">
        <f t="shared" si="155"/>
        <v>0</v>
      </c>
      <c r="BA495" s="49">
        <f t="shared" si="155"/>
        <v>0</v>
      </c>
      <c r="BB495" s="48">
        <f t="shared" si="178"/>
        <v>490</v>
      </c>
      <c r="BC495" s="50">
        <f t="shared" si="167"/>
        <v>0</v>
      </c>
    </row>
    <row r="496" spans="1:55" x14ac:dyDescent="0.25">
      <c r="A496" s="48">
        <f t="shared" si="173"/>
        <v>491</v>
      </c>
      <c r="B496" s="221"/>
      <c r="C496" s="222"/>
      <c r="D496" s="220"/>
      <c r="E496" s="180"/>
      <c r="F496" s="223"/>
      <c r="G496" s="223"/>
      <c r="H496" s="223"/>
      <c r="I496" s="223"/>
      <c r="J496" s="49"/>
      <c r="K496" s="49">
        <f t="shared" si="154"/>
        <v>0</v>
      </c>
      <c r="L496" s="49">
        <f t="shared" si="154"/>
        <v>0</v>
      </c>
      <c r="M496" s="49">
        <f t="shared" si="151"/>
        <v>0</v>
      </c>
      <c r="N496" s="48">
        <f t="shared" si="177"/>
        <v>491</v>
      </c>
      <c r="O496" s="49">
        <f t="shared" si="175"/>
        <v>0</v>
      </c>
      <c r="P496" s="49">
        <f t="shared" si="175"/>
        <v>0</v>
      </c>
      <c r="Q496" s="49">
        <f t="shared" si="175"/>
        <v>0</v>
      </c>
      <c r="R496" s="49">
        <f t="shared" si="175"/>
        <v>0</v>
      </c>
      <c r="S496" s="49">
        <f t="shared" si="176"/>
        <v>0</v>
      </c>
      <c r="T496" s="49">
        <f t="shared" si="176"/>
        <v>0</v>
      </c>
      <c r="U496" s="49">
        <f t="shared" si="176"/>
        <v>0</v>
      </c>
      <c r="V496" s="49">
        <f t="shared" si="176"/>
        <v>0</v>
      </c>
      <c r="W496" s="49">
        <f t="shared" si="176"/>
        <v>0</v>
      </c>
      <c r="X496" s="49">
        <f t="shared" si="176"/>
        <v>0</v>
      </c>
      <c r="Y496" s="49">
        <f t="shared" si="176"/>
        <v>0</v>
      </c>
      <c r="Z496" s="49">
        <f t="shared" si="176"/>
        <v>0</v>
      </c>
      <c r="AA496" s="49">
        <f t="shared" si="176"/>
        <v>0</v>
      </c>
      <c r="AB496" s="49">
        <f t="shared" si="176"/>
        <v>0</v>
      </c>
      <c r="AC496" s="49"/>
      <c r="AD496" s="49">
        <f t="shared" si="172"/>
        <v>0</v>
      </c>
      <c r="AE496" s="49">
        <f t="shared" si="172"/>
        <v>0</v>
      </c>
      <c r="AF496" s="49">
        <f t="shared" si="172"/>
        <v>0</v>
      </c>
      <c r="AG496" s="49">
        <f t="shared" si="172"/>
        <v>0</v>
      </c>
      <c r="AH496" s="49">
        <f t="shared" si="172"/>
        <v>0</v>
      </c>
      <c r="AI496" s="49">
        <f t="shared" si="172"/>
        <v>0</v>
      </c>
      <c r="AJ496" s="49">
        <f t="shared" si="172"/>
        <v>0</v>
      </c>
      <c r="AK496" s="49">
        <f t="shared" si="174"/>
        <v>0</v>
      </c>
      <c r="AL496" s="49">
        <f t="shared" si="174"/>
        <v>0</v>
      </c>
      <c r="AM496" s="49">
        <f t="shared" si="174"/>
        <v>0</v>
      </c>
      <c r="AN496" s="49">
        <f t="shared" si="168"/>
        <v>0</v>
      </c>
      <c r="AO496" s="49">
        <f t="shared" si="174"/>
        <v>0</v>
      </c>
      <c r="AP496" s="49">
        <f t="shared" si="174"/>
        <v>0</v>
      </c>
      <c r="AQ496" s="49">
        <f t="shared" si="174"/>
        <v>0</v>
      </c>
      <c r="AR496" s="49">
        <f t="shared" si="174"/>
        <v>0</v>
      </c>
      <c r="AS496" s="49">
        <f t="shared" si="174"/>
        <v>0</v>
      </c>
      <c r="AT496" s="49">
        <f t="shared" si="174"/>
        <v>0</v>
      </c>
      <c r="AU496" s="49">
        <f t="shared" si="174"/>
        <v>0</v>
      </c>
      <c r="AV496" s="49">
        <f t="shared" si="174"/>
        <v>0</v>
      </c>
      <c r="AW496" s="49">
        <f t="shared" si="174"/>
        <v>0</v>
      </c>
      <c r="AX496" s="49">
        <f t="shared" si="174"/>
        <v>0</v>
      </c>
      <c r="AY496" s="49">
        <f t="shared" si="174"/>
        <v>0</v>
      </c>
      <c r="AZ496" s="49">
        <f t="shared" si="155"/>
        <v>0</v>
      </c>
      <c r="BA496" s="49">
        <f t="shared" si="155"/>
        <v>0</v>
      </c>
      <c r="BB496" s="48">
        <f t="shared" si="178"/>
        <v>491</v>
      </c>
      <c r="BC496" s="50">
        <f t="shared" si="167"/>
        <v>0</v>
      </c>
    </row>
    <row r="497" spans="1:55" x14ac:dyDescent="0.25">
      <c r="A497" s="48">
        <f t="shared" si="173"/>
        <v>492</v>
      </c>
      <c r="B497" s="221"/>
      <c r="C497" s="222"/>
      <c r="D497" s="220"/>
      <c r="E497" s="180"/>
      <c r="F497" s="223"/>
      <c r="G497" s="223"/>
      <c r="H497" s="223"/>
      <c r="I497" s="223"/>
      <c r="J497" s="49"/>
      <c r="K497" s="49">
        <f t="shared" si="154"/>
        <v>0</v>
      </c>
      <c r="L497" s="49">
        <f t="shared" si="154"/>
        <v>0</v>
      </c>
      <c r="M497" s="49">
        <f t="shared" si="151"/>
        <v>0</v>
      </c>
      <c r="N497" s="48">
        <f t="shared" si="177"/>
        <v>492</v>
      </c>
      <c r="O497" s="49">
        <f t="shared" si="175"/>
        <v>0</v>
      </c>
      <c r="P497" s="49">
        <f t="shared" si="175"/>
        <v>0</v>
      </c>
      <c r="Q497" s="49">
        <f t="shared" si="175"/>
        <v>0</v>
      </c>
      <c r="R497" s="49">
        <f t="shared" si="175"/>
        <v>0</v>
      </c>
      <c r="S497" s="49">
        <f t="shared" si="176"/>
        <v>0</v>
      </c>
      <c r="T497" s="49">
        <f t="shared" si="176"/>
        <v>0</v>
      </c>
      <c r="U497" s="49">
        <f t="shared" si="176"/>
        <v>0</v>
      </c>
      <c r="V497" s="49">
        <f t="shared" si="176"/>
        <v>0</v>
      </c>
      <c r="W497" s="49">
        <f t="shared" si="176"/>
        <v>0</v>
      </c>
      <c r="X497" s="49">
        <f t="shared" si="176"/>
        <v>0</v>
      </c>
      <c r="Y497" s="49">
        <f t="shared" si="176"/>
        <v>0</v>
      </c>
      <c r="Z497" s="49">
        <f t="shared" si="176"/>
        <v>0</v>
      </c>
      <c r="AA497" s="49">
        <f t="shared" si="176"/>
        <v>0</v>
      </c>
      <c r="AB497" s="49">
        <f t="shared" si="176"/>
        <v>0</v>
      </c>
      <c r="AC497" s="49"/>
      <c r="AD497" s="49">
        <f t="shared" si="172"/>
        <v>0</v>
      </c>
      <c r="AE497" s="49">
        <f t="shared" si="172"/>
        <v>0</v>
      </c>
      <c r="AF497" s="49">
        <f t="shared" si="172"/>
        <v>0</v>
      </c>
      <c r="AG497" s="49">
        <f t="shared" si="172"/>
        <v>0</v>
      </c>
      <c r="AH497" s="49">
        <f t="shared" si="172"/>
        <v>0</v>
      </c>
      <c r="AI497" s="49">
        <f t="shared" si="172"/>
        <v>0</v>
      </c>
      <c r="AJ497" s="49">
        <f t="shared" si="172"/>
        <v>0</v>
      </c>
      <c r="AK497" s="49">
        <f t="shared" si="174"/>
        <v>0</v>
      </c>
      <c r="AL497" s="49">
        <f t="shared" si="174"/>
        <v>0</v>
      </c>
      <c r="AM497" s="49">
        <f t="shared" si="174"/>
        <v>0</v>
      </c>
      <c r="AN497" s="49">
        <f t="shared" si="168"/>
        <v>0</v>
      </c>
      <c r="AO497" s="49">
        <f t="shared" si="174"/>
        <v>0</v>
      </c>
      <c r="AP497" s="49">
        <f t="shared" si="174"/>
        <v>0</v>
      </c>
      <c r="AQ497" s="49">
        <f t="shared" si="174"/>
        <v>0</v>
      </c>
      <c r="AR497" s="49">
        <f t="shared" si="174"/>
        <v>0</v>
      </c>
      <c r="AS497" s="49">
        <f t="shared" si="174"/>
        <v>0</v>
      </c>
      <c r="AT497" s="49">
        <f t="shared" si="174"/>
        <v>0</v>
      </c>
      <c r="AU497" s="49">
        <f t="shared" si="174"/>
        <v>0</v>
      </c>
      <c r="AV497" s="49">
        <f t="shared" si="174"/>
        <v>0</v>
      </c>
      <c r="AW497" s="49">
        <f t="shared" si="174"/>
        <v>0</v>
      </c>
      <c r="AX497" s="49">
        <f t="shared" si="174"/>
        <v>0</v>
      </c>
      <c r="AY497" s="49">
        <f t="shared" si="174"/>
        <v>0</v>
      </c>
      <c r="AZ497" s="49">
        <f t="shared" si="155"/>
        <v>0</v>
      </c>
      <c r="BA497" s="49">
        <f t="shared" si="155"/>
        <v>0</v>
      </c>
      <c r="BB497" s="48">
        <f t="shared" si="178"/>
        <v>492</v>
      </c>
      <c r="BC497" s="50">
        <f t="shared" si="167"/>
        <v>0</v>
      </c>
    </row>
    <row r="498" spans="1:55" x14ac:dyDescent="0.25">
      <c r="A498" s="48">
        <f t="shared" si="173"/>
        <v>493</v>
      </c>
      <c r="B498" s="221"/>
      <c r="C498" s="222"/>
      <c r="D498" s="220"/>
      <c r="E498" s="180"/>
      <c r="F498" s="223"/>
      <c r="G498" s="223"/>
      <c r="H498" s="223"/>
      <c r="I498" s="223"/>
      <c r="J498" s="49"/>
      <c r="K498" s="49">
        <f t="shared" si="154"/>
        <v>0</v>
      </c>
      <c r="L498" s="49">
        <f t="shared" si="154"/>
        <v>0</v>
      </c>
      <c r="M498" s="49">
        <f t="shared" si="151"/>
        <v>0</v>
      </c>
      <c r="N498" s="48">
        <f t="shared" si="177"/>
        <v>493</v>
      </c>
      <c r="O498" s="49">
        <f t="shared" si="175"/>
        <v>0</v>
      </c>
      <c r="P498" s="49">
        <f t="shared" si="175"/>
        <v>0</v>
      </c>
      <c r="Q498" s="49">
        <f t="shared" si="175"/>
        <v>0</v>
      </c>
      <c r="R498" s="49">
        <f t="shared" si="175"/>
        <v>0</v>
      </c>
      <c r="S498" s="49">
        <f t="shared" si="176"/>
        <v>0</v>
      </c>
      <c r="T498" s="49">
        <f t="shared" si="176"/>
        <v>0</v>
      </c>
      <c r="U498" s="49">
        <f t="shared" si="176"/>
        <v>0</v>
      </c>
      <c r="V498" s="49">
        <f t="shared" si="176"/>
        <v>0</v>
      </c>
      <c r="W498" s="49">
        <f t="shared" si="176"/>
        <v>0</v>
      </c>
      <c r="X498" s="49">
        <f t="shared" si="176"/>
        <v>0</v>
      </c>
      <c r="Y498" s="49">
        <f t="shared" si="176"/>
        <v>0</v>
      </c>
      <c r="Z498" s="49">
        <f t="shared" si="176"/>
        <v>0</v>
      </c>
      <c r="AA498" s="49">
        <f t="shared" si="176"/>
        <v>0</v>
      </c>
      <c r="AB498" s="49">
        <f t="shared" si="176"/>
        <v>0</v>
      </c>
      <c r="AC498" s="49"/>
      <c r="AD498" s="49">
        <f t="shared" si="172"/>
        <v>0</v>
      </c>
      <c r="AE498" s="49">
        <f t="shared" si="172"/>
        <v>0</v>
      </c>
      <c r="AF498" s="49">
        <f t="shared" si="172"/>
        <v>0</v>
      </c>
      <c r="AG498" s="49">
        <f t="shared" si="172"/>
        <v>0</v>
      </c>
      <c r="AH498" s="49">
        <f t="shared" si="172"/>
        <v>0</v>
      </c>
      <c r="AI498" s="49">
        <f t="shared" si="172"/>
        <v>0</v>
      </c>
      <c r="AJ498" s="49">
        <f t="shared" si="172"/>
        <v>0</v>
      </c>
      <c r="AK498" s="49">
        <f t="shared" si="174"/>
        <v>0</v>
      </c>
      <c r="AL498" s="49">
        <f t="shared" si="174"/>
        <v>0</v>
      </c>
      <c r="AM498" s="49">
        <f t="shared" si="174"/>
        <v>0</v>
      </c>
      <c r="AN498" s="49">
        <f t="shared" si="168"/>
        <v>0</v>
      </c>
      <c r="AO498" s="49">
        <f t="shared" si="174"/>
        <v>0</v>
      </c>
      <c r="AP498" s="49">
        <f t="shared" si="174"/>
        <v>0</v>
      </c>
      <c r="AQ498" s="49">
        <f t="shared" si="174"/>
        <v>0</v>
      </c>
      <c r="AR498" s="49">
        <f t="shared" si="174"/>
        <v>0</v>
      </c>
      <c r="AS498" s="49">
        <f t="shared" si="174"/>
        <v>0</v>
      </c>
      <c r="AT498" s="49">
        <f t="shared" si="174"/>
        <v>0</v>
      </c>
      <c r="AU498" s="49">
        <f t="shared" si="174"/>
        <v>0</v>
      </c>
      <c r="AV498" s="49">
        <f t="shared" si="174"/>
        <v>0</v>
      </c>
      <c r="AW498" s="49">
        <f t="shared" si="174"/>
        <v>0</v>
      </c>
      <c r="AX498" s="49">
        <f t="shared" si="174"/>
        <v>0</v>
      </c>
      <c r="AY498" s="49">
        <f t="shared" si="155"/>
        <v>0</v>
      </c>
      <c r="AZ498" s="49">
        <f t="shared" si="155"/>
        <v>0</v>
      </c>
      <c r="BA498" s="49">
        <f t="shared" si="155"/>
        <v>0</v>
      </c>
      <c r="BB498" s="48">
        <f t="shared" si="178"/>
        <v>493</v>
      </c>
      <c r="BC498" s="50">
        <f t="shared" si="167"/>
        <v>0</v>
      </c>
    </row>
    <row r="499" spans="1:55" x14ac:dyDescent="0.25">
      <c r="A499" s="48">
        <f t="shared" si="173"/>
        <v>494</v>
      </c>
      <c r="B499" s="221"/>
      <c r="C499" s="222"/>
      <c r="D499" s="220"/>
      <c r="E499" s="180"/>
      <c r="F499" s="223"/>
      <c r="G499" s="223"/>
      <c r="H499" s="223"/>
      <c r="I499" s="223"/>
      <c r="J499" s="49"/>
      <c r="K499" s="49">
        <f t="shared" si="154"/>
        <v>0</v>
      </c>
      <c r="L499" s="49">
        <f t="shared" si="154"/>
        <v>0</v>
      </c>
      <c r="M499" s="49">
        <f t="shared" si="151"/>
        <v>0</v>
      </c>
      <c r="N499" s="48">
        <f t="shared" si="177"/>
        <v>494</v>
      </c>
      <c r="O499" s="49">
        <f t="shared" si="175"/>
        <v>0</v>
      </c>
      <c r="P499" s="49">
        <f t="shared" si="175"/>
        <v>0</v>
      </c>
      <c r="Q499" s="49">
        <f t="shared" si="175"/>
        <v>0</v>
      </c>
      <c r="R499" s="49">
        <f t="shared" si="175"/>
        <v>0</v>
      </c>
      <c r="S499" s="49">
        <f t="shared" si="176"/>
        <v>0</v>
      </c>
      <c r="T499" s="49">
        <f t="shared" si="176"/>
        <v>0</v>
      </c>
      <c r="U499" s="49">
        <f t="shared" si="176"/>
        <v>0</v>
      </c>
      <c r="V499" s="49">
        <f t="shared" si="176"/>
        <v>0</v>
      </c>
      <c r="W499" s="49">
        <f t="shared" si="176"/>
        <v>0</v>
      </c>
      <c r="X499" s="49">
        <f t="shared" si="176"/>
        <v>0</v>
      </c>
      <c r="Y499" s="49">
        <f t="shared" si="176"/>
        <v>0</v>
      </c>
      <c r="Z499" s="49">
        <f t="shared" si="176"/>
        <v>0</v>
      </c>
      <c r="AA499" s="49">
        <f t="shared" si="176"/>
        <v>0</v>
      </c>
      <c r="AB499" s="49">
        <f t="shared" si="176"/>
        <v>0</v>
      </c>
      <c r="AC499" s="49"/>
      <c r="AD499" s="49">
        <f t="shared" si="172"/>
        <v>0</v>
      </c>
      <c r="AE499" s="49">
        <f t="shared" si="172"/>
        <v>0</v>
      </c>
      <c r="AF499" s="49">
        <f t="shared" si="172"/>
        <v>0</v>
      </c>
      <c r="AG499" s="49">
        <f t="shared" si="172"/>
        <v>0</v>
      </c>
      <c r="AH499" s="49">
        <f t="shared" si="172"/>
        <v>0</v>
      </c>
      <c r="AI499" s="49">
        <f t="shared" si="172"/>
        <v>0</v>
      </c>
      <c r="AJ499" s="49">
        <f t="shared" si="172"/>
        <v>0</v>
      </c>
      <c r="AK499" s="49">
        <f t="shared" ref="AK499:AY505" si="179">IF($E499=AK$4,$G499+$I499,0)</f>
        <v>0</v>
      </c>
      <c r="AL499" s="49">
        <f t="shared" si="179"/>
        <v>0</v>
      </c>
      <c r="AM499" s="49">
        <f t="shared" si="179"/>
        <v>0</v>
      </c>
      <c r="AN499" s="49">
        <f t="shared" si="168"/>
        <v>0</v>
      </c>
      <c r="AO499" s="49">
        <f t="shared" si="179"/>
        <v>0</v>
      </c>
      <c r="AP499" s="49">
        <f t="shared" si="179"/>
        <v>0</v>
      </c>
      <c r="AQ499" s="49">
        <f t="shared" si="179"/>
        <v>0</v>
      </c>
      <c r="AR499" s="49">
        <f t="shared" si="179"/>
        <v>0</v>
      </c>
      <c r="AS499" s="49">
        <f t="shared" si="179"/>
        <v>0</v>
      </c>
      <c r="AT499" s="49">
        <f t="shared" si="179"/>
        <v>0</v>
      </c>
      <c r="AU499" s="49">
        <f t="shared" si="179"/>
        <v>0</v>
      </c>
      <c r="AV499" s="49">
        <f t="shared" si="179"/>
        <v>0</v>
      </c>
      <c r="AW499" s="49">
        <f t="shared" si="179"/>
        <v>0</v>
      </c>
      <c r="AX499" s="49">
        <f t="shared" si="179"/>
        <v>0</v>
      </c>
      <c r="AY499" s="49">
        <f t="shared" si="179"/>
        <v>0</v>
      </c>
      <c r="AZ499" s="49">
        <f t="shared" si="155"/>
        <v>0</v>
      </c>
      <c r="BA499" s="49">
        <f t="shared" si="155"/>
        <v>0</v>
      </c>
      <c r="BB499" s="48">
        <f t="shared" si="178"/>
        <v>494</v>
      </c>
      <c r="BC499" s="50">
        <f t="shared" si="167"/>
        <v>0</v>
      </c>
    </row>
    <row r="500" spans="1:55" x14ac:dyDescent="0.25">
      <c r="A500" s="48">
        <f t="shared" si="173"/>
        <v>495</v>
      </c>
      <c r="B500" s="221"/>
      <c r="C500" s="222"/>
      <c r="D500" s="220"/>
      <c r="E500" s="180"/>
      <c r="F500" s="223"/>
      <c r="G500" s="223"/>
      <c r="H500" s="223"/>
      <c r="I500" s="223"/>
      <c r="J500" s="49"/>
      <c r="K500" s="49">
        <f t="shared" si="154"/>
        <v>0</v>
      </c>
      <c r="L500" s="49">
        <f t="shared" si="154"/>
        <v>0</v>
      </c>
      <c r="M500" s="49">
        <f t="shared" si="151"/>
        <v>0</v>
      </c>
      <c r="N500" s="48">
        <f t="shared" si="177"/>
        <v>495</v>
      </c>
      <c r="O500" s="49">
        <f t="shared" si="175"/>
        <v>0</v>
      </c>
      <c r="P500" s="49">
        <f t="shared" si="175"/>
        <v>0</v>
      </c>
      <c r="Q500" s="49">
        <f t="shared" si="175"/>
        <v>0</v>
      </c>
      <c r="R500" s="49">
        <f t="shared" si="175"/>
        <v>0</v>
      </c>
      <c r="S500" s="49">
        <f t="shared" si="176"/>
        <v>0</v>
      </c>
      <c r="T500" s="49">
        <f t="shared" si="176"/>
        <v>0</v>
      </c>
      <c r="U500" s="49">
        <f t="shared" si="176"/>
        <v>0</v>
      </c>
      <c r="V500" s="49">
        <f t="shared" si="176"/>
        <v>0</v>
      </c>
      <c r="W500" s="49">
        <f t="shared" si="176"/>
        <v>0</v>
      </c>
      <c r="X500" s="49">
        <f t="shared" si="176"/>
        <v>0</v>
      </c>
      <c r="Y500" s="49">
        <f t="shared" si="176"/>
        <v>0</v>
      </c>
      <c r="Z500" s="49">
        <f t="shared" si="176"/>
        <v>0</v>
      </c>
      <c r="AA500" s="49">
        <f t="shared" si="176"/>
        <v>0</v>
      </c>
      <c r="AB500" s="49">
        <f t="shared" si="176"/>
        <v>0</v>
      </c>
      <c r="AC500" s="49"/>
      <c r="AD500" s="49">
        <f t="shared" si="172"/>
        <v>0</v>
      </c>
      <c r="AE500" s="49">
        <f t="shared" si="172"/>
        <v>0</v>
      </c>
      <c r="AF500" s="49">
        <f t="shared" si="172"/>
        <v>0</v>
      </c>
      <c r="AG500" s="49">
        <f t="shared" si="172"/>
        <v>0</v>
      </c>
      <c r="AH500" s="49">
        <f t="shared" si="172"/>
        <v>0</v>
      </c>
      <c r="AI500" s="49">
        <f t="shared" si="172"/>
        <v>0</v>
      </c>
      <c r="AJ500" s="49">
        <f t="shared" si="172"/>
        <v>0</v>
      </c>
      <c r="AK500" s="49">
        <f t="shared" si="179"/>
        <v>0</v>
      </c>
      <c r="AL500" s="49">
        <f t="shared" si="179"/>
        <v>0</v>
      </c>
      <c r="AM500" s="49">
        <f t="shared" si="179"/>
        <v>0</v>
      </c>
      <c r="AN500" s="49">
        <f t="shared" si="168"/>
        <v>0</v>
      </c>
      <c r="AO500" s="49">
        <f t="shared" si="179"/>
        <v>0</v>
      </c>
      <c r="AP500" s="49">
        <f t="shared" si="179"/>
        <v>0</v>
      </c>
      <c r="AQ500" s="49">
        <f t="shared" si="179"/>
        <v>0</v>
      </c>
      <c r="AR500" s="49">
        <f t="shared" si="179"/>
        <v>0</v>
      </c>
      <c r="AS500" s="49">
        <f t="shared" si="179"/>
        <v>0</v>
      </c>
      <c r="AT500" s="49">
        <f t="shared" si="179"/>
        <v>0</v>
      </c>
      <c r="AU500" s="49">
        <f t="shared" si="179"/>
        <v>0</v>
      </c>
      <c r="AV500" s="49">
        <f t="shared" si="179"/>
        <v>0</v>
      </c>
      <c r="AW500" s="49">
        <f t="shared" si="179"/>
        <v>0</v>
      </c>
      <c r="AX500" s="49">
        <f t="shared" si="179"/>
        <v>0</v>
      </c>
      <c r="AY500" s="49">
        <f t="shared" si="179"/>
        <v>0</v>
      </c>
      <c r="AZ500" s="49">
        <f t="shared" si="155"/>
        <v>0</v>
      </c>
      <c r="BA500" s="49">
        <f t="shared" si="155"/>
        <v>0</v>
      </c>
      <c r="BB500" s="48">
        <f t="shared" si="178"/>
        <v>495</v>
      </c>
      <c r="BC500" s="50">
        <f t="shared" si="167"/>
        <v>0</v>
      </c>
    </row>
    <row r="501" spans="1:55" x14ac:dyDescent="0.25">
      <c r="A501" s="48">
        <f t="shared" si="173"/>
        <v>496</v>
      </c>
      <c r="B501" s="221"/>
      <c r="C501" s="222"/>
      <c r="D501" s="220"/>
      <c r="E501" s="180"/>
      <c r="F501" s="223"/>
      <c r="G501" s="223"/>
      <c r="H501" s="223"/>
      <c r="I501" s="223"/>
      <c r="J501" s="49"/>
      <c r="K501" s="49">
        <f t="shared" si="154"/>
        <v>0</v>
      </c>
      <c r="L501" s="49">
        <f t="shared" si="154"/>
        <v>0</v>
      </c>
      <c r="M501" s="49">
        <f t="shared" si="151"/>
        <v>0</v>
      </c>
      <c r="N501" s="48">
        <f t="shared" si="177"/>
        <v>496</v>
      </c>
      <c r="O501" s="49">
        <f t="shared" si="175"/>
        <v>0</v>
      </c>
      <c r="P501" s="49">
        <f t="shared" si="175"/>
        <v>0</v>
      </c>
      <c r="Q501" s="49">
        <f t="shared" si="175"/>
        <v>0</v>
      </c>
      <c r="R501" s="49">
        <f t="shared" si="175"/>
        <v>0</v>
      </c>
      <c r="S501" s="49">
        <f t="shared" si="176"/>
        <v>0</v>
      </c>
      <c r="T501" s="49">
        <f t="shared" si="176"/>
        <v>0</v>
      </c>
      <c r="U501" s="49">
        <f t="shared" si="176"/>
        <v>0</v>
      </c>
      <c r="V501" s="49">
        <f t="shared" si="176"/>
        <v>0</v>
      </c>
      <c r="W501" s="49">
        <f t="shared" si="176"/>
        <v>0</v>
      </c>
      <c r="X501" s="49">
        <f t="shared" si="176"/>
        <v>0</v>
      </c>
      <c r="Y501" s="49">
        <f t="shared" si="176"/>
        <v>0</v>
      </c>
      <c r="Z501" s="49">
        <f t="shared" si="176"/>
        <v>0</v>
      </c>
      <c r="AA501" s="49">
        <f t="shared" si="176"/>
        <v>0</v>
      </c>
      <c r="AB501" s="49">
        <f t="shared" si="176"/>
        <v>0</v>
      </c>
      <c r="AC501" s="49"/>
      <c r="AD501" s="49">
        <f t="shared" si="172"/>
        <v>0</v>
      </c>
      <c r="AE501" s="49">
        <f t="shared" si="172"/>
        <v>0</v>
      </c>
      <c r="AF501" s="49">
        <f t="shared" si="172"/>
        <v>0</v>
      </c>
      <c r="AG501" s="49">
        <f t="shared" si="172"/>
        <v>0</v>
      </c>
      <c r="AH501" s="49">
        <f t="shared" si="172"/>
        <v>0</v>
      </c>
      <c r="AI501" s="49">
        <f t="shared" si="172"/>
        <v>0</v>
      </c>
      <c r="AJ501" s="49">
        <f t="shared" si="172"/>
        <v>0</v>
      </c>
      <c r="AK501" s="49">
        <f t="shared" si="179"/>
        <v>0</v>
      </c>
      <c r="AL501" s="49">
        <f t="shared" si="179"/>
        <v>0</v>
      </c>
      <c r="AM501" s="49">
        <f t="shared" si="179"/>
        <v>0</v>
      </c>
      <c r="AN501" s="49">
        <f t="shared" si="168"/>
        <v>0</v>
      </c>
      <c r="AO501" s="49">
        <f t="shared" si="179"/>
        <v>0</v>
      </c>
      <c r="AP501" s="49">
        <f t="shared" si="179"/>
        <v>0</v>
      </c>
      <c r="AQ501" s="49">
        <f t="shared" si="179"/>
        <v>0</v>
      </c>
      <c r="AR501" s="49">
        <f t="shared" si="179"/>
        <v>0</v>
      </c>
      <c r="AS501" s="49">
        <f t="shared" si="179"/>
        <v>0</v>
      </c>
      <c r="AT501" s="49">
        <f t="shared" si="179"/>
        <v>0</v>
      </c>
      <c r="AU501" s="49">
        <f t="shared" si="179"/>
        <v>0</v>
      </c>
      <c r="AV501" s="49">
        <f t="shared" si="179"/>
        <v>0</v>
      </c>
      <c r="AW501" s="49">
        <f t="shared" si="179"/>
        <v>0</v>
      </c>
      <c r="AX501" s="49">
        <f t="shared" si="179"/>
        <v>0</v>
      </c>
      <c r="AY501" s="49">
        <f t="shared" si="179"/>
        <v>0</v>
      </c>
      <c r="AZ501" s="49">
        <f t="shared" si="155"/>
        <v>0</v>
      </c>
      <c r="BA501" s="49">
        <f t="shared" si="155"/>
        <v>0</v>
      </c>
      <c r="BB501" s="48">
        <f t="shared" si="178"/>
        <v>496</v>
      </c>
      <c r="BC501" s="50">
        <f t="shared" si="167"/>
        <v>0</v>
      </c>
    </row>
    <row r="502" spans="1:55" x14ac:dyDescent="0.25">
      <c r="A502" s="48">
        <f t="shared" si="173"/>
        <v>497</v>
      </c>
      <c r="B502" s="221"/>
      <c r="C502" s="222"/>
      <c r="D502" s="220"/>
      <c r="E502" s="180"/>
      <c r="F502" s="223"/>
      <c r="G502" s="223"/>
      <c r="H502" s="223"/>
      <c r="I502" s="223"/>
      <c r="J502" s="49"/>
      <c r="K502" s="49">
        <f t="shared" si="154"/>
        <v>0</v>
      </c>
      <c r="L502" s="49">
        <f t="shared" si="154"/>
        <v>0</v>
      </c>
      <c r="M502" s="49">
        <f t="shared" si="151"/>
        <v>0</v>
      </c>
      <c r="N502" s="48">
        <f t="shared" si="177"/>
        <v>497</v>
      </c>
      <c r="O502" s="49">
        <f t="shared" si="175"/>
        <v>0</v>
      </c>
      <c r="P502" s="49">
        <f t="shared" si="175"/>
        <v>0</v>
      </c>
      <c r="Q502" s="49">
        <f t="shared" si="175"/>
        <v>0</v>
      </c>
      <c r="R502" s="49">
        <f t="shared" si="175"/>
        <v>0</v>
      </c>
      <c r="S502" s="49">
        <f t="shared" si="176"/>
        <v>0</v>
      </c>
      <c r="T502" s="49">
        <f t="shared" si="176"/>
        <v>0</v>
      </c>
      <c r="U502" s="49">
        <f t="shared" si="176"/>
        <v>0</v>
      </c>
      <c r="V502" s="49">
        <f t="shared" si="176"/>
        <v>0</v>
      </c>
      <c r="W502" s="49">
        <f t="shared" si="176"/>
        <v>0</v>
      </c>
      <c r="X502" s="49">
        <f t="shared" si="176"/>
        <v>0</v>
      </c>
      <c r="Y502" s="49">
        <f t="shared" si="176"/>
        <v>0</v>
      </c>
      <c r="Z502" s="49">
        <f t="shared" si="176"/>
        <v>0</v>
      </c>
      <c r="AA502" s="49">
        <f t="shared" si="176"/>
        <v>0</v>
      </c>
      <c r="AB502" s="49">
        <f t="shared" si="176"/>
        <v>0</v>
      </c>
      <c r="AC502" s="49"/>
      <c r="AD502" s="49">
        <f t="shared" si="172"/>
        <v>0</v>
      </c>
      <c r="AE502" s="49">
        <f t="shared" si="172"/>
        <v>0</v>
      </c>
      <c r="AF502" s="49">
        <f t="shared" si="172"/>
        <v>0</v>
      </c>
      <c r="AG502" s="49">
        <f t="shared" si="172"/>
        <v>0</v>
      </c>
      <c r="AH502" s="49">
        <f t="shared" si="172"/>
        <v>0</v>
      </c>
      <c r="AI502" s="49">
        <f t="shared" si="172"/>
        <v>0</v>
      </c>
      <c r="AJ502" s="49">
        <f t="shared" si="172"/>
        <v>0</v>
      </c>
      <c r="AK502" s="49">
        <f t="shared" si="179"/>
        <v>0</v>
      </c>
      <c r="AL502" s="49">
        <f t="shared" si="179"/>
        <v>0</v>
      </c>
      <c r="AM502" s="49">
        <f t="shared" si="179"/>
        <v>0</v>
      </c>
      <c r="AN502" s="49">
        <f t="shared" si="168"/>
        <v>0</v>
      </c>
      <c r="AO502" s="49">
        <f t="shared" si="179"/>
        <v>0</v>
      </c>
      <c r="AP502" s="49">
        <f t="shared" si="179"/>
        <v>0</v>
      </c>
      <c r="AQ502" s="49">
        <f t="shared" si="179"/>
        <v>0</v>
      </c>
      <c r="AR502" s="49">
        <f t="shared" si="179"/>
        <v>0</v>
      </c>
      <c r="AS502" s="49">
        <f t="shared" si="179"/>
        <v>0</v>
      </c>
      <c r="AT502" s="49">
        <f t="shared" si="179"/>
        <v>0</v>
      </c>
      <c r="AU502" s="49">
        <f t="shared" si="179"/>
        <v>0</v>
      </c>
      <c r="AV502" s="49">
        <f t="shared" si="179"/>
        <v>0</v>
      </c>
      <c r="AW502" s="49">
        <f t="shared" si="179"/>
        <v>0</v>
      </c>
      <c r="AX502" s="49">
        <f t="shared" si="179"/>
        <v>0</v>
      </c>
      <c r="AY502" s="49">
        <f t="shared" si="179"/>
        <v>0</v>
      </c>
      <c r="AZ502" s="49">
        <f t="shared" si="155"/>
        <v>0</v>
      </c>
      <c r="BA502" s="49">
        <f t="shared" si="155"/>
        <v>0</v>
      </c>
      <c r="BB502" s="48">
        <f t="shared" si="178"/>
        <v>497</v>
      </c>
      <c r="BC502" s="50">
        <f t="shared" si="167"/>
        <v>0</v>
      </c>
    </row>
    <row r="503" spans="1:55" x14ac:dyDescent="0.25">
      <c r="A503" s="48">
        <f t="shared" si="173"/>
        <v>498</v>
      </c>
      <c r="B503" s="221"/>
      <c r="C503" s="222"/>
      <c r="D503" s="220"/>
      <c r="E503" s="180"/>
      <c r="F503" s="223"/>
      <c r="G503" s="223"/>
      <c r="H503" s="223"/>
      <c r="I503" s="223"/>
      <c r="J503" s="49"/>
      <c r="K503" s="49">
        <f t="shared" si="154"/>
        <v>0</v>
      </c>
      <c r="L503" s="49">
        <f t="shared" si="154"/>
        <v>0</v>
      </c>
      <c r="M503" s="49">
        <f t="shared" si="151"/>
        <v>0</v>
      </c>
      <c r="N503" s="48">
        <f t="shared" si="177"/>
        <v>498</v>
      </c>
      <c r="O503" s="49">
        <f t="shared" si="175"/>
        <v>0</v>
      </c>
      <c r="P503" s="49">
        <f t="shared" si="175"/>
        <v>0</v>
      </c>
      <c r="Q503" s="49">
        <f t="shared" si="175"/>
        <v>0</v>
      </c>
      <c r="R503" s="49">
        <f t="shared" si="175"/>
        <v>0</v>
      </c>
      <c r="S503" s="49">
        <f t="shared" si="176"/>
        <v>0</v>
      </c>
      <c r="T503" s="49">
        <f t="shared" si="176"/>
        <v>0</v>
      </c>
      <c r="U503" s="49">
        <f t="shared" si="176"/>
        <v>0</v>
      </c>
      <c r="V503" s="49">
        <f t="shared" si="176"/>
        <v>0</v>
      </c>
      <c r="W503" s="49">
        <f t="shared" si="176"/>
        <v>0</v>
      </c>
      <c r="X503" s="49">
        <f t="shared" si="176"/>
        <v>0</v>
      </c>
      <c r="Y503" s="49">
        <f t="shared" si="176"/>
        <v>0</v>
      </c>
      <c r="Z503" s="49">
        <f t="shared" si="176"/>
        <v>0</v>
      </c>
      <c r="AA503" s="49">
        <f t="shared" si="176"/>
        <v>0</v>
      </c>
      <c r="AB503" s="49">
        <f t="shared" si="176"/>
        <v>0</v>
      </c>
      <c r="AC503" s="49"/>
      <c r="AD503" s="49">
        <f t="shared" si="172"/>
        <v>0</v>
      </c>
      <c r="AE503" s="49">
        <f t="shared" si="172"/>
        <v>0</v>
      </c>
      <c r="AF503" s="49">
        <f t="shared" si="172"/>
        <v>0</v>
      </c>
      <c r="AG503" s="49">
        <f t="shared" ref="AD503:AJ505" si="180">IF($E503=AG$4,$F503+$H503,0)</f>
        <v>0</v>
      </c>
      <c r="AH503" s="49">
        <f t="shared" si="180"/>
        <v>0</v>
      </c>
      <c r="AI503" s="49">
        <f t="shared" si="180"/>
        <v>0</v>
      </c>
      <c r="AJ503" s="49">
        <f t="shared" si="180"/>
        <v>0</v>
      </c>
      <c r="AK503" s="49">
        <f t="shared" si="179"/>
        <v>0</v>
      </c>
      <c r="AL503" s="49">
        <f t="shared" si="179"/>
        <v>0</v>
      </c>
      <c r="AM503" s="49">
        <f t="shared" si="179"/>
        <v>0</v>
      </c>
      <c r="AN503" s="49">
        <f t="shared" si="168"/>
        <v>0</v>
      </c>
      <c r="AO503" s="49">
        <f t="shared" si="179"/>
        <v>0</v>
      </c>
      <c r="AP503" s="49">
        <f t="shared" si="179"/>
        <v>0</v>
      </c>
      <c r="AQ503" s="49">
        <f t="shared" si="179"/>
        <v>0</v>
      </c>
      <c r="AR503" s="49">
        <f t="shared" si="179"/>
        <v>0</v>
      </c>
      <c r="AS503" s="49">
        <f t="shared" si="179"/>
        <v>0</v>
      </c>
      <c r="AT503" s="49">
        <f t="shared" si="179"/>
        <v>0</v>
      </c>
      <c r="AU503" s="49">
        <f t="shared" si="179"/>
        <v>0</v>
      </c>
      <c r="AV503" s="49">
        <f t="shared" si="179"/>
        <v>0</v>
      </c>
      <c r="AW503" s="49">
        <f t="shared" si="179"/>
        <v>0</v>
      </c>
      <c r="AX503" s="49">
        <f t="shared" si="179"/>
        <v>0</v>
      </c>
      <c r="AY503" s="49">
        <f t="shared" si="179"/>
        <v>0</v>
      </c>
      <c r="AZ503" s="49">
        <f t="shared" si="155"/>
        <v>0</v>
      </c>
      <c r="BA503" s="49">
        <f t="shared" si="155"/>
        <v>0</v>
      </c>
      <c r="BB503" s="48">
        <f t="shared" si="178"/>
        <v>498</v>
      </c>
      <c r="BC503" s="50">
        <f t="shared" si="167"/>
        <v>0</v>
      </c>
    </row>
    <row r="504" spans="1:55" x14ac:dyDescent="0.25">
      <c r="A504" s="48">
        <f t="shared" si="173"/>
        <v>499</v>
      </c>
      <c r="B504" s="221"/>
      <c r="C504" s="222"/>
      <c r="D504" s="220"/>
      <c r="E504" s="180"/>
      <c r="F504" s="223"/>
      <c r="G504" s="223"/>
      <c r="H504" s="223"/>
      <c r="I504" s="223"/>
      <c r="J504" s="49"/>
      <c r="K504" s="49">
        <f t="shared" si="154"/>
        <v>0</v>
      </c>
      <c r="L504" s="49">
        <f t="shared" si="154"/>
        <v>0</v>
      </c>
      <c r="M504" s="49">
        <f t="shared" si="151"/>
        <v>0</v>
      </c>
      <c r="N504" s="48">
        <f t="shared" si="177"/>
        <v>499</v>
      </c>
      <c r="O504" s="49">
        <f t="shared" si="175"/>
        <v>0</v>
      </c>
      <c r="P504" s="49">
        <f t="shared" si="175"/>
        <v>0</v>
      </c>
      <c r="Q504" s="49">
        <f t="shared" si="175"/>
        <v>0</v>
      </c>
      <c r="R504" s="49">
        <f t="shared" si="175"/>
        <v>0</v>
      </c>
      <c r="S504" s="49">
        <f t="shared" si="176"/>
        <v>0</v>
      </c>
      <c r="T504" s="49">
        <f t="shared" si="176"/>
        <v>0</v>
      </c>
      <c r="U504" s="49">
        <f t="shared" si="176"/>
        <v>0</v>
      </c>
      <c r="V504" s="49">
        <f t="shared" si="176"/>
        <v>0</v>
      </c>
      <c r="W504" s="49">
        <f t="shared" si="176"/>
        <v>0</v>
      </c>
      <c r="X504" s="49">
        <f t="shared" si="176"/>
        <v>0</v>
      </c>
      <c r="Y504" s="49">
        <f t="shared" si="176"/>
        <v>0</v>
      </c>
      <c r="Z504" s="49">
        <f t="shared" si="176"/>
        <v>0</v>
      </c>
      <c r="AA504" s="49">
        <f t="shared" si="176"/>
        <v>0</v>
      </c>
      <c r="AB504" s="49">
        <f t="shared" si="176"/>
        <v>0</v>
      </c>
      <c r="AC504" s="49"/>
      <c r="AD504" s="49">
        <f t="shared" si="180"/>
        <v>0</v>
      </c>
      <c r="AE504" s="49">
        <f t="shared" si="180"/>
        <v>0</v>
      </c>
      <c r="AF504" s="49">
        <f t="shared" si="180"/>
        <v>0</v>
      </c>
      <c r="AG504" s="49">
        <f t="shared" si="180"/>
        <v>0</v>
      </c>
      <c r="AH504" s="49">
        <f t="shared" si="180"/>
        <v>0</v>
      </c>
      <c r="AI504" s="49">
        <f t="shared" si="180"/>
        <v>0</v>
      </c>
      <c r="AJ504" s="49">
        <f t="shared" si="180"/>
        <v>0</v>
      </c>
      <c r="AK504" s="49">
        <f t="shared" si="179"/>
        <v>0</v>
      </c>
      <c r="AL504" s="49">
        <f t="shared" si="179"/>
        <v>0</v>
      </c>
      <c r="AM504" s="49">
        <f t="shared" si="179"/>
        <v>0</v>
      </c>
      <c r="AN504" s="49">
        <f t="shared" si="168"/>
        <v>0</v>
      </c>
      <c r="AO504" s="49">
        <f t="shared" si="179"/>
        <v>0</v>
      </c>
      <c r="AP504" s="49">
        <f t="shared" si="179"/>
        <v>0</v>
      </c>
      <c r="AQ504" s="49">
        <f t="shared" si="179"/>
        <v>0</v>
      </c>
      <c r="AR504" s="49">
        <f t="shared" si="179"/>
        <v>0</v>
      </c>
      <c r="AS504" s="49">
        <f t="shared" si="179"/>
        <v>0</v>
      </c>
      <c r="AT504" s="49">
        <f t="shared" si="179"/>
        <v>0</v>
      </c>
      <c r="AU504" s="49">
        <f t="shared" si="179"/>
        <v>0</v>
      </c>
      <c r="AV504" s="49">
        <f t="shared" si="179"/>
        <v>0</v>
      </c>
      <c r="AW504" s="49">
        <f t="shared" si="179"/>
        <v>0</v>
      </c>
      <c r="AX504" s="49">
        <f t="shared" si="179"/>
        <v>0</v>
      </c>
      <c r="AY504" s="49">
        <f t="shared" si="179"/>
        <v>0</v>
      </c>
      <c r="AZ504" s="49">
        <f t="shared" si="155"/>
        <v>0</v>
      </c>
      <c r="BA504" s="49">
        <f t="shared" si="155"/>
        <v>0</v>
      </c>
      <c r="BB504" s="48">
        <f t="shared" si="178"/>
        <v>499</v>
      </c>
      <c r="BC504" s="50">
        <f t="shared" si="167"/>
        <v>0</v>
      </c>
    </row>
    <row r="505" spans="1:55" x14ac:dyDescent="0.25">
      <c r="A505" s="48">
        <f>A504+1</f>
        <v>500</v>
      </c>
      <c r="B505" s="221"/>
      <c r="C505" s="40"/>
      <c r="D505" s="47"/>
      <c r="E505" s="180"/>
      <c r="F505" s="223"/>
      <c r="G505" s="223"/>
      <c r="H505" s="223"/>
      <c r="I505" s="223"/>
      <c r="J505" s="49"/>
      <c r="K505" s="49">
        <f t="shared" si="154"/>
        <v>0</v>
      </c>
      <c r="L505" s="49">
        <f t="shared" si="154"/>
        <v>0</v>
      </c>
      <c r="M505" s="49">
        <f t="shared" si="151"/>
        <v>0</v>
      </c>
      <c r="N505" s="48">
        <f t="shared" si="177"/>
        <v>500</v>
      </c>
      <c r="O505" s="49">
        <f t="shared" si="175"/>
        <v>0</v>
      </c>
      <c r="P505" s="49">
        <f t="shared" si="175"/>
        <v>0</v>
      </c>
      <c r="Q505" s="49">
        <f t="shared" si="175"/>
        <v>0</v>
      </c>
      <c r="R505" s="49">
        <f t="shared" si="175"/>
        <v>0</v>
      </c>
      <c r="S505" s="49">
        <f t="shared" si="176"/>
        <v>0</v>
      </c>
      <c r="T505" s="49">
        <f t="shared" si="176"/>
        <v>0</v>
      </c>
      <c r="U505" s="49">
        <f t="shared" si="176"/>
        <v>0</v>
      </c>
      <c r="V505" s="49">
        <f t="shared" si="176"/>
        <v>0</v>
      </c>
      <c r="W505" s="49">
        <f t="shared" si="176"/>
        <v>0</v>
      </c>
      <c r="X505" s="49">
        <f t="shared" si="176"/>
        <v>0</v>
      </c>
      <c r="Y505" s="49">
        <f t="shared" si="176"/>
        <v>0</v>
      </c>
      <c r="Z505" s="49">
        <f t="shared" si="176"/>
        <v>0</v>
      </c>
      <c r="AA505" s="49">
        <f t="shared" si="176"/>
        <v>0</v>
      </c>
      <c r="AB505" s="49">
        <f t="shared" si="176"/>
        <v>0</v>
      </c>
      <c r="AC505" s="49"/>
      <c r="AD505" s="49">
        <f t="shared" si="180"/>
        <v>0</v>
      </c>
      <c r="AE505" s="49">
        <f t="shared" si="180"/>
        <v>0</v>
      </c>
      <c r="AF505" s="49">
        <f t="shared" si="180"/>
        <v>0</v>
      </c>
      <c r="AG505" s="49">
        <f t="shared" si="180"/>
        <v>0</v>
      </c>
      <c r="AH505" s="49">
        <f t="shared" si="180"/>
        <v>0</v>
      </c>
      <c r="AI505" s="49">
        <f t="shared" si="180"/>
        <v>0</v>
      </c>
      <c r="AJ505" s="49">
        <f t="shared" si="180"/>
        <v>0</v>
      </c>
      <c r="AK505" s="49">
        <f t="shared" si="179"/>
        <v>0</v>
      </c>
      <c r="AL505" s="49">
        <f t="shared" si="179"/>
        <v>0</v>
      </c>
      <c r="AM505" s="49">
        <f t="shared" si="179"/>
        <v>0</v>
      </c>
      <c r="AN505" s="49">
        <f t="shared" si="168"/>
        <v>0</v>
      </c>
      <c r="AO505" s="49">
        <f t="shared" si="179"/>
        <v>0</v>
      </c>
      <c r="AP505" s="49">
        <f t="shared" si="179"/>
        <v>0</v>
      </c>
      <c r="AQ505" s="49">
        <f t="shared" si="179"/>
        <v>0</v>
      </c>
      <c r="AR505" s="49">
        <f t="shared" si="179"/>
        <v>0</v>
      </c>
      <c r="AS505" s="49">
        <f t="shared" si="179"/>
        <v>0</v>
      </c>
      <c r="AT505" s="49">
        <f t="shared" si="179"/>
        <v>0</v>
      </c>
      <c r="AU505" s="49">
        <f t="shared" si="179"/>
        <v>0</v>
      </c>
      <c r="AV505" s="49">
        <f t="shared" si="179"/>
        <v>0</v>
      </c>
      <c r="AW505" s="49">
        <f t="shared" si="179"/>
        <v>0</v>
      </c>
      <c r="AX505" s="49">
        <f t="shared" si="179"/>
        <v>0</v>
      </c>
      <c r="AY505" s="49">
        <f t="shared" si="179"/>
        <v>0</v>
      </c>
      <c r="AZ505" s="49">
        <f t="shared" si="155"/>
        <v>0</v>
      </c>
      <c r="BA505" s="49">
        <f t="shared" si="155"/>
        <v>0</v>
      </c>
      <c r="BB505" s="48">
        <f t="shared" si="178"/>
        <v>500</v>
      </c>
      <c r="BC505" s="50">
        <f t="shared" si="167"/>
        <v>0</v>
      </c>
    </row>
    <row r="506" spans="1:55" s="57" customFormat="1" ht="7.5" customHeight="1" x14ac:dyDescent="0.25">
      <c r="A506" s="51"/>
      <c r="B506" s="52"/>
      <c r="C506" s="51"/>
      <c r="D506" s="53"/>
      <c r="E506" s="54"/>
      <c r="F506" s="55"/>
      <c r="G506" s="55"/>
      <c r="H506" s="55"/>
      <c r="I506" s="55"/>
      <c r="J506" s="55"/>
      <c r="K506" s="55">
        <f>IF($E506=K$4,$F506-$G506+$H506-$I506,0)</f>
        <v>0</v>
      </c>
      <c r="L506" s="55">
        <f>IF($E506=L$4,$F506-$G506+$H506-$I506,0)</f>
        <v>0</v>
      </c>
      <c r="M506" s="55">
        <f t="shared" si="27"/>
        <v>0</v>
      </c>
      <c r="N506" s="51">
        <f>A506</f>
        <v>0</v>
      </c>
      <c r="O506" s="55">
        <f>IF($E506=O$4,$F506+$H506,0)</f>
        <v>0</v>
      </c>
      <c r="P506" s="55">
        <f>IF($E506=P$4,$F506+$H506,0)</f>
        <v>0</v>
      </c>
      <c r="Q506" s="55">
        <f>IF($E506=Q$4,$F506+$H506,0)</f>
        <v>0</v>
      </c>
      <c r="R506" s="55">
        <f>IF($E506=R$4,$F506+$H506,0)</f>
        <v>0</v>
      </c>
      <c r="S506" s="55">
        <f t="shared" ref="S506:AB506" si="181">IF($E506=S$4,$G506+$I506,0)</f>
        <v>0</v>
      </c>
      <c r="T506" s="55">
        <f t="shared" si="181"/>
        <v>0</v>
      </c>
      <c r="U506" s="55">
        <f t="shared" si="181"/>
        <v>0</v>
      </c>
      <c r="V506" s="55">
        <f t="shared" si="181"/>
        <v>0</v>
      </c>
      <c r="W506" s="55">
        <f t="shared" si="181"/>
        <v>0</v>
      </c>
      <c r="X506" s="55">
        <f t="shared" si="181"/>
        <v>0</v>
      </c>
      <c r="Y506" s="55">
        <f t="shared" si="181"/>
        <v>0</v>
      </c>
      <c r="Z506" s="55">
        <f t="shared" si="181"/>
        <v>0</v>
      </c>
      <c r="AA506" s="55">
        <f t="shared" si="181"/>
        <v>0</v>
      </c>
      <c r="AB506" s="55">
        <f t="shared" si="181"/>
        <v>0</v>
      </c>
      <c r="AC506" s="55"/>
      <c r="AD506" s="55">
        <f t="shared" ref="AD506:AJ506" si="182">IF($E506=AD$4,$F506+$H506,0)</f>
        <v>0</v>
      </c>
      <c r="AE506" s="55">
        <f t="shared" si="182"/>
        <v>0</v>
      </c>
      <c r="AF506" s="55">
        <f t="shared" si="182"/>
        <v>0</v>
      </c>
      <c r="AG506" s="55">
        <f t="shared" si="182"/>
        <v>0</v>
      </c>
      <c r="AH506" s="55">
        <f t="shared" si="182"/>
        <v>0</v>
      </c>
      <c r="AI506" s="55">
        <f t="shared" si="182"/>
        <v>0</v>
      </c>
      <c r="AJ506" s="55">
        <f t="shared" si="182"/>
        <v>0</v>
      </c>
      <c r="AK506" s="55">
        <f>IF($E506=AK$4,$G506+$I506,0)</f>
        <v>0</v>
      </c>
      <c r="AL506" s="55">
        <f>IF($E506=AL$4,$G506+$I506,0)</f>
        <v>0</v>
      </c>
      <c r="AM506" s="55">
        <f>IF($E506=AM$4,$G506+$I506,0)</f>
        <v>0</v>
      </c>
      <c r="AN506" s="55">
        <f>IF($E506=AN$4,$G506+$I506,IF(E506=44,-(F506+H506),IF(E506=45,-(F506+H506),IF(E506=46,G506+I506,0))))</f>
        <v>0</v>
      </c>
      <c r="AO506" s="55">
        <f t="shared" ref="AO506:BA506" si="183">IF($E506=AO$4,$G506+$I506,0)</f>
        <v>0</v>
      </c>
      <c r="AP506" s="55">
        <f t="shared" si="183"/>
        <v>0</v>
      </c>
      <c r="AQ506" s="55">
        <f t="shared" si="183"/>
        <v>0</v>
      </c>
      <c r="AR506" s="55">
        <f t="shared" si="183"/>
        <v>0</v>
      </c>
      <c r="AS506" s="55">
        <f t="shared" si="183"/>
        <v>0</v>
      </c>
      <c r="AT506" s="55">
        <f t="shared" si="183"/>
        <v>0</v>
      </c>
      <c r="AU506" s="55">
        <f t="shared" si="183"/>
        <v>0</v>
      </c>
      <c r="AV506" s="55">
        <f t="shared" si="183"/>
        <v>0</v>
      </c>
      <c r="AW506" s="55">
        <f t="shared" si="183"/>
        <v>0</v>
      </c>
      <c r="AX506" s="55">
        <f t="shared" si="183"/>
        <v>0</v>
      </c>
      <c r="AY506" s="55">
        <f t="shared" si="183"/>
        <v>0</v>
      </c>
      <c r="AZ506" s="55">
        <f t="shared" si="183"/>
        <v>0</v>
      </c>
      <c r="BA506" s="55">
        <f t="shared" si="183"/>
        <v>0</v>
      </c>
      <c r="BB506" s="51">
        <f>A506</f>
        <v>0</v>
      </c>
      <c r="BC506" s="56">
        <f t="shared" si="167"/>
        <v>0</v>
      </c>
    </row>
    <row r="507" spans="1:55" s="59" customFormat="1" x14ac:dyDescent="0.25">
      <c r="A507" s="58"/>
      <c r="F507" s="49">
        <f>SUM(F6:F506)</f>
        <v>0</v>
      </c>
      <c r="G507" s="49">
        <f>SUM(G6:G506)</f>
        <v>0</v>
      </c>
      <c r="H507" s="49">
        <f>SUM(H6:H506)</f>
        <v>0</v>
      </c>
      <c r="I507" s="49">
        <f>SUM(I6:I506)</f>
        <v>0</v>
      </c>
      <c r="J507" s="49"/>
      <c r="K507" s="49">
        <f>SUM(K6:K506)</f>
        <v>0</v>
      </c>
      <c r="L507" s="49">
        <f>SUM(L6:L506)</f>
        <v>0</v>
      </c>
      <c r="M507" s="49">
        <f>SUM(M6:M506)</f>
        <v>0</v>
      </c>
      <c r="N507" s="60"/>
      <c r="O507" s="49">
        <f t="shared" ref="O507:AB507" si="184">SUM(O6:O506)</f>
        <v>0</v>
      </c>
      <c r="P507" s="49">
        <f t="shared" si="184"/>
        <v>0</v>
      </c>
      <c r="Q507" s="49">
        <f t="shared" si="184"/>
        <v>0</v>
      </c>
      <c r="R507" s="49">
        <f t="shared" si="184"/>
        <v>0</v>
      </c>
      <c r="S507" s="49">
        <f t="shared" si="184"/>
        <v>0</v>
      </c>
      <c r="T507" s="49">
        <f t="shared" si="184"/>
        <v>0</v>
      </c>
      <c r="U507" s="49">
        <f t="shared" si="184"/>
        <v>0</v>
      </c>
      <c r="V507" s="49">
        <f t="shared" si="184"/>
        <v>0</v>
      </c>
      <c r="W507" s="49">
        <f t="shared" si="184"/>
        <v>0</v>
      </c>
      <c r="X507" s="49">
        <f t="shared" si="184"/>
        <v>0</v>
      </c>
      <c r="Y507" s="49">
        <f t="shared" si="184"/>
        <v>0</v>
      </c>
      <c r="Z507" s="49">
        <f t="shared" si="184"/>
        <v>0</v>
      </c>
      <c r="AA507" s="49">
        <f t="shared" si="184"/>
        <v>0</v>
      </c>
      <c r="AB507" s="49">
        <f t="shared" si="184"/>
        <v>0</v>
      </c>
      <c r="AC507" s="49"/>
      <c r="AD507" s="49">
        <f t="shared" ref="AD507:BA507" si="185">SUM(AD6:AD506)</f>
        <v>0</v>
      </c>
      <c r="AE507" s="49">
        <f t="shared" si="185"/>
        <v>0</v>
      </c>
      <c r="AF507" s="49">
        <f t="shared" si="185"/>
        <v>0</v>
      </c>
      <c r="AG507" s="49">
        <f t="shared" si="185"/>
        <v>0</v>
      </c>
      <c r="AH507" s="49">
        <f t="shared" si="185"/>
        <v>0</v>
      </c>
      <c r="AI507" s="49">
        <f t="shared" si="185"/>
        <v>0</v>
      </c>
      <c r="AJ507" s="49">
        <f t="shared" si="185"/>
        <v>0</v>
      </c>
      <c r="AK507" s="49">
        <f t="shared" si="185"/>
        <v>0</v>
      </c>
      <c r="AL507" s="49">
        <f t="shared" si="185"/>
        <v>0</v>
      </c>
      <c r="AM507" s="49">
        <f t="shared" si="185"/>
        <v>0</v>
      </c>
      <c r="AN507" s="49">
        <f t="shared" si="185"/>
        <v>0</v>
      </c>
      <c r="AO507" s="49">
        <f t="shared" si="185"/>
        <v>0</v>
      </c>
      <c r="AP507" s="49">
        <f t="shared" si="185"/>
        <v>0</v>
      </c>
      <c r="AQ507" s="49">
        <f t="shared" si="185"/>
        <v>0</v>
      </c>
      <c r="AR507" s="49">
        <f t="shared" si="185"/>
        <v>0</v>
      </c>
      <c r="AS507" s="49">
        <f t="shared" si="185"/>
        <v>0</v>
      </c>
      <c r="AT507" s="49">
        <f t="shared" si="185"/>
        <v>0</v>
      </c>
      <c r="AU507" s="49">
        <f t="shared" si="185"/>
        <v>0</v>
      </c>
      <c r="AV507" s="49">
        <f t="shared" si="185"/>
        <v>0</v>
      </c>
      <c r="AW507" s="49">
        <f t="shared" si="185"/>
        <v>0</v>
      </c>
      <c r="AX507" s="49">
        <f t="shared" si="185"/>
        <v>0</v>
      </c>
      <c r="AY507" s="49">
        <f t="shared" si="185"/>
        <v>0</v>
      </c>
      <c r="AZ507" s="49">
        <f t="shared" si="185"/>
        <v>0</v>
      </c>
      <c r="BA507" s="49">
        <f t="shared" si="185"/>
        <v>0</v>
      </c>
      <c r="BB507" s="61"/>
      <c r="BC507" s="50">
        <f>SUM(BC6:BC506)</f>
        <v>0</v>
      </c>
    </row>
    <row r="508" spans="1:55" s="59" customFormat="1" x14ac:dyDescent="0.25">
      <c r="A508" s="58"/>
      <c r="F508" s="249">
        <f>F5+F507-G507</f>
        <v>0</v>
      </c>
      <c r="G508" s="249"/>
      <c r="H508" s="249">
        <f>H5+H507-I507</f>
        <v>0</v>
      </c>
      <c r="I508" s="249"/>
      <c r="J508" s="62"/>
      <c r="K508" s="50"/>
      <c r="L508" s="50"/>
      <c r="M508" s="50"/>
      <c r="N508" s="62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8"/>
    </row>
  </sheetData>
  <sheetProtection algorithmName="SHA-512" hashValue="U7L47vQ0wiM2gcS+5tJniRmQmESpgFzRtgrrEnod1+CW2ZLjGtHWaX7iwz1F53zhweAMie9S7JQhSrjSTKxoNQ==" saltValue="nj3dYLr3jokNTA+IItg4dw==" spinCount="100000" sheet="1" objects="1" scenarios="1" deleteRows="0" sort="0" autoFilter="0"/>
  <autoFilter ref="B5:E505" xr:uid="{00000000-0009-0000-0000-000001000000}"/>
  <mergeCells count="65">
    <mergeCell ref="BB1:BB4"/>
    <mergeCell ref="D1:D4"/>
    <mergeCell ref="C1:C4"/>
    <mergeCell ref="B1:B4"/>
    <mergeCell ref="A1:A4"/>
    <mergeCell ref="W2:W3"/>
    <mergeCell ref="AA2:AA3"/>
    <mergeCell ref="AK2:AK3"/>
    <mergeCell ref="AD2:AD3"/>
    <mergeCell ref="AE2:AE3"/>
    <mergeCell ref="AF2:AF3"/>
    <mergeCell ref="AG2:AG3"/>
    <mergeCell ref="AJ2:AJ3"/>
    <mergeCell ref="AH2:AH3"/>
    <mergeCell ref="AI2:AI3"/>
    <mergeCell ref="AC1:AC4"/>
    <mergeCell ref="S2:S3"/>
    <mergeCell ref="U2:U3"/>
    <mergeCell ref="V2:V3"/>
    <mergeCell ref="T2:T3"/>
    <mergeCell ref="J1:J4"/>
    <mergeCell ref="N1:N4"/>
    <mergeCell ref="O2:O3"/>
    <mergeCell ref="P2:P3"/>
    <mergeCell ref="R2:R3"/>
    <mergeCell ref="Q2:Q3"/>
    <mergeCell ref="O1:R1"/>
    <mergeCell ref="K1:L1"/>
    <mergeCell ref="M1:M3"/>
    <mergeCell ref="K2:K3"/>
    <mergeCell ref="L2:L3"/>
    <mergeCell ref="AR2:AR3"/>
    <mergeCell ref="AX2:AX3"/>
    <mergeCell ref="AL2:AL3"/>
    <mergeCell ref="AQ2:AQ3"/>
    <mergeCell ref="AO2:AO3"/>
    <mergeCell ref="AP2:AP3"/>
    <mergeCell ref="AM2:AM3"/>
    <mergeCell ref="AS2:AS3"/>
    <mergeCell ref="AD1:AJ1"/>
    <mergeCell ref="BC1:BC3"/>
    <mergeCell ref="AK1:BA1"/>
    <mergeCell ref="Y2:Y3"/>
    <mergeCell ref="AT2:AT3"/>
    <mergeCell ref="Z2:Z3"/>
    <mergeCell ref="S1:AB1"/>
    <mergeCell ref="AV2:AV3"/>
    <mergeCell ref="AY2:AY3"/>
    <mergeCell ref="AZ2:AZ3"/>
    <mergeCell ref="BA2:BA3"/>
    <mergeCell ref="AW2:AW3"/>
    <mergeCell ref="X2:X3"/>
    <mergeCell ref="AB2:AB3"/>
    <mergeCell ref="AU2:AU3"/>
    <mergeCell ref="AN2:AN3"/>
    <mergeCell ref="E1:E4"/>
    <mergeCell ref="F508:G508"/>
    <mergeCell ref="H508:I508"/>
    <mergeCell ref="F1:I1"/>
    <mergeCell ref="F2:G2"/>
    <mergeCell ref="H2:I2"/>
    <mergeCell ref="H3:H4"/>
    <mergeCell ref="I3:I4"/>
    <mergeCell ref="G3:G4"/>
    <mergeCell ref="F3:F4"/>
  </mergeCells>
  <conditionalFormatting sqref="B6:B505">
    <cfRule type="expression" dxfId="15" priority="1">
      <formula>IF(B6&gt;TODAY(),1,"")</formula>
    </cfRule>
  </conditionalFormatting>
  <dataValidations count="5">
    <dataValidation type="custom" errorStyle="warning" allowBlank="1" showInputMessage="1" showErrorMessage="1" errorTitle="Příjem v hotovosti" error="Snažíte se zadat příjem i když druh odpovídá výdaji. Chcete pokračovat?" sqref="F6:F8" xr:uid="{00000000-0002-0000-0100-000000000000}">
      <formula1>IF(OR(E6&lt;8,AND(E6&gt;17,E6&lt;25),E6=42,E6=43),TRUE,FALSE)</formula1>
    </dataValidation>
    <dataValidation type="custom" errorStyle="warning" allowBlank="1" showInputMessage="1" showErrorMessage="1" errorTitle="Příjem na účet" error="Snažíte se zadat příjem i když druh odpovídá výdaji. Chcete pokračovat?" sqref="H6:H8" xr:uid="{00000000-0002-0000-0100-000001000000}">
      <formula1>IF(OR(E6&lt;8,AND(E6&gt;17,E6&lt;25),E6=42,E6=43),TRUE,FALSE)</formula1>
    </dataValidation>
    <dataValidation type="custom" errorStyle="warning" allowBlank="1" showInputMessage="1" showErrorMessage="1" errorTitle="Výdaj v hotovosti" error="Snažíte se zadat výdaj i když druh odpovídá příjmu. Chcete pokračovat?" sqref="G6:G8" xr:uid="{00000000-0002-0000-0100-000002000000}">
      <formula1>IF(OR(E6&lt;4,AND(E6&gt;7,E6&lt;18),AND(E6&gt;24,E6&lt;41),E6=44),TRUE,FALSE)</formula1>
    </dataValidation>
    <dataValidation type="custom" errorStyle="warning" allowBlank="1" showInputMessage="1" showErrorMessage="1" errorTitle="Výdaj z účtu" error="Snažíte se zadat výdaj i když druh odpovídá příjmu. Chcete pokračovat?" sqref="I6:I8" xr:uid="{00000000-0002-0000-0100-000003000000}">
      <formula1>IF(OR(E6&lt;4,AND(E6&gt;7,E6&lt;18),AND(E6&gt;24,E6&lt;41),E6=44),TRUE,FALSE)</formula1>
    </dataValidation>
    <dataValidation type="date" allowBlank="1" showErrorMessage="1" errorTitle="Chybné datum" error="Datum je mimo vymezené účetní období nebo je větší než dnešní datum" sqref="B6:B505" xr:uid="{104197E4-3937-4E3E-82AB-D1715422E431}">
      <formula1>46023</formula1>
      <formula2>IF(B6&lt;=DATE(2026,12,31),TODAY(),DATE(2026,12,31))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M506 AN506 M7:M104 AN6:AN50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'Čísla položek'!$A$1:$A$45</xm:f>
          </x14:formula1>
          <xm:sqref>E6:E505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28"/>
  <sheetViews>
    <sheetView showGridLines="0" view="pageLayout" zoomScaleNormal="100" workbookViewId="0">
      <selection activeCell="C3" sqref="C3:G3"/>
    </sheetView>
  </sheetViews>
  <sheetFormatPr defaultRowHeight="15" x14ac:dyDescent="0.25"/>
  <cols>
    <col min="1" max="1" width="4.140625" customWidth="1"/>
    <col min="2" max="2" width="3.140625" customWidth="1"/>
    <col min="3" max="3" width="4.42578125" customWidth="1"/>
    <col min="6" max="6" width="2.7109375" customWidth="1"/>
    <col min="9" max="9" width="2.5703125" customWidth="1"/>
    <col min="12" max="12" width="2.5703125" customWidth="1"/>
    <col min="14" max="14" width="12.28515625" customWidth="1"/>
    <col min="15" max="15" width="3.140625" customWidth="1"/>
    <col min="16" max="16" width="4.140625" customWidth="1"/>
    <col min="19" max="19" width="6.7109375" customWidth="1"/>
  </cols>
  <sheetData>
    <row r="2" spans="2:17" ht="14.45" x14ac:dyDescent="0.35">
      <c r="B2" s="226"/>
      <c r="C2" s="227"/>
      <c r="D2" s="227"/>
      <c r="E2" s="227"/>
      <c r="F2" s="227"/>
      <c r="G2" s="227"/>
      <c r="H2" s="228"/>
      <c r="I2" s="226"/>
      <c r="J2" s="227"/>
      <c r="K2" s="227"/>
      <c r="L2" s="227"/>
      <c r="M2" s="227"/>
      <c r="N2" s="227"/>
      <c r="O2" s="228"/>
    </row>
    <row r="3" spans="2:17" ht="42" customHeight="1" x14ac:dyDescent="0.25">
      <c r="B3" s="229"/>
      <c r="C3" s="276">
        <f>ÚJ!B2</f>
        <v>0</v>
      </c>
      <c r="D3" s="276"/>
      <c r="E3" s="276"/>
      <c r="F3" s="276"/>
      <c r="G3" s="276"/>
      <c r="H3" s="231"/>
      <c r="I3" s="229"/>
      <c r="K3" s="244"/>
      <c r="L3" s="245" t="s">
        <v>358</v>
      </c>
      <c r="M3" s="273" t="s">
        <v>360</v>
      </c>
      <c r="N3" s="273"/>
      <c r="O3" s="231"/>
    </row>
    <row r="4" spans="2:17" ht="16.350000000000001" customHeight="1" x14ac:dyDescent="0.35">
      <c r="B4" s="229"/>
      <c r="C4" s="271">
        <f>ÚJ!B3</f>
        <v>0</v>
      </c>
      <c r="D4" s="271"/>
      <c r="E4" s="271"/>
      <c r="F4" s="271"/>
      <c r="G4" s="271"/>
      <c r="H4" s="231"/>
      <c r="I4" s="229"/>
      <c r="O4" s="231"/>
    </row>
    <row r="5" spans="2:17" x14ac:dyDescent="0.25">
      <c r="B5" s="229"/>
      <c r="C5" s="271">
        <f>ÚJ!B4</f>
        <v>0</v>
      </c>
      <c r="D5" s="271"/>
      <c r="E5" s="271"/>
      <c r="F5" s="271"/>
      <c r="G5" s="271"/>
      <c r="H5" s="231"/>
      <c r="I5" s="229"/>
      <c r="L5" s="224" t="s">
        <v>348</v>
      </c>
      <c r="M5" s="274">
        <f>VLOOKUP($M$3,'Zdroj dat'!$A$2:$J$502,2)</f>
        <v>0</v>
      </c>
      <c r="N5" s="274"/>
      <c r="O5" s="231"/>
    </row>
    <row r="6" spans="2:17" ht="14.45" x14ac:dyDescent="0.35">
      <c r="B6" s="229"/>
      <c r="H6" s="231"/>
      <c r="I6" s="229"/>
      <c r="O6" s="231"/>
    </row>
    <row r="7" spans="2:17" x14ac:dyDescent="0.25">
      <c r="B7" s="229"/>
      <c r="C7" t="s">
        <v>347</v>
      </c>
      <c r="D7" s="277">
        <f>ÚJ!B5</f>
        <v>0</v>
      </c>
      <c r="E7" s="271"/>
      <c r="H7" s="231"/>
      <c r="I7" s="229"/>
      <c r="O7" s="231"/>
    </row>
    <row r="8" spans="2:17" ht="14.45" x14ac:dyDescent="0.35">
      <c r="B8" s="232"/>
      <c r="C8" s="233"/>
      <c r="D8" s="233"/>
      <c r="E8" s="233"/>
      <c r="F8" s="233"/>
      <c r="G8" s="233"/>
      <c r="H8" s="234"/>
      <c r="I8" s="232"/>
      <c r="J8" s="233"/>
      <c r="K8" s="233"/>
      <c r="L8" s="233"/>
      <c r="M8" s="233"/>
      <c r="N8" s="233"/>
      <c r="O8" s="234"/>
    </row>
    <row r="10" spans="2:17" s="225" customFormat="1" ht="28.5" x14ac:dyDescent="0.65">
      <c r="G10" s="275" t="str">
        <f>VLOOKUP($M$3,'Zdroj dat'!$A$2:$J$502,4)</f>
        <v/>
      </c>
      <c r="H10" s="275"/>
      <c r="I10" s="225" t="s">
        <v>359</v>
      </c>
    </row>
    <row r="12" spans="2:17" ht="15.75" x14ac:dyDescent="0.25">
      <c r="G12" s="235"/>
      <c r="H12" s="235"/>
      <c r="I12" s="236" t="s">
        <v>349</v>
      </c>
      <c r="J12" s="235" t="str">
        <f>VLOOKUP($M$3,'Zdroj dat'!$A$2:$J$502,5)</f>
        <v/>
      </c>
    </row>
    <row r="13" spans="2:17" ht="14.45" x14ac:dyDescent="0.35">
      <c r="H13" s="224"/>
    </row>
    <row r="14" spans="2:17" ht="14.45" x14ac:dyDescent="0.35">
      <c r="B14" s="226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8"/>
      <c r="Q14" s="205"/>
    </row>
    <row r="15" spans="2:17" ht="14.45" x14ac:dyDescent="0.35">
      <c r="B15" s="229"/>
      <c r="C15" t="s">
        <v>351</v>
      </c>
      <c r="E15" s="271" t="str">
        <f>VLOOKUP($M$3,'Zdroj dat'!$A$2:$J$502,3)</f>
        <v/>
      </c>
      <c r="F15" s="271"/>
      <c r="G15" s="271"/>
      <c r="H15" s="271"/>
      <c r="O15" s="231"/>
    </row>
    <row r="16" spans="2:17" ht="7.5" customHeight="1" x14ac:dyDescent="0.35">
      <c r="B16" s="229"/>
      <c r="O16" s="231"/>
    </row>
    <row r="17" spans="2:15" x14ac:dyDescent="0.25">
      <c r="B17" s="229"/>
      <c r="C17" t="s">
        <v>350</v>
      </c>
      <c r="E17" t="e">
        <f>VLOOKUP($M$3,'Zdroj dat'!$A$2:$J$502,6)</f>
        <v>#N/A</v>
      </c>
      <c r="O17" s="231"/>
    </row>
    <row r="18" spans="2:15" ht="7.5" customHeight="1" x14ac:dyDescent="0.35">
      <c r="B18" s="229"/>
      <c r="O18" s="231"/>
    </row>
    <row r="19" spans="2:15" x14ac:dyDescent="0.25">
      <c r="B19" s="229"/>
      <c r="C19" t="s">
        <v>352</v>
      </c>
      <c r="E19" s="205" t="str">
        <f>VLOOKUP($M$3,'Zdroj dat'!$A$2:$J$502,7)</f>
        <v>0,00</v>
      </c>
      <c r="F19" s="27"/>
      <c r="G19" s="27"/>
      <c r="O19" s="231"/>
    </row>
    <row r="20" spans="2:15" ht="7.5" customHeight="1" x14ac:dyDescent="0.35">
      <c r="B20" s="229"/>
      <c r="K20" s="27"/>
      <c r="O20" s="231"/>
    </row>
    <row r="21" spans="2:15" x14ac:dyDescent="0.25">
      <c r="B21" s="229"/>
      <c r="C21" t="s">
        <v>353</v>
      </c>
      <c r="E21" t="str">
        <f>CONCATENATE(VLOOKUP($M$3,'Zdroj dat'!$A$2:$J$502,10),VLOOKUP($M$3,'Zdroj dat'!$A$2:$K$502,11))</f>
        <v/>
      </c>
      <c r="O21" s="231"/>
    </row>
    <row r="22" spans="2:15" ht="7.5" customHeight="1" x14ac:dyDescent="0.25">
      <c r="B22" s="229"/>
      <c r="D22" s="230"/>
      <c r="E22" s="230"/>
      <c r="F22" s="230"/>
      <c r="G22" s="230"/>
      <c r="O22" s="231"/>
    </row>
    <row r="23" spans="2:15" x14ac:dyDescent="0.25">
      <c r="B23" s="232"/>
      <c r="C23" s="233"/>
      <c r="D23" s="237"/>
      <c r="E23" s="237"/>
      <c r="F23" s="237"/>
      <c r="G23" s="237"/>
      <c r="H23" s="233"/>
      <c r="I23" s="233"/>
      <c r="J23" s="233"/>
      <c r="K23" s="233"/>
      <c r="L23" s="233"/>
      <c r="M23" s="233"/>
      <c r="N23" s="233"/>
      <c r="O23" s="234"/>
    </row>
    <row r="27" spans="2:15" x14ac:dyDescent="0.25">
      <c r="C27" s="272"/>
      <c r="D27" s="272"/>
      <c r="E27" s="272"/>
      <c r="G27" s="272"/>
      <c r="H27" s="272"/>
      <c r="J27" s="272"/>
      <c r="K27" s="272"/>
      <c r="M27" s="272"/>
      <c r="N27" s="272"/>
    </row>
    <row r="28" spans="2:15" x14ac:dyDescent="0.25">
      <c r="C28" s="278" t="s">
        <v>354</v>
      </c>
      <c r="D28" s="278"/>
      <c r="E28" s="278"/>
      <c r="G28" s="278" t="s">
        <v>355</v>
      </c>
      <c r="H28" s="278"/>
      <c r="J28" s="278" t="s">
        <v>356</v>
      </c>
      <c r="K28" s="278"/>
      <c r="M28" s="278" t="s">
        <v>357</v>
      </c>
      <c r="N28" s="278"/>
    </row>
  </sheetData>
  <sheetProtection password="C6C8" sheet="1" objects="1" scenarios="1"/>
  <mergeCells count="16">
    <mergeCell ref="C28:E28"/>
    <mergeCell ref="J27:K27"/>
    <mergeCell ref="J28:K28"/>
    <mergeCell ref="G28:H28"/>
    <mergeCell ref="M27:N27"/>
    <mergeCell ref="M28:N28"/>
    <mergeCell ref="G27:H27"/>
    <mergeCell ref="E15:H15"/>
    <mergeCell ref="C27:E27"/>
    <mergeCell ref="M3:N3"/>
    <mergeCell ref="M5:N5"/>
    <mergeCell ref="G10:H10"/>
    <mergeCell ref="C3:G3"/>
    <mergeCell ref="C4:G4"/>
    <mergeCell ref="C5:G5"/>
    <mergeCell ref="D7:E7"/>
  </mergeCells>
  <dataValidations count="1">
    <dataValidation type="list" allowBlank="1" showInputMessage="1" showErrorMessage="1" sqref="M3:N3" xr:uid="{00000000-0002-0000-0200-000000000000}">
      <formula1>ČD</formula1>
    </dataValidation>
  </dataValidations>
  <pageMargins left="0.12264150943396226" right="0.15094339622641509" top="0.42452830188679247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9"/>
  <dimension ref="A1:H92"/>
  <sheetViews>
    <sheetView view="pageLayout" zoomScaleNormal="100" workbookViewId="0"/>
  </sheetViews>
  <sheetFormatPr defaultColWidth="9.140625" defaultRowHeight="15" x14ac:dyDescent="0.25"/>
  <cols>
    <col min="1" max="1" width="43.42578125" style="1" customWidth="1"/>
    <col min="2" max="4" width="17.85546875" style="1" customWidth="1"/>
    <col min="5" max="5" width="9.140625" style="1"/>
    <col min="6" max="6" width="9.140625" hidden="1" customWidth="1"/>
    <col min="7" max="16384" width="9.140625" style="1"/>
  </cols>
  <sheetData>
    <row r="1" spans="1:6" ht="15.75" x14ac:dyDescent="0.25">
      <c r="A1" s="64" t="s">
        <v>366</v>
      </c>
      <c r="B1" s="64"/>
      <c r="C1" s="65" t="s">
        <v>39</v>
      </c>
      <c r="D1" s="239"/>
    </row>
    <row r="2" spans="1:6" ht="15.75" thickBot="1" x14ac:dyDescent="0.3">
      <c r="A2" s="66"/>
      <c r="B2" s="66"/>
      <c r="C2" s="67" t="s">
        <v>40</v>
      </c>
      <c r="D2" s="240"/>
    </row>
    <row r="3" spans="1:6" ht="15.75" thickBot="1" x14ac:dyDescent="0.3">
      <c r="A3" s="68" t="s">
        <v>41</v>
      </c>
      <c r="B3" s="69" t="s">
        <v>70</v>
      </c>
      <c r="C3" s="70" t="s">
        <v>71</v>
      </c>
      <c r="D3" s="71" t="s">
        <v>367</v>
      </c>
      <c r="F3" s="24" t="s">
        <v>37</v>
      </c>
    </row>
    <row r="4" spans="1:6" ht="16.5" customHeight="1" thickBot="1" x14ac:dyDescent="0.3">
      <c r="A4" s="288" t="s">
        <v>42</v>
      </c>
      <c r="B4" s="289"/>
      <c r="C4" s="289"/>
      <c r="D4" s="290"/>
    </row>
    <row r="5" spans="1:6" s="2" customFormat="1" ht="16.5" customHeight="1" x14ac:dyDescent="0.25">
      <c r="A5" s="72" t="s">
        <v>11</v>
      </c>
      <c r="B5" s="73">
        <f>SUMIF('Peněžní deník'!$B$6:$B$506,"&lt;1.7.2025",'Peněžní deník'!O$6:O$506)</f>
        <v>0</v>
      </c>
      <c r="C5" s="74">
        <f>SUMIF('Peněžní deník'!$B$6:$B$506,"&gt;30.6.2026",'Peněžní deník'!O$6:O$506)</f>
        <v>0</v>
      </c>
      <c r="D5" s="75">
        <f>SUM(B5:C5)</f>
        <v>0</v>
      </c>
      <c r="F5" s="25">
        <f>D5-'Peněžní deník'!O507</f>
        <v>0</v>
      </c>
    </row>
    <row r="6" spans="1:6" s="2" customFormat="1" ht="16.5" customHeight="1" x14ac:dyDescent="0.25">
      <c r="A6" s="76" t="s">
        <v>211</v>
      </c>
      <c r="B6" s="77">
        <v>0</v>
      </c>
      <c r="C6" s="78">
        <v>0</v>
      </c>
      <c r="D6" s="79">
        <f>SUM(B6:C6)</f>
        <v>0</v>
      </c>
      <c r="F6" s="26"/>
    </row>
    <row r="7" spans="1:6" ht="16.5" customHeight="1" x14ac:dyDescent="0.25">
      <c r="A7" s="76" t="s">
        <v>43</v>
      </c>
      <c r="B7" s="80">
        <f>SUMIF('Peněžní deník'!$B$6:$B$506,"&lt;1.7.2026",'Peněžní deník'!P$6:P$506)</f>
        <v>0</v>
      </c>
      <c r="C7" s="81">
        <f>SUMIF('Peněžní deník'!$B$6:$B$506,"&gt;30.6.2026",'Peněžní deník'!P$6:P$506)</f>
        <v>0</v>
      </c>
      <c r="D7" s="79">
        <f>SUM(B7:C7)</f>
        <v>0</v>
      </c>
      <c r="F7" s="25">
        <f>D7-'Peněžní deník'!P507</f>
        <v>0</v>
      </c>
    </row>
    <row r="8" spans="1:6" s="2" customFormat="1" ht="16.5" customHeight="1" x14ac:dyDescent="0.25">
      <c r="A8" s="82" t="s">
        <v>14</v>
      </c>
      <c r="B8" s="80">
        <f>SUMIF('Peněžní deník'!$B$6:$B$506,"&lt;1.7.2026",'Peněžní deník'!Q$6:Q$506)</f>
        <v>0</v>
      </c>
      <c r="C8" s="81">
        <f>SUMIF('Peněžní deník'!$B$6:$B$506,"&gt;30.6.2026",'Peněžní deník'!Q$6:Q$506)</f>
        <v>0</v>
      </c>
      <c r="D8" s="79">
        <f>SUM(B8:C8)</f>
        <v>0</v>
      </c>
      <c r="F8" s="25">
        <f>D8-'Peněžní deník'!Q507</f>
        <v>0</v>
      </c>
    </row>
    <row r="9" spans="1:6" s="2" customFormat="1" ht="16.5" customHeight="1" thickBot="1" x14ac:dyDescent="0.3">
      <c r="A9" s="83" t="s">
        <v>62</v>
      </c>
      <c r="B9" s="80">
        <f>SUMIF('Peněžní deník'!$B$6:$B$506,"&lt;1.7.2026",'Peněžní deník'!R$6:R$506)</f>
        <v>0</v>
      </c>
      <c r="C9" s="81">
        <f>SUMIF('Peněžní deník'!$B$6:$B$506,"&gt;30.6.2026",'Peněžní deník'!R$6:R$506)</f>
        <v>0</v>
      </c>
      <c r="D9" s="79">
        <f>SUM(B9:C9)</f>
        <v>0</v>
      </c>
      <c r="F9" s="25">
        <f>D9-'Peněžní deník'!R507</f>
        <v>0</v>
      </c>
    </row>
    <row r="10" spans="1:6" ht="16.5" customHeight="1" thickBot="1" x14ac:dyDescent="0.3">
      <c r="A10" s="84" t="s">
        <v>44</v>
      </c>
      <c r="B10" s="85">
        <f>SUM(B5:B9)</f>
        <v>0</v>
      </c>
      <c r="C10" s="86">
        <f>SUM(C5:C9)</f>
        <v>0</v>
      </c>
      <c r="D10" s="87">
        <f>SUM(D5:D9)</f>
        <v>0</v>
      </c>
    </row>
    <row r="11" spans="1:6" ht="16.5" customHeight="1" thickBot="1" x14ac:dyDescent="0.3">
      <c r="A11" s="291" t="s">
        <v>45</v>
      </c>
      <c r="B11" s="292"/>
      <c r="C11" s="292"/>
      <c r="D11" s="293"/>
    </row>
    <row r="12" spans="1:6" ht="16.5" customHeight="1" x14ac:dyDescent="0.25">
      <c r="A12" s="88" t="s">
        <v>20</v>
      </c>
      <c r="B12" s="89">
        <f>SUMIF('Peněžní deník'!$B$6:$B$506,"&lt;1.7.2026",'Peněžní deník'!AD$6:AD$506)</f>
        <v>0</v>
      </c>
      <c r="C12" s="74">
        <f>SUMIF('Peněžní deník'!$B$6:$B$506,"&gt;30.6.2026",'Peněžní deník'!AD$6:AD$506)</f>
        <v>0</v>
      </c>
      <c r="D12" s="90">
        <f t="shared" ref="D12:D17" si="0">SUM(B12:C12)</f>
        <v>0</v>
      </c>
      <c r="F12" s="27">
        <f>D12-'Peněžní deník'!AD507</f>
        <v>0</v>
      </c>
    </row>
    <row r="13" spans="1:6" ht="16.5" customHeight="1" x14ac:dyDescent="0.25">
      <c r="A13" s="91" t="s">
        <v>46</v>
      </c>
      <c r="B13" s="80">
        <f>SUMIF('Peněžní deník'!$B$6:$B$506,"&lt;1.7.2026",'Peněžní deník'!AE$6:AE$506)</f>
        <v>0</v>
      </c>
      <c r="C13" s="81">
        <f>SUMIF('Peněžní deník'!$B$6:$B$506,"&gt;30.6.2026",'Peněžní deník'!AE$6:AE$506)</f>
        <v>0</v>
      </c>
      <c r="D13" s="92">
        <f t="shared" si="0"/>
        <v>0</v>
      </c>
      <c r="F13" s="27">
        <f>D13-'Peněžní deník'!AE507</f>
        <v>0</v>
      </c>
    </row>
    <row r="14" spans="1:6" ht="16.5" customHeight="1" x14ac:dyDescent="0.35">
      <c r="A14" s="91" t="s">
        <v>63</v>
      </c>
      <c r="B14" s="80">
        <f>SUMIF('Peněžní deník'!$B$6:$B$506,"&lt;1.7.2026",'Peněžní deník'!AF$6:AF$506)</f>
        <v>0</v>
      </c>
      <c r="C14" s="81">
        <f>SUMIF('Peněžní deník'!$B$6:$B$506,"&gt;30.6.2025",'Peněžní deník'!AF$6:AF$506)</f>
        <v>0</v>
      </c>
      <c r="D14" s="92">
        <f t="shared" si="0"/>
        <v>0</v>
      </c>
      <c r="F14" s="27">
        <f>D14-'Peněžní deník'!AF507</f>
        <v>0</v>
      </c>
    </row>
    <row r="15" spans="1:6" ht="16.5" customHeight="1" x14ac:dyDescent="0.25">
      <c r="A15" s="93" t="s">
        <v>64</v>
      </c>
      <c r="B15" s="80">
        <f>SUMIF('Peněžní deník'!$B$6:$B$506,"&lt;1.7.2026",'Peněžní deník'!AG$6:AG$506)</f>
        <v>0</v>
      </c>
      <c r="C15" s="81">
        <f>SUMIF('Peněžní deník'!$B$6:$B$506,"&gt;30.6.2026",'Peněžní deník'!AG$6:AG$506)</f>
        <v>0</v>
      </c>
      <c r="D15" s="92">
        <f t="shared" si="0"/>
        <v>0</v>
      </c>
      <c r="F15" s="27">
        <f>D15-'Peněžní deník'!AG507</f>
        <v>0</v>
      </c>
    </row>
    <row r="16" spans="1:6" ht="16.5" customHeight="1" x14ac:dyDescent="0.25">
      <c r="A16" s="94" t="s">
        <v>65</v>
      </c>
      <c r="B16" s="80">
        <f>SUMIF('Peněžní deník'!$B$6:$B$506,"&lt;1.7.2026",'Peněžní deník'!AH$6:AH$506)</f>
        <v>0</v>
      </c>
      <c r="C16" s="81">
        <f>SUMIF('Peněžní deník'!$B$6:$B$506,"&gt;30.6.2026",'Peněžní deník'!AH$6:AH$506)</f>
        <v>0</v>
      </c>
      <c r="D16" s="92">
        <f t="shared" si="0"/>
        <v>0</v>
      </c>
      <c r="F16" s="27">
        <f>D16-'Peněžní deník'!AH507</f>
        <v>0</v>
      </c>
    </row>
    <row r="17" spans="1:6" ht="16.5" customHeight="1" thickBot="1" x14ac:dyDescent="0.3">
      <c r="A17" s="95" t="s">
        <v>66</v>
      </c>
      <c r="B17" s="80">
        <f>SUMIF('Peněžní deník'!$B$6:$B$506,"&lt;1.7.2026",'Peněžní deník'!AJ$6:AJ$506)+SUMIF('Peněžní deník'!$B$6:$B$506,"&lt;1.7.2026",'Peněžní deník'!AI$6:AI$506)</f>
        <v>0</v>
      </c>
      <c r="C17" s="81">
        <f>SUMIF('Peněžní deník'!$B$6:$B$506,"&gt;30.6.2026",'Peněžní deník'!AJ$6:AJ$506)+SUMIF('Peněžní deník'!$B$6:$B$506,"&gt;30.6.2026",'Peněžní deník'!AI$6:AI$506)</f>
        <v>0</v>
      </c>
      <c r="D17" s="92">
        <f t="shared" si="0"/>
        <v>0</v>
      </c>
      <c r="F17" s="27">
        <f>D17-'Peněžní deník'!AJ507-'Peněžní deník'!AI507</f>
        <v>0</v>
      </c>
    </row>
    <row r="18" spans="1:6" ht="16.5" customHeight="1" thickBot="1" x14ac:dyDescent="0.4">
      <c r="A18" s="84" t="s">
        <v>44</v>
      </c>
      <c r="B18" s="85">
        <f>SUM(B12:B17)</f>
        <v>0</v>
      </c>
      <c r="C18" s="86">
        <f>SUM(C12:C17)</f>
        <v>0</v>
      </c>
      <c r="D18" s="87">
        <f>SUM(D12:D17)</f>
        <v>0</v>
      </c>
    </row>
    <row r="19" spans="1:6" ht="16.5" customHeight="1" thickBot="1" x14ac:dyDescent="0.3">
      <c r="A19" s="291" t="s">
        <v>47</v>
      </c>
      <c r="B19" s="292"/>
      <c r="C19" s="292"/>
      <c r="D19" s="293"/>
    </row>
    <row r="20" spans="1:6" ht="16.5" customHeight="1" x14ac:dyDescent="0.25">
      <c r="A20" s="88" t="s">
        <v>48</v>
      </c>
      <c r="B20" s="89">
        <f>SUMIF('Peněžní deník'!$B$6:$B$506,"&lt;1.7.2026",'Peněžní deník'!U$6:U$506)</f>
        <v>0</v>
      </c>
      <c r="C20" s="74">
        <f>SUMIF('Peněžní deník'!$B$6:$B$506,"&gt;30.6.2026",'Peněžní deník'!U$6:U$506)</f>
        <v>0</v>
      </c>
      <c r="D20" s="90">
        <f t="shared" ref="D20:D25" si="1">SUM(B20:C20)</f>
        <v>0</v>
      </c>
      <c r="F20" s="27">
        <f>D20-'Peněžní deník'!U507</f>
        <v>0</v>
      </c>
    </row>
    <row r="21" spans="1:6" ht="16.5" customHeight="1" x14ac:dyDescent="0.25">
      <c r="A21" s="95" t="s">
        <v>49</v>
      </c>
      <c r="B21" s="80">
        <f>SUMIF('Peněžní deník'!$B$6:$B$506,"&lt;1.7.2026",'Peněžní deník'!V$6:V$506)</f>
        <v>0</v>
      </c>
      <c r="C21" s="81">
        <f>SUMIF('Peněžní deník'!$B$6:$B$506,"&gt;30.6.2026",'Peněžní deník'!V$6:V$506)</f>
        <v>0</v>
      </c>
      <c r="D21" s="96">
        <f t="shared" si="1"/>
        <v>0</v>
      </c>
      <c r="F21" s="27">
        <f>D21-'Peněžní deník'!V507</f>
        <v>0</v>
      </c>
    </row>
    <row r="22" spans="1:6" ht="16.5" customHeight="1" x14ac:dyDescent="0.25">
      <c r="A22" s="91" t="s">
        <v>50</v>
      </c>
      <c r="B22" s="80">
        <f>SUMIF('Peněžní deník'!$B$6:$B$506,"&lt;1.7.2026",'Peněžní deník'!S$6:S$506)+SUMIF('Peněžní deník'!$B$6:$B$506,"&lt;1.7.2026",'Peněžní deník'!W$6:W$506)+SUMIF('Peněžní deník'!$B$6:$B$506,"&lt;1.7.2026",'Peněžní deník'!X$6:X$506)+SUMIF('Peněžní deník'!$B$6:$B$506,"&lt;1.7.2026",'Peněžní deník'!AB$6:AB$506)</f>
        <v>0</v>
      </c>
      <c r="C22" s="97">
        <f>SUMIF('Peněžní deník'!$B$6:$B$506,"&gt;30.6.2026",'Peněžní deník'!S$6:S$506)+SUMIF('Peněžní deník'!$B$6:$B$506,"&gt;30.6.2026",'Peněžní deník'!W$6:W$506)+SUMIF('Peněžní deník'!$B$6:$B$506,"&gt;30.6.2026",'Peněžní deník'!X$6:X$506)+SUMIF('Peněžní deník'!$B$6:$B$506,"&gt;30.6.2026",'Peněžní deník'!AB$6:AB$506)</f>
        <v>0</v>
      </c>
      <c r="D22" s="96">
        <f t="shared" si="1"/>
        <v>0</v>
      </c>
      <c r="F22" s="27">
        <f>D22-'Peněžní deník'!S507-'Peněžní deník'!W507-'Peněžní deník'!X507-'Peněžní deník'!AB507</f>
        <v>0</v>
      </c>
    </row>
    <row r="23" spans="1:6" ht="16.5" customHeight="1" x14ac:dyDescent="0.25">
      <c r="A23" s="91" t="s">
        <v>51</v>
      </c>
      <c r="B23" s="80">
        <f>SUMIF('Peněžní deník'!$B$6:$B$506,"&lt;1.7.2026",'Peněžní deník'!Z$6:Z$506)</f>
        <v>0</v>
      </c>
      <c r="C23" s="81">
        <f>SUMIF('Peněžní deník'!$B$6:$B$506,"&gt;30.6.2026",'Peněžní deník'!Z$6:Z$506)</f>
        <v>0</v>
      </c>
      <c r="D23" s="96">
        <f t="shared" si="1"/>
        <v>0</v>
      </c>
      <c r="F23" s="27">
        <f>D23-'Peněžní deník'!Z507</f>
        <v>0</v>
      </c>
    </row>
    <row r="24" spans="1:6" ht="16.5" customHeight="1" x14ac:dyDescent="0.25">
      <c r="A24" s="98" t="s">
        <v>52</v>
      </c>
      <c r="B24" s="80">
        <v>0</v>
      </c>
      <c r="C24" s="81">
        <v>0</v>
      </c>
      <c r="D24" s="96">
        <f t="shared" si="1"/>
        <v>0</v>
      </c>
      <c r="F24" s="27">
        <v>0</v>
      </c>
    </row>
    <row r="25" spans="1:6" ht="16.5" customHeight="1" thickBot="1" x14ac:dyDescent="0.3">
      <c r="A25" s="99" t="s">
        <v>62</v>
      </c>
      <c r="B25" s="100">
        <f>SUMIF('Peněžní deník'!$B$6:$B$506,"&lt;1.7.2026",'Peněžní deník'!T$6:T$506)+SUMIF('Peněžní deník'!$B$6:$B$506,"&lt;1.7.2026",'Peněžní deník'!Y$6:Y$506)+SUMIF('Peněžní deník'!$B$6:$B$506,"&lt;1.7.2026",'Peněžní deník'!AA$6:AA$506)</f>
        <v>0</v>
      </c>
      <c r="C25" s="101">
        <f>SUMIF('Peněžní deník'!$B$6:$B$506,"&gt;30.6.2026",'Peněžní deník'!T$6:T$506)+SUMIF('Peněžní deník'!$B$6:$B$506,"&gt;30.6.2026",'Peněžní deník'!Y$6:Y$506)+SUMIF('Peněžní deník'!$B$6:$B$506,"&gt;30.6.2026",'Peněžní deník'!AA$6:AA$506)</f>
        <v>0</v>
      </c>
      <c r="D25" s="102">
        <f t="shared" si="1"/>
        <v>0</v>
      </c>
      <c r="F25" s="27">
        <f>D25-'Peněžní deník'!T507-'Peněžní deník'!Y507-'Peněžní deník'!AA507</f>
        <v>0</v>
      </c>
    </row>
    <row r="26" spans="1:6" ht="16.5" customHeight="1" thickBot="1" x14ac:dyDescent="0.3">
      <c r="A26" s="84" t="s">
        <v>44</v>
      </c>
      <c r="B26" s="103">
        <f>SUM(B20:B25)</f>
        <v>0</v>
      </c>
      <c r="C26" s="104">
        <f>SUM(C20:C25)</f>
        <v>0</v>
      </c>
      <c r="D26" s="105">
        <f>SUM(D20:D25)</f>
        <v>0</v>
      </c>
    </row>
    <row r="27" spans="1:6" ht="16.5" customHeight="1" thickBot="1" x14ac:dyDescent="0.3">
      <c r="A27" s="291" t="s">
        <v>53</v>
      </c>
      <c r="B27" s="292"/>
      <c r="C27" s="292"/>
      <c r="D27" s="293"/>
    </row>
    <row r="28" spans="1:6" ht="16.5" customHeight="1" x14ac:dyDescent="0.25">
      <c r="A28" s="88" t="s">
        <v>51</v>
      </c>
      <c r="B28" s="89">
        <f>SUMIF('Peněžní deník'!$B$6:$B$506,"&lt;1.7.2026",'Peněžní deník'!AU$6:AU$506)</f>
        <v>0</v>
      </c>
      <c r="C28" s="74">
        <f>SUMIF('Peněžní deník'!$B$6:$B$506,"&gt;30.6.2026",'Peněžní deník'!AU$6:ARV$506)</f>
        <v>0</v>
      </c>
      <c r="D28" s="90">
        <f>SUM(B28:C28)</f>
        <v>0</v>
      </c>
      <c r="F28" s="27">
        <f>D28-'Peněžní deník'!AU507</f>
        <v>0</v>
      </c>
    </row>
    <row r="29" spans="1:6" ht="16.5" customHeight="1" x14ac:dyDescent="0.25">
      <c r="A29" s="91" t="s">
        <v>212</v>
      </c>
      <c r="B29" s="80">
        <f>SUMIF('Peněžní deník'!$B$6:$B$506,"&lt;1.7.2026",'Peněžní deník'!AN$6:AN$506)</f>
        <v>0</v>
      </c>
      <c r="C29" s="81">
        <f>SUMIF('Peněžní deník'!$B$6:$B$506,"&gt;30.6.2026",'Peněžní deník'!AN$6:AN$506)</f>
        <v>0</v>
      </c>
      <c r="D29" s="92">
        <f>SUM(B29:C29)</f>
        <v>0</v>
      </c>
      <c r="F29" s="27">
        <f>D29-'Peněžní deník'!AN507</f>
        <v>0</v>
      </c>
    </row>
    <row r="30" spans="1:6" ht="16.5" customHeight="1" x14ac:dyDescent="0.25">
      <c r="A30" s="91" t="s">
        <v>54</v>
      </c>
      <c r="B30" s="80">
        <f>SUMIF('Peněžní deník'!$B$6:$B$506,"&lt;1.7.2026",'Peněžní deník'!AR$6:AR$506)</f>
        <v>0</v>
      </c>
      <c r="C30" s="81">
        <f>SUMIF('Peněžní deník'!$B$6:$B$506,"&gt;30.6.2026",'Peněžní deník'!AR$6:AR$506)</f>
        <v>0</v>
      </c>
      <c r="D30" s="92">
        <f t="shared" ref="D30:D44" si="2">SUM(B30:C30)</f>
        <v>0</v>
      </c>
      <c r="F30" s="27">
        <f>D30-'Peněžní deník'!AR507</f>
        <v>0</v>
      </c>
    </row>
    <row r="31" spans="1:6" ht="16.5" customHeight="1" x14ac:dyDescent="0.25">
      <c r="A31" s="91" t="s">
        <v>55</v>
      </c>
      <c r="B31" s="80">
        <f>SUMIF('Peněžní deník'!$B$6:$B$506,"&lt;1.7.2026",'Peněžní deník'!AK$6:AK$506)</f>
        <v>0</v>
      </c>
      <c r="C31" s="81">
        <f>SUMIF('Peněžní deník'!$B$6:$B$506,"&gt;30.6.2026",'Peněžní deník'!AK$6:AK$506)</f>
        <v>0</v>
      </c>
      <c r="D31" s="92">
        <f t="shared" si="2"/>
        <v>0</v>
      </c>
      <c r="F31" s="27">
        <f>D31-'Peněžní deník'!AK507</f>
        <v>0</v>
      </c>
    </row>
    <row r="32" spans="1:6" ht="16.5" customHeight="1" x14ac:dyDescent="0.25">
      <c r="A32" s="91" t="s">
        <v>56</v>
      </c>
      <c r="B32" s="80">
        <f>SUMIF('Peněžní deník'!$B$6:$B$506,"&lt;1.7.2026",'Peněžní deník'!AL$6:AL$506)</f>
        <v>0</v>
      </c>
      <c r="C32" s="81">
        <f>SUMIF('Peněžní deník'!$B$6:$B$506,"&gt;30.6.2026",'Peněžní deník'!AL$6:AL$506)</f>
        <v>0</v>
      </c>
      <c r="D32" s="92">
        <f t="shared" si="2"/>
        <v>0</v>
      </c>
      <c r="F32" s="27">
        <f>D32-'Peněžní deník'!AL507</f>
        <v>0</v>
      </c>
    </row>
    <row r="33" spans="1:6" ht="16.5" customHeight="1" x14ac:dyDescent="0.25">
      <c r="A33" s="91" t="s">
        <v>23</v>
      </c>
      <c r="B33" s="80">
        <f>SUMIF('Peněžní deník'!$B$6:$B$506,"&lt;1.7.2026",'Peněžní deník'!AQ$6:AQ$506)</f>
        <v>0</v>
      </c>
      <c r="C33" s="81">
        <f>SUMIF('Peněžní deník'!$B$6:$B$506,"&gt;30.6.2026",'Peněžní deník'!AQ$6:AQ$506)</f>
        <v>0</v>
      </c>
      <c r="D33" s="92">
        <f t="shared" si="2"/>
        <v>0</v>
      </c>
      <c r="E33" s="3"/>
      <c r="F33" s="16">
        <f>D33-'Peněžní deník'!AQ507</f>
        <v>0</v>
      </c>
    </row>
    <row r="34" spans="1:6" ht="16.5" customHeight="1" x14ac:dyDescent="0.25">
      <c r="A34" s="91" t="s">
        <v>67</v>
      </c>
      <c r="B34" s="80">
        <f>SUMIF('Peněžní deník'!$B$6:$B$506,"&lt;1.7.2026",'Peněžní deník'!AV$6:AV$506)</f>
        <v>0</v>
      </c>
      <c r="C34" s="81">
        <f>SUMIF('Peněžní deník'!$B$6:$B$506,"&gt;30.6.2026",'Peněžní deník'!AV$6:AV$506)</f>
        <v>0</v>
      </c>
      <c r="D34" s="92">
        <f t="shared" si="2"/>
        <v>0</v>
      </c>
      <c r="E34" s="3"/>
      <c r="F34" s="16">
        <f>'Hospodářský výkaz'!D34-'Peněžní deník'!AV507</f>
        <v>0</v>
      </c>
    </row>
    <row r="35" spans="1:6" ht="16.5" customHeight="1" x14ac:dyDescent="0.25">
      <c r="A35" s="91" t="s">
        <v>57</v>
      </c>
      <c r="B35" s="80">
        <f>SUMIF('Peněžní deník'!$B$6:$B$506,"&lt;1.7.2026",'Peněžní deník'!AZ$6:AZ$506)</f>
        <v>0</v>
      </c>
      <c r="C35" s="81">
        <f>SUMIF('Peněžní deník'!$B$6:$B$506,"&gt;30.6.2026",'Peněžní deník'!AZ$6:AZ$506)</f>
        <v>0</v>
      </c>
      <c r="D35" s="92">
        <f t="shared" si="2"/>
        <v>0</v>
      </c>
      <c r="E35" s="3"/>
      <c r="F35" s="16">
        <f>D35-'Peněžní deník'!AZ507</f>
        <v>0</v>
      </c>
    </row>
    <row r="36" spans="1:6" ht="16.5" customHeight="1" x14ac:dyDescent="0.25">
      <c r="A36" s="91" t="s">
        <v>22</v>
      </c>
      <c r="B36" s="80">
        <f>SUMIF('Peněžní deník'!$B$6:$B$506,"&lt;1.7.2026",'Peněžní deník'!AW$6:AW$506)</f>
        <v>0</v>
      </c>
      <c r="C36" s="81">
        <f>SUMIF('Peněžní deník'!$B$6:$B$506,"&gt;30.6.2026",'Peněžní deník'!AW$6:AW$506)</f>
        <v>0</v>
      </c>
      <c r="D36" s="92">
        <f t="shared" si="2"/>
        <v>0</v>
      </c>
      <c r="E36" s="3"/>
      <c r="F36" s="16">
        <f>D36-'Peněžní deník'!AW507</f>
        <v>0</v>
      </c>
    </row>
    <row r="37" spans="1:6" ht="16.5" customHeight="1" x14ac:dyDescent="0.25">
      <c r="A37" s="91" t="s">
        <v>58</v>
      </c>
      <c r="B37" s="80">
        <f>SUMIF('Peněžní deník'!$B$6:$B$506,"&lt;1.7.2026",'Peněžní deník'!AX$6:AX$506)</f>
        <v>0</v>
      </c>
      <c r="C37" s="81">
        <f>SUMIF('Peněžní deník'!$B$6:$B$506,"&gt;30.6.2026",'Peněžní deník'!AX$6:AX$506)</f>
        <v>0</v>
      </c>
      <c r="D37" s="92">
        <f t="shared" si="2"/>
        <v>0</v>
      </c>
      <c r="E37" s="3"/>
      <c r="F37" s="16">
        <f>D37-'Peněžní deník'!AX507</f>
        <v>0</v>
      </c>
    </row>
    <row r="38" spans="1:6" ht="16.5" customHeight="1" x14ac:dyDescent="0.25">
      <c r="A38" s="91" t="s">
        <v>59</v>
      </c>
      <c r="B38" s="80">
        <f>SUMIF('Peněžní deník'!$B$6:$B$506,"&lt;1.7.2026",'Peněžní deník'!AO$6:AO$506)</f>
        <v>0</v>
      </c>
      <c r="C38" s="81">
        <f>SUMIF('Peněžní deník'!$B$6:$B$506,"&gt;30.6.2026",'Peněžní deník'!AO$6:AO$506)</f>
        <v>0</v>
      </c>
      <c r="D38" s="92">
        <f t="shared" si="2"/>
        <v>0</v>
      </c>
      <c r="E38" s="3"/>
      <c r="F38" s="16">
        <f>D38-'Peněžní deník'!AO507</f>
        <v>0</v>
      </c>
    </row>
    <row r="39" spans="1:6" ht="16.5" customHeight="1" x14ac:dyDescent="0.25">
      <c r="A39" s="91" t="s">
        <v>49</v>
      </c>
      <c r="B39" s="80">
        <f>SUMIF('Peněžní deník'!$B$6:$B$506,"&lt;1.7.2026",'Peněžní deník'!AP$6:AP$506)</f>
        <v>0</v>
      </c>
      <c r="C39" s="81">
        <f>SUMIF('Peněžní deník'!$B$6:$B$506,"&gt;30.6.2025",'Peněžní deník'!AP$6:AP$506)</f>
        <v>0</v>
      </c>
      <c r="D39" s="92">
        <f t="shared" si="2"/>
        <v>0</v>
      </c>
      <c r="E39" s="3"/>
      <c r="F39" s="16">
        <f>D39-'Peněžní deník'!AP507</f>
        <v>0</v>
      </c>
    </row>
    <row r="40" spans="1:6" ht="16.5" customHeight="1" x14ac:dyDescent="0.25">
      <c r="A40" s="91" t="s">
        <v>68</v>
      </c>
      <c r="B40" s="80">
        <f>SUMIF('Peněžní deník'!$B$6:$B$506,"&lt;1.7.2026",'Peněžní deník'!AM$6:AM$506)</f>
        <v>0</v>
      </c>
      <c r="C40" s="81">
        <f>SUMIF('Peněžní deník'!$B$6:$B$506,"&gt;30.6.2026",'Peněžní deník'!AM$6:AM$506)</f>
        <v>0</v>
      </c>
      <c r="D40" s="92">
        <f t="shared" si="2"/>
        <v>0</v>
      </c>
      <c r="E40" s="3"/>
      <c r="F40" s="16">
        <f>D40-'Peněžní deník'!AM507</f>
        <v>0</v>
      </c>
    </row>
    <row r="41" spans="1:6" ht="16.5" customHeight="1" x14ac:dyDescent="0.25">
      <c r="A41" s="91" t="s">
        <v>60</v>
      </c>
      <c r="B41" s="80">
        <f>SUMIF('Peněžní deník'!$B$6:$B$506,"&lt;1.7.2026",'Peněžní deník'!AS$6:AS$506)</f>
        <v>0</v>
      </c>
      <c r="C41" s="81">
        <f>SUMIF('Peněžní deník'!$B$6:$B$506,"&gt;30.6.2026",'Peněžní deník'!AS$6:AS$506)</f>
        <v>0</v>
      </c>
      <c r="D41" s="92">
        <f t="shared" si="2"/>
        <v>0</v>
      </c>
      <c r="E41" s="3"/>
      <c r="F41" s="16">
        <f>D41-'Peněžní deník'!AS507</f>
        <v>0</v>
      </c>
    </row>
    <row r="42" spans="1:6" ht="16.5" customHeight="1" x14ac:dyDescent="0.25">
      <c r="A42" s="98" t="s">
        <v>52</v>
      </c>
      <c r="B42" s="80">
        <v>0</v>
      </c>
      <c r="C42" s="81">
        <v>0</v>
      </c>
      <c r="D42" s="92">
        <f t="shared" si="2"/>
        <v>0</v>
      </c>
      <c r="E42" s="3"/>
      <c r="F42" s="16">
        <v>0</v>
      </c>
    </row>
    <row r="43" spans="1:6" ht="16.5" customHeight="1" x14ac:dyDescent="0.25">
      <c r="A43" s="98" t="s">
        <v>210</v>
      </c>
      <c r="B43" s="80">
        <f>SUMIF('Peněžní deník'!$B$6:$B$506,"&lt;1.7.2026",'Peněžní deník'!AY$6:AY$506)</f>
        <v>0</v>
      </c>
      <c r="C43" s="81">
        <f>SUMIF('Peněžní deník'!$B$6:$B$506,"&gt;30.6.2026",'Peněžní deník'!AY$6:AY$506)</f>
        <v>0</v>
      </c>
      <c r="D43" s="92">
        <f t="shared" si="2"/>
        <v>0</v>
      </c>
      <c r="E43" s="3"/>
      <c r="F43" s="16">
        <f>D43-'Peněžní deník'!AY507</f>
        <v>0</v>
      </c>
    </row>
    <row r="44" spans="1:6" ht="16.5" customHeight="1" thickBot="1" x14ac:dyDescent="0.3">
      <c r="A44" s="99" t="s">
        <v>69</v>
      </c>
      <c r="B44" s="80">
        <f>SUMIF('Peněžní deník'!$B$6:$B$506,"&lt;1.7.2026",'Peněžní deník'!AT$6:AT$506)+SUMIF('Peněžní deník'!$B$6:$B$506,"&lt;1.7.2026",'Peněžní deník'!BA$6:BA$506)</f>
        <v>0</v>
      </c>
      <c r="C44" s="81">
        <f>SUMIF('Peněžní deník'!$B$6:$B$506,"&gt;30.6.2026",'Peněžní deník'!AT$6:AT$506)+SUMIF('Peněžní deník'!$B$6:$B$506,"&gt;30.6.2026",'Peněžní deník'!BA$6:BA$506)</f>
        <v>0</v>
      </c>
      <c r="D44" s="92">
        <f t="shared" si="2"/>
        <v>0</v>
      </c>
      <c r="E44" s="3"/>
      <c r="F44" s="16">
        <f>D44-'Peněžní deník'!AT507-'Peněžní deník'!BA507</f>
        <v>0</v>
      </c>
    </row>
    <row r="45" spans="1:6" ht="16.5" customHeight="1" thickBot="1" x14ac:dyDescent="0.3">
      <c r="A45" s="106" t="s">
        <v>44</v>
      </c>
      <c r="B45" s="107">
        <f>SUM(B28:B44)</f>
        <v>0</v>
      </c>
      <c r="C45" s="108">
        <f>SUM(C28:C44)</f>
        <v>0</v>
      </c>
      <c r="D45" s="109">
        <f>SUM(D28:D44)</f>
        <v>0</v>
      </c>
      <c r="E45" s="3"/>
      <c r="F45" s="28"/>
    </row>
    <row r="46" spans="1:6" ht="16.5" customHeight="1" thickBot="1" x14ac:dyDescent="0.3">
      <c r="A46" s="110" t="s">
        <v>61</v>
      </c>
      <c r="B46" s="111">
        <f>B10+B18-B26-B45</f>
        <v>0</v>
      </c>
      <c r="C46" s="112">
        <f>C10+C18-C26-C45</f>
        <v>0</v>
      </c>
      <c r="D46" s="113">
        <f>D10+D18-D26-D45</f>
        <v>0</v>
      </c>
      <c r="E46" s="3"/>
      <c r="F46" s="29"/>
    </row>
    <row r="47" spans="1:6" ht="16.5" customHeight="1" thickBot="1" x14ac:dyDescent="0.3">
      <c r="A47" s="13"/>
      <c r="B47" s="5"/>
      <c r="C47" s="5"/>
      <c r="D47" s="5"/>
      <c r="E47" s="3"/>
      <c r="F47" s="29"/>
    </row>
    <row r="48" spans="1:6" ht="16.5" customHeight="1" x14ac:dyDescent="0.25">
      <c r="A48" s="14" t="s">
        <v>78</v>
      </c>
      <c r="B48" s="10">
        <f>'Peněžní deník'!H5+SUMIF('Peněžní deník'!$B$6:$B$506,"&lt;1.7.2026",'Peněžní deník'!H$6:H$506)-SUMIF('Peněžní deník'!$B$6:$B$506,"&lt;1.7.2026",'Peněžní deník'!I$6:I$506)</f>
        <v>0</v>
      </c>
      <c r="C48" s="11">
        <f>B48+SUMIF('Peněžní deník'!$B$6:$B$506,"&gt;30.6.2026",'Peněžní deník'!H$6:H$506)-SUMIF('Peněžní deník'!$B$6:$B$506,"&gt;30.6.2026",'Peněžní deník'!I$6:I$506)</f>
        <v>0</v>
      </c>
      <c r="D48" s="8">
        <f>'Peněžní deník'!H5+'Peněžní deník'!H507-'Peněžní deník'!I507</f>
        <v>0</v>
      </c>
      <c r="E48" s="3"/>
      <c r="F48" s="30"/>
    </row>
    <row r="49" spans="1:8" ht="16.5" customHeight="1" thickBot="1" x14ac:dyDescent="0.3">
      <c r="A49" s="15" t="s">
        <v>77</v>
      </c>
      <c r="B49" s="12">
        <f>'Peněžní deník'!F5+SUMIF('Peněžní deník'!$B$6:$B$506,"&lt;1.7.2026",'Peněžní deník'!F$6:F$506)-SUMIF('Peněžní deník'!$B$6:$B$506,"&lt;1.7.2026",'Peněžní deník'!G$6:G$506)</f>
        <v>0</v>
      </c>
      <c r="C49" s="7">
        <f>B49+SUMIF('Peněžní deník'!$B$6:$B$506,"&gt;30.6.2026",'Peněžní deník'!F$6:F$506)-SUMIF('Peněžní deník'!$B$6:$B$506,"&gt;30.6.2026",'Peněžní deník'!G$6:G$506)</f>
        <v>0</v>
      </c>
      <c r="D49" s="9">
        <f>'Peněžní deník'!F5+'Peněžní deník'!F507-'Peněžní deník'!G507</f>
        <v>0</v>
      </c>
      <c r="E49" s="3"/>
      <c r="F49" s="28"/>
      <c r="G49" s="3"/>
      <c r="H49" s="3"/>
    </row>
    <row r="50" spans="1:8" ht="16.5" customHeight="1" thickBot="1" x14ac:dyDescent="0.3">
      <c r="A50" s="16"/>
      <c r="B50" s="17"/>
      <c r="C50" s="17"/>
      <c r="D50" s="17"/>
      <c r="E50" s="3"/>
      <c r="F50" s="28"/>
      <c r="G50" s="3"/>
      <c r="H50" s="3"/>
    </row>
    <row r="51" spans="1:8" s="4" customFormat="1" ht="16.5" customHeight="1" x14ac:dyDescent="0.25">
      <c r="A51" s="18" t="s">
        <v>368</v>
      </c>
      <c r="B51" s="294">
        <f>'Peněžní deník'!L5</f>
        <v>0</v>
      </c>
      <c r="C51" s="295"/>
      <c r="D51" s="296"/>
      <c r="F51"/>
    </row>
    <row r="52" spans="1:8" s="4" customFormat="1" ht="16.5" customHeight="1" x14ac:dyDescent="0.25">
      <c r="A52" s="19" t="s">
        <v>369</v>
      </c>
      <c r="B52" s="297">
        <f>SUMIF('Peněžní deník'!$L$6:$L$506,"&gt;0",'Peněžní deník'!$L$6:$L$506)</f>
        <v>0</v>
      </c>
      <c r="C52" s="298"/>
      <c r="D52" s="299"/>
      <c r="E52" s="3"/>
      <c r="F52" s="28"/>
      <c r="G52" s="3"/>
      <c r="H52" s="3"/>
    </row>
    <row r="53" spans="1:8" s="4" customFormat="1" ht="16.5" customHeight="1" thickBot="1" x14ac:dyDescent="0.3">
      <c r="A53" s="20" t="s">
        <v>370</v>
      </c>
      <c r="B53" s="297">
        <f>SUMIF('Peněžní deník'!$L$6:$L$506,"&lt;0",'Peněžní deník'!$L$6:$L$506)</f>
        <v>0</v>
      </c>
      <c r="C53" s="298"/>
      <c r="D53" s="299"/>
      <c r="E53" s="3"/>
      <c r="F53" s="28"/>
      <c r="G53" s="3"/>
      <c r="H53" s="3"/>
    </row>
    <row r="54" spans="1:8" s="4" customFormat="1" ht="16.5" customHeight="1" thickBot="1" x14ac:dyDescent="0.3">
      <c r="A54" s="21" t="s">
        <v>371</v>
      </c>
      <c r="B54" s="300">
        <f>B51+B52+B53</f>
        <v>0</v>
      </c>
      <c r="C54" s="301"/>
      <c r="D54" s="302"/>
      <c r="F54" s="27">
        <f>B54-'Peněžní deník'!L507</f>
        <v>0</v>
      </c>
    </row>
    <row r="56" spans="1:8" x14ac:dyDescent="0.25">
      <c r="F56" s="27">
        <f>SUM(F5:F55)</f>
        <v>0</v>
      </c>
    </row>
    <row r="57" spans="1:8" x14ac:dyDescent="0.25">
      <c r="A57" s="6" t="s">
        <v>72</v>
      </c>
    </row>
    <row r="58" spans="1:8" x14ac:dyDescent="0.25">
      <c r="A58" s="279"/>
      <c r="B58" s="280"/>
      <c r="C58" s="280"/>
      <c r="D58" s="281"/>
    </row>
    <row r="59" spans="1:8" x14ac:dyDescent="0.25">
      <c r="A59" s="282"/>
      <c r="B59" s="283"/>
      <c r="C59" s="283"/>
      <c r="D59" s="284"/>
    </row>
    <row r="60" spans="1:8" x14ac:dyDescent="0.25">
      <c r="A60" s="282"/>
      <c r="B60" s="283"/>
      <c r="C60" s="283"/>
      <c r="D60" s="284"/>
    </row>
    <row r="61" spans="1:8" x14ac:dyDescent="0.25">
      <c r="A61" s="282"/>
      <c r="B61" s="283"/>
      <c r="C61" s="283"/>
      <c r="D61" s="284"/>
    </row>
    <row r="62" spans="1:8" x14ac:dyDescent="0.25">
      <c r="A62" s="282"/>
      <c r="B62" s="283"/>
      <c r="C62" s="283"/>
      <c r="D62" s="284"/>
    </row>
    <row r="63" spans="1:8" x14ac:dyDescent="0.25">
      <c r="A63" s="282"/>
      <c r="B63" s="283"/>
      <c r="C63" s="283"/>
      <c r="D63" s="284"/>
    </row>
    <row r="64" spans="1:8" x14ac:dyDescent="0.25">
      <c r="A64" s="282"/>
      <c r="B64" s="283"/>
      <c r="C64" s="283"/>
      <c r="D64" s="284"/>
    </row>
    <row r="65" spans="1:4" x14ac:dyDescent="0.25">
      <c r="A65" s="282"/>
      <c r="B65" s="283"/>
      <c r="C65" s="283"/>
      <c r="D65" s="284"/>
    </row>
    <row r="66" spans="1:4" x14ac:dyDescent="0.25">
      <c r="A66" s="282"/>
      <c r="B66" s="283"/>
      <c r="C66" s="283"/>
      <c r="D66" s="284"/>
    </row>
    <row r="67" spans="1:4" x14ac:dyDescent="0.25">
      <c r="A67" s="282"/>
      <c r="B67" s="283"/>
      <c r="C67" s="283"/>
      <c r="D67" s="284"/>
    </row>
    <row r="68" spans="1:4" x14ac:dyDescent="0.25">
      <c r="A68" s="282"/>
      <c r="B68" s="283"/>
      <c r="C68" s="283"/>
      <c r="D68" s="284"/>
    </row>
    <row r="69" spans="1:4" x14ac:dyDescent="0.25">
      <c r="A69" s="282"/>
      <c r="B69" s="283"/>
      <c r="C69" s="283"/>
      <c r="D69" s="284"/>
    </row>
    <row r="70" spans="1:4" x14ac:dyDescent="0.25">
      <c r="A70" s="282"/>
      <c r="B70" s="283"/>
      <c r="C70" s="283"/>
      <c r="D70" s="284"/>
    </row>
    <row r="71" spans="1:4" x14ac:dyDescent="0.25">
      <c r="A71" s="282"/>
      <c r="B71" s="283"/>
      <c r="C71" s="283"/>
      <c r="D71" s="284"/>
    </row>
    <row r="72" spans="1:4" x14ac:dyDescent="0.25">
      <c r="A72" s="282"/>
      <c r="B72" s="283"/>
      <c r="C72" s="283"/>
      <c r="D72" s="284"/>
    </row>
    <row r="73" spans="1:4" x14ac:dyDescent="0.25">
      <c r="A73" s="282"/>
      <c r="B73" s="283"/>
      <c r="C73" s="283"/>
      <c r="D73" s="284"/>
    </row>
    <row r="74" spans="1:4" x14ac:dyDescent="0.25">
      <c r="A74" s="282"/>
      <c r="B74" s="283"/>
      <c r="C74" s="283"/>
      <c r="D74" s="284"/>
    </row>
    <row r="75" spans="1:4" x14ac:dyDescent="0.25">
      <c r="A75" s="282"/>
      <c r="B75" s="283"/>
      <c r="C75" s="283"/>
      <c r="D75" s="284"/>
    </row>
    <row r="76" spans="1:4" x14ac:dyDescent="0.25">
      <c r="A76" s="282"/>
      <c r="B76" s="283"/>
      <c r="C76" s="283"/>
      <c r="D76" s="284"/>
    </row>
    <row r="77" spans="1:4" x14ac:dyDescent="0.25">
      <c r="A77" s="282"/>
      <c r="B77" s="283"/>
      <c r="C77" s="283"/>
      <c r="D77" s="284"/>
    </row>
    <row r="78" spans="1:4" x14ac:dyDescent="0.25">
      <c r="A78" s="282"/>
      <c r="B78" s="283"/>
      <c r="C78" s="283"/>
      <c r="D78" s="284"/>
    </row>
    <row r="79" spans="1:4" x14ac:dyDescent="0.25">
      <c r="A79" s="282"/>
      <c r="B79" s="283"/>
      <c r="C79" s="283"/>
      <c r="D79" s="284"/>
    </row>
    <row r="80" spans="1:4" x14ac:dyDescent="0.25">
      <c r="A80" s="282"/>
      <c r="B80" s="283"/>
      <c r="C80" s="283"/>
      <c r="D80" s="284"/>
    </row>
    <row r="81" spans="1:4" x14ac:dyDescent="0.25">
      <c r="A81" s="282"/>
      <c r="B81" s="283"/>
      <c r="C81" s="283"/>
      <c r="D81" s="284"/>
    </row>
    <row r="82" spans="1:4" x14ac:dyDescent="0.25">
      <c r="A82" s="282"/>
      <c r="B82" s="283"/>
      <c r="C82" s="283"/>
      <c r="D82" s="284"/>
    </row>
    <row r="83" spans="1:4" x14ac:dyDescent="0.25">
      <c r="A83" s="282"/>
      <c r="B83" s="283"/>
      <c r="C83" s="283"/>
      <c r="D83" s="284"/>
    </row>
    <row r="84" spans="1:4" x14ac:dyDescent="0.25">
      <c r="A84" s="282"/>
      <c r="B84" s="283"/>
      <c r="C84" s="283"/>
      <c r="D84" s="284"/>
    </row>
    <row r="85" spans="1:4" x14ac:dyDescent="0.25">
      <c r="A85" s="282"/>
      <c r="B85" s="283"/>
      <c r="C85" s="283"/>
      <c r="D85" s="284"/>
    </row>
    <row r="86" spans="1:4" x14ac:dyDescent="0.25">
      <c r="A86" s="282"/>
      <c r="B86" s="283"/>
      <c r="C86" s="283"/>
      <c r="D86" s="284"/>
    </row>
    <row r="87" spans="1:4" x14ac:dyDescent="0.25">
      <c r="A87" s="285"/>
      <c r="B87" s="286"/>
      <c r="C87" s="286"/>
      <c r="D87" s="287"/>
    </row>
    <row r="90" spans="1:4" x14ac:dyDescent="0.25">
      <c r="A90" t="s">
        <v>73</v>
      </c>
      <c r="C90" t="s">
        <v>74</v>
      </c>
    </row>
    <row r="92" spans="1:4" x14ac:dyDescent="0.25">
      <c r="A92" t="s">
        <v>75</v>
      </c>
    </row>
  </sheetData>
  <sheetProtection algorithmName="SHA-512" hashValue="hhC/TsMxYfv0/kgbnEIacVgGyRDbW3rpTrJ8iv3tyH29NsYtzIXXuehqCKZYon/7bvgAB2thdcLryLT0aKMhcg==" saltValue="xMvN1QHQ/ouF8XrJa9SwaQ==" spinCount="100000" sheet="1" objects="1" scenarios="1"/>
  <mergeCells count="9">
    <mergeCell ref="A58:D87"/>
    <mergeCell ref="A4:D4"/>
    <mergeCell ref="A11:D11"/>
    <mergeCell ref="A19:D19"/>
    <mergeCell ref="A27:D27"/>
    <mergeCell ref="B51:D51"/>
    <mergeCell ref="B52:D52"/>
    <mergeCell ref="B53:D53"/>
    <mergeCell ref="B54:D54"/>
  </mergeCells>
  <pageMargins left="0.39583333333333331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0"/>
  <dimension ref="A1:K35"/>
  <sheetViews>
    <sheetView showZeros="0" view="pageLayout" zoomScaleNormal="100" workbookViewId="0">
      <selection sqref="A1:E1"/>
    </sheetView>
  </sheetViews>
  <sheetFormatPr defaultRowHeight="15" x14ac:dyDescent="0.25"/>
  <cols>
    <col min="1" max="1" width="4.42578125" style="39" customWidth="1"/>
    <col min="2" max="2" width="41.140625" style="39" customWidth="1"/>
    <col min="3" max="5" width="16.42578125" style="39" customWidth="1"/>
    <col min="6" max="6" width="9.140625" style="39"/>
    <col min="7" max="7" width="31.7109375" style="39" customWidth="1"/>
    <col min="8" max="8" width="14.42578125" style="39" customWidth="1"/>
    <col min="9" max="10" width="16.5703125" style="39" customWidth="1"/>
    <col min="11" max="11" width="0" style="39" hidden="1" customWidth="1"/>
    <col min="12" max="256" width="9.140625" style="39"/>
    <col min="257" max="257" width="4.42578125" style="39" customWidth="1"/>
    <col min="258" max="258" width="41.140625" style="39" customWidth="1"/>
    <col min="259" max="261" width="13.140625" style="39" customWidth="1"/>
    <col min="262" max="262" width="9.140625" style="39"/>
    <col min="263" max="263" width="35" style="39" customWidth="1"/>
    <col min="264" max="264" width="9.140625" style="39"/>
    <col min="265" max="266" width="16.5703125" style="39" customWidth="1"/>
    <col min="267" max="512" width="9.140625" style="39"/>
    <col min="513" max="513" width="4.42578125" style="39" customWidth="1"/>
    <col min="514" max="514" width="41.140625" style="39" customWidth="1"/>
    <col min="515" max="517" width="13.140625" style="39" customWidth="1"/>
    <col min="518" max="518" width="9.140625" style="39"/>
    <col min="519" max="519" width="35" style="39" customWidth="1"/>
    <col min="520" max="520" width="9.140625" style="39"/>
    <col min="521" max="522" width="16.5703125" style="39" customWidth="1"/>
    <col min="523" max="768" width="9.140625" style="39"/>
    <col min="769" max="769" width="4.42578125" style="39" customWidth="1"/>
    <col min="770" max="770" width="41.140625" style="39" customWidth="1"/>
    <col min="771" max="773" width="13.140625" style="39" customWidth="1"/>
    <col min="774" max="774" width="9.140625" style="39"/>
    <col min="775" max="775" width="35" style="39" customWidth="1"/>
    <col min="776" max="776" width="9.140625" style="39"/>
    <col min="777" max="778" width="16.5703125" style="39" customWidth="1"/>
    <col min="779" max="1024" width="9.140625" style="39"/>
    <col min="1025" max="1025" width="4.42578125" style="39" customWidth="1"/>
    <col min="1026" max="1026" width="41.140625" style="39" customWidth="1"/>
    <col min="1027" max="1029" width="13.140625" style="39" customWidth="1"/>
    <col min="1030" max="1030" width="9.140625" style="39"/>
    <col min="1031" max="1031" width="35" style="39" customWidth="1"/>
    <col min="1032" max="1032" width="9.140625" style="39"/>
    <col min="1033" max="1034" width="16.5703125" style="39" customWidth="1"/>
    <col min="1035" max="1280" width="9.140625" style="39"/>
    <col min="1281" max="1281" width="4.42578125" style="39" customWidth="1"/>
    <col min="1282" max="1282" width="41.140625" style="39" customWidth="1"/>
    <col min="1283" max="1285" width="13.140625" style="39" customWidth="1"/>
    <col min="1286" max="1286" width="9.140625" style="39"/>
    <col min="1287" max="1287" width="35" style="39" customWidth="1"/>
    <col min="1288" max="1288" width="9.140625" style="39"/>
    <col min="1289" max="1290" width="16.5703125" style="39" customWidth="1"/>
    <col min="1291" max="1536" width="9.140625" style="39"/>
    <col min="1537" max="1537" width="4.42578125" style="39" customWidth="1"/>
    <col min="1538" max="1538" width="41.140625" style="39" customWidth="1"/>
    <col min="1539" max="1541" width="13.140625" style="39" customWidth="1"/>
    <col min="1542" max="1542" width="9.140625" style="39"/>
    <col min="1543" max="1543" width="35" style="39" customWidth="1"/>
    <col min="1544" max="1544" width="9.140625" style="39"/>
    <col min="1545" max="1546" width="16.5703125" style="39" customWidth="1"/>
    <col min="1547" max="1792" width="9.140625" style="39"/>
    <col min="1793" max="1793" width="4.42578125" style="39" customWidth="1"/>
    <col min="1794" max="1794" width="41.140625" style="39" customWidth="1"/>
    <col min="1795" max="1797" width="13.140625" style="39" customWidth="1"/>
    <col min="1798" max="1798" width="9.140625" style="39"/>
    <col min="1799" max="1799" width="35" style="39" customWidth="1"/>
    <col min="1800" max="1800" width="9.140625" style="39"/>
    <col min="1801" max="1802" width="16.5703125" style="39" customWidth="1"/>
    <col min="1803" max="2048" width="9.140625" style="39"/>
    <col min="2049" max="2049" width="4.42578125" style="39" customWidth="1"/>
    <col min="2050" max="2050" width="41.140625" style="39" customWidth="1"/>
    <col min="2051" max="2053" width="13.140625" style="39" customWidth="1"/>
    <col min="2054" max="2054" width="9.140625" style="39"/>
    <col min="2055" max="2055" width="35" style="39" customWidth="1"/>
    <col min="2056" max="2056" width="9.140625" style="39"/>
    <col min="2057" max="2058" width="16.5703125" style="39" customWidth="1"/>
    <col min="2059" max="2304" width="9.140625" style="39"/>
    <col min="2305" max="2305" width="4.42578125" style="39" customWidth="1"/>
    <col min="2306" max="2306" width="41.140625" style="39" customWidth="1"/>
    <col min="2307" max="2309" width="13.140625" style="39" customWidth="1"/>
    <col min="2310" max="2310" width="9.140625" style="39"/>
    <col min="2311" max="2311" width="35" style="39" customWidth="1"/>
    <col min="2312" max="2312" width="9.140625" style="39"/>
    <col min="2313" max="2314" width="16.5703125" style="39" customWidth="1"/>
    <col min="2315" max="2560" width="9.140625" style="39"/>
    <col min="2561" max="2561" width="4.42578125" style="39" customWidth="1"/>
    <col min="2562" max="2562" width="41.140625" style="39" customWidth="1"/>
    <col min="2563" max="2565" width="13.140625" style="39" customWidth="1"/>
    <col min="2566" max="2566" width="9.140625" style="39"/>
    <col min="2567" max="2567" width="35" style="39" customWidth="1"/>
    <col min="2568" max="2568" width="9.140625" style="39"/>
    <col min="2569" max="2570" width="16.5703125" style="39" customWidth="1"/>
    <col min="2571" max="2816" width="9.140625" style="39"/>
    <col min="2817" max="2817" width="4.42578125" style="39" customWidth="1"/>
    <col min="2818" max="2818" width="41.140625" style="39" customWidth="1"/>
    <col min="2819" max="2821" width="13.140625" style="39" customWidth="1"/>
    <col min="2822" max="2822" width="9.140625" style="39"/>
    <col min="2823" max="2823" width="35" style="39" customWidth="1"/>
    <col min="2824" max="2824" width="9.140625" style="39"/>
    <col min="2825" max="2826" width="16.5703125" style="39" customWidth="1"/>
    <col min="2827" max="3072" width="9.140625" style="39"/>
    <col min="3073" max="3073" width="4.42578125" style="39" customWidth="1"/>
    <col min="3074" max="3074" width="41.140625" style="39" customWidth="1"/>
    <col min="3075" max="3077" width="13.140625" style="39" customWidth="1"/>
    <col min="3078" max="3078" width="9.140625" style="39"/>
    <col min="3079" max="3079" width="35" style="39" customWidth="1"/>
    <col min="3080" max="3080" width="9.140625" style="39"/>
    <col min="3081" max="3082" width="16.5703125" style="39" customWidth="1"/>
    <col min="3083" max="3328" width="9.140625" style="39"/>
    <col min="3329" max="3329" width="4.42578125" style="39" customWidth="1"/>
    <col min="3330" max="3330" width="41.140625" style="39" customWidth="1"/>
    <col min="3331" max="3333" width="13.140625" style="39" customWidth="1"/>
    <col min="3334" max="3334" width="9.140625" style="39"/>
    <col min="3335" max="3335" width="35" style="39" customWidth="1"/>
    <col min="3336" max="3336" width="9.140625" style="39"/>
    <col min="3337" max="3338" width="16.5703125" style="39" customWidth="1"/>
    <col min="3339" max="3584" width="9.140625" style="39"/>
    <col min="3585" max="3585" width="4.42578125" style="39" customWidth="1"/>
    <col min="3586" max="3586" width="41.140625" style="39" customWidth="1"/>
    <col min="3587" max="3589" width="13.140625" style="39" customWidth="1"/>
    <col min="3590" max="3590" width="9.140625" style="39"/>
    <col min="3591" max="3591" width="35" style="39" customWidth="1"/>
    <col min="3592" max="3592" width="9.140625" style="39"/>
    <col min="3593" max="3594" width="16.5703125" style="39" customWidth="1"/>
    <col min="3595" max="3840" width="9.140625" style="39"/>
    <col min="3841" max="3841" width="4.42578125" style="39" customWidth="1"/>
    <col min="3842" max="3842" width="41.140625" style="39" customWidth="1"/>
    <col min="3843" max="3845" width="13.140625" style="39" customWidth="1"/>
    <col min="3846" max="3846" width="9.140625" style="39"/>
    <col min="3847" max="3847" width="35" style="39" customWidth="1"/>
    <col min="3848" max="3848" width="9.140625" style="39"/>
    <col min="3849" max="3850" width="16.5703125" style="39" customWidth="1"/>
    <col min="3851" max="4096" width="9.140625" style="39"/>
    <col min="4097" max="4097" width="4.42578125" style="39" customWidth="1"/>
    <col min="4098" max="4098" width="41.140625" style="39" customWidth="1"/>
    <col min="4099" max="4101" width="13.140625" style="39" customWidth="1"/>
    <col min="4102" max="4102" width="9.140625" style="39"/>
    <col min="4103" max="4103" width="35" style="39" customWidth="1"/>
    <col min="4104" max="4104" width="9.140625" style="39"/>
    <col min="4105" max="4106" width="16.5703125" style="39" customWidth="1"/>
    <col min="4107" max="4352" width="9.140625" style="39"/>
    <col min="4353" max="4353" width="4.42578125" style="39" customWidth="1"/>
    <col min="4354" max="4354" width="41.140625" style="39" customWidth="1"/>
    <col min="4355" max="4357" width="13.140625" style="39" customWidth="1"/>
    <col min="4358" max="4358" width="9.140625" style="39"/>
    <col min="4359" max="4359" width="35" style="39" customWidth="1"/>
    <col min="4360" max="4360" width="9.140625" style="39"/>
    <col min="4361" max="4362" width="16.5703125" style="39" customWidth="1"/>
    <col min="4363" max="4608" width="9.140625" style="39"/>
    <col min="4609" max="4609" width="4.42578125" style="39" customWidth="1"/>
    <col min="4610" max="4610" width="41.140625" style="39" customWidth="1"/>
    <col min="4611" max="4613" width="13.140625" style="39" customWidth="1"/>
    <col min="4614" max="4614" width="9.140625" style="39"/>
    <col min="4615" max="4615" width="35" style="39" customWidth="1"/>
    <col min="4616" max="4616" width="9.140625" style="39"/>
    <col min="4617" max="4618" width="16.5703125" style="39" customWidth="1"/>
    <col min="4619" max="4864" width="9.140625" style="39"/>
    <col min="4865" max="4865" width="4.42578125" style="39" customWidth="1"/>
    <col min="4866" max="4866" width="41.140625" style="39" customWidth="1"/>
    <col min="4867" max="4869" width="13.140625" style="39" customWidth="1"/>
    <col min="4870" max="4870" width="9.140625" style="39"/>
    <col min="4871" max="4871" width="35" style="39" customWidth="1"/>
    <col min="4872" max="4872" width="9.140625" style="39"/>
    <col min="4873" max="4874" width="16.5703125" style="39" customWidth="1"/>
    <col min="4875" max="5120" width="9.140625" style="39"/>
    <col min="5121" max="5121" width="4.42578125" style="39" customWidth="1"/>
    <col min="5122" max="5122" width="41.140625" style="39" customWidth="1"/>
    <col min="5123" max="5125" width="13.140625" style="39" customWidth="1"/>
    <col min="5126" max="5126" width="9.140625" style="39"/>
    <col min="5127" max="5127" width="35" style="39" customWidth="1"/>
    <col min="5128" max="5128" width="9.140625" style="39"/>
    <col min="5129" max="5130" width="16.5703125" style="39" customWidth="1"/>
    <col min="5131" max="5376" width="9.140625" style="39"/>
    <col min="5377" max="5377" width="4.42578125" style="39" customWidth="1"/>
    <col min="5378" max="5378" width="41.140625" style="39" customWidth="1"/>
    <col min="5379" max="5381" width="13.140625" style="39" customWidth="1"/>
    <col min="5382" max="5382" width="9.140625" style="39"/>
    <col min="5383" max="5383" width="35" style="39" customWidth="1"/>
    <col min="5384" max="5384" width="9.140625" style="39"/>
    <col min="5385" max="5386" width="16.5703125" style="39" customWidth="1"/>
    <col min="5387" max="5632" width="9.140625" style="39"/>
    <col min="5633" max="5633" width="4.42578125" style="39" customWidth="1"/>
    <col min="5634" max="5634" width="41.140625" style="39" customWidth="1"/>
    <col min="5635" max="5637" width="13.140625" style="39" customWidth="1"/>
    <col min="5638" max="5638" width="9.140625" style="39"/>
    <col min="5639" max="5639" width="35" style="39" customWidth="1"/>
    <col min="5640" max="5640" width="9.140625" style="39"/>
    <col min="5641" max="5642" width="16.5703125" style="39" customWidth="1"/>
    <col min="5643" max="5888" width="9.140625" style="39"/>
    <col min="5889" max="5889" width="4.42578125" style="39" customWidth="1"/>
    <col min="5890" max="5890" width="41.140625" style="39" customWidth="1"/>
    <col min="5891" max="5893" width="13.140625" style="39" customWidth="1"/>
    <col min="5894" max="5894" width="9.140625" style="39"/>
    <col min="5895" max="5895" width="35" style="39" customWidth="1"/>
    <col min="5896" max="5896" width="9.140625" style="39"/>
    <col min="5897" max="5898" width="16.5703125" style="39" customWidth="1"/>
    <col min="5899" max="6144" width="9.140625" style="39"/>
    <col min="6145" max="6145" width="4.42578125" style="39" customWidth="1"/>
    <col min="6146" max="6146" width="41.140625" style="39" customWidth="1"/>
    <col min="6147" max="6149" width="13.140625" style="39" customWidth="1"/>
    <col min="6150" max="6150" width="9.140625" style="39"/>
    <col min="6151" max="6151" width="35" style="39" customWidth="1"/>
    <col min="6152" max="6152" width="9.140625" style="39"/>
    <col min="6153" max="6154" width="16.5703125" style="39" customWidth="1"/>
    <col min="6155" max="6400" width="9.140625" style="39"/>
    <col min="6401" max="6401" width="4.42578125" style="39" customWidth="1"/>
    <col min="6402" max="6402" width="41.140625" style="39" customWidth="1"/>
    <col min="6403" max="6405" width="13.140625" style="39" customWidth="1"/>
    <col min="6406" max="6406" width="9.140625" style="39"/>
    <col min="6407" max="6407" width="35" style="39" customWidth="1"/>
    <col min="6408" max="6408" width="9.140625" style="39"/>
    <col min="6409" max="6410" width="16.5703125" style="39" customWidth="1"/>
    <col min="6411" max="6656" width="9.140625" style="39"/>
    <col min="6657" max="6657" width="4.42578125" style="39" customWidth="1"/>
    <col min="6658" max="6658" width="41.140625" style="39" customWidth="1"/>
    <col min="6659" max="6661" width="13.140625" style="39" customWidth="1"/>
    <col min="6662" max="6662" width="9.140625" style="39"/>
    <col min="6663" max="6663" width="35" style="39" customWidth="1"/>
    <col min="6664" max="6664" width="9.140625" style="39"/>
    <col min="6665" max="6666" width="16.5703125" style="39" customWidth="1"/>
    <col min="6667" max="6912" width="9.140625" style="39"/>
    <col min="6913" max="6913" width="4.42578125" style="39" customWidth="1"/>
    <col min="6914" max="6914" width="41.140625" style="39" customWidth="1"/>
    <col min="6915" max="6917" width="13.140625" style="39" customWidth="1"/>
    <col min="6918" max="6918" width="9.140625" style="39"/>
    <col min="6919" max="6919" width="35" style="39" customWidth="1"/>
    <col min="6920" max="6920" width="9.140625" style="39"/>
    <col min="6921" max="6922" width="16.5703125" style="39" customWidth="1"/>
    <col min="6923" max="7168" width="9.140625" style="39"/>
    <col min="7169" max="7169" width="4.42578125" style="39" customWidth="1"/>
    <col min="7170" max="7170" width="41.140625" style="39" customWidth="1"/>
    <col min="7171" max="7173" width="13.140625" style="39" customWidth="1"/>
    <col min="7174" max="7174" width="9.140625" style="39"/>
    <col min="7175" max="7175" width="35" style="39" customWidth="1"/>
    <col min="7176" max="7176" width="9.140625" style="39"/>
    <col min="7177" max="7178" width="16.5703125" style="39" customWidth="1"/>
    <col min="7179" max="7424" width="9.140625" style="39"/>
    <col min="7425" max="7425" width="4.42578125" style="39" customWidth="1"/>
    <col min="7426" max="7426" width="41.140625" style="39" customWidth="1"/>
    <col min="7427" max="7429" width="13.140625" style="39" customWidth="1"/>
    <col min="7430" max="7430" width="9.140625" style="39"/>
    <col min="7431" max="7431" width="35" style="39" customWidth="1"/>
    <col min="7432" max="7432" width="9.140625" style="39"/>
    <col min="7433" max="7434" width="16.5703125" style="39" customWidth="1"/>
    <col min="7435" max="7680" width="9.140625" style="39"/>
    <col min="7681" max="7681" width="4.42578125" style="39" customWidth="1"/>
    <col min="7682" max="7682" width="41.140625" style="39" customWidth="1"/>
    <col min="7683" max="7685" width="13.140625" style="39" customWidth="1"/>
    <col min="7686" max="7686" width="9.140625" style="39"/>
    <col min="7687" max="7687" width="35" style="39" customWidth="1"/>
    <col min="7688" max="7688" width="9.140625" style="39"/>
    <col min="7689" max="7690" width="16.5703125" style="39" customWidth="1"/>
    <col min="7691" max="7936" width="9.140625" style="39"/>
    <col min="7937" max="7937" width="4.42578125" style="39" customWidth="1"/>
    <col min="7938" max="7938" width="41.140625" style="39" customWidth="1"/>
    <col min="7939" max="7941" width="13.140625" style="39" customWidth="1"/>
    <col min="7942" max="7942" width="9.140625" style="39"/>
    <col min="7943" max="7943" width="35" style="39" customWidth="1"/>
    <col min="7944" max="7944" width="9.140625" style="39"/>
    <col min="7945" max="7946" width="16.5703125" style="39" customWidth="1"/>
    <col min="7947" max="8192" width="9.140625" style="39"/>
    <col min="8193" max="8193" width="4.42578125" style="39" customWidth="1"/>
    <col min="8194" max="8194" width="41.140625" style="39" customWidth="1"/>
    <col min="8195" max="8197" width="13.140625" style="39" customWidth="1"/>
    <col min="8198" max="8198" width="9.140625" style="39"/>
    <col min="8199" max="8199" width="35" style="39" customWidth="1"/>
    <col min="8200" max="8200" width="9.140625" style="39"/>
    <col min="8201" max="8202" width="16.5703125" style="39" customWidth="1"/>
    <col min="8203" max="8448" width="9.140625" style="39"/>
    <col min="8449" max="8449" width="4.42578125" style="39" customWidth="1"/>
    <col min="8450" max="8450" width="41.140625" style="39" customWidth="1"/>
    <col min="8451" max="8453" width="13.140625" style="39" customWidth="1"/>
    <col min="8454" max="8454" width="9.140625" style="39"/>
    <col min="8455" max="8455" width="35" style="39" customWidth="1"/>
    <col min="8456" max="8456" width="9.140625" style="39"/>
    <col min="8457" max="8458" width="16.5703125" style="39" customWidth="1"/>
    <col min="8459" max="8704" width="9.140625" style="39"/>
    <col min="8705" max="8705" width="4.42578125" style="39" customWidth="1"/>
    <col min="8706" max="8706" width="41.140625" style="39" customWidth="1"/>
    <col min="8707" max="8709" width="13.140625" style="39" customWidth="1"/>
    <col min="8710" max="8710" width="9.140625" style="39"/>
    <col min="8711" max="8711" width="35" style="39" customWidth="1"/>
    <col min="8712" max="8712" width="9.140625" style="39"/>
    <col min="8713" max="8714" width="16.5703125" style="39" customWidth="1"/>
    <col min="8715" max="8960" width="9.140625" style="39"/>
    <col min="8961" max="8961" width="4.42578125" style="39" customWidth="1"/>
    <col min="8962" max="8962" width="41.140625" style="39" customWidth="1"/>
    <col min="8963" max="8965" width="13.140625" style="39" customWidth="1"/>
    <col min="8966" max="8966" width="9.140625" style="39"/>
    <col min="8967" max="8967" width="35" style="39" customWidth="1"/>
    <col min="8968" max="8968" width="9.140625" style="39"/>
    <col min="8969" max="8970" width="16.5703125" style="39" customWidth="1"/>
    <col min="8971" max="9216" width="9.140625" style="39"/>
    <col min="9217" max="9217" width="4.42578125" style="39" customWidth="1"/>
    <col min="9218" max="9218" width="41.140625" style="39" customWidth="1"/>
    <col min="9219" max="9221" width="13.140625" style="39" customWidth="1"/>
    <col min="9222" max="9222" width="9.140625" style="39"/>
    <col min="9223" max="9223" width="35" style="39" customWidth="1"/>
    <col min="9224" max="9224" width="9.140625" style="39"/>
    <col min="9225" max="9226" width="16.5703125" style="39" customWidth="1"/>
    <col min="9227" max="9472" width="9.140625" style="39"/>
    <col min="9473" max="9473" width="4.42578125" style="39" customWidth="1"/>
    <col min="9474" max="9474" width="41.140625" style="39" customWidth="1"/>
    <col min="9475" max="9477" width="13.140625" style="39" customWidth="1"/>
    <col min="9478" max="9478" width="9.140625" style="39"/>
    <col min="9479" max="9479" width="35" style="39" customWidth="1"/>
    <col min="9480" max="9480" width="9.140625" style="39"/>
    <col min="9481" max="9482" width="16.5703125" style="39" customWidth="1"/>
    <col min="9483" max="9728" width="9.140625" style="39"/>
    <col min="9729" max="9729" width="4.42578125" style="39" customWidth="1"/>
    <col min="9730" max="9730" width="41.140625" style="39" customWidth="1"/>
    <col min="9731" max="9733" width="13.140625" style="39" customWidth="1"/>
    <col min="9734" max="9734" width="9.140625" style="39"/>
    <col min="9735" max="9735" width="35" style="39" customWidth="1"/>
    <col min="9736" max="9736" width="9.140625" style="39"/>
    <col min="9737" max="9738" width="16.5703125" style="39" customWidth="1"/>
    <col min="9739" max="9984" width="9.140625" style="39"/>
    <col min="9985" max="9985" width="4.42578125" style="39" customWidth="1"/>
    <col min="9986" max="9986" width="41.140625" style="39" customWidth="1"/>
    <col min="9987" max="9989" width="13.140625" style="39" customWidth="1"/>
    <col min="9990" max="9990" width="9.140625" style="39"/>
    <col min="9991" max="9991" width="35" style="39" customWidth="1"/>
    <col min="9992" max="9992" width="9.140625" style="39"/>
    <col min="9993" max="9994" width="16.5703125" style="39" customWidth="1"/>
    <col min="9995" max="10240" width="9.140625" style="39"/>
    <col min="10241" max="10241" width="4.42578125" style="39" customWidth="1"/>
    <col min="10242" max="10242" width="41.140625" style="39" customWidth="1"/>
    <col min="10243" max="10245" width="13.140625" style="39" customWidth="1"/>
    <col min="10246" max="10246" width="9.140625" style="39"/>
    <col min="10247" max="10247" width="35" style="39" customWidth="1"/>
    <col min="10248" max="10248" width="9.140625" style="39"/>
    <col min="10249" max="10250" width="16.5703125" style="39" customWidth="1"/>
    <col min="10251" max="10496" width="9.140625" style="39"/>
    <col min="10497" max="10497" width="4.42578125" style="39" customWidth="1"/>
    <col min="10498" max="10498" width="41.140625" style="39" customWidth="1"/>
    <col min="10499" max="10501" width="13.140625" style="39" customWidth="1"/>
    <col min="10502" max="10502" width="9.140625" style="39"/>
    <col min="10503" max="10503" width="35" style="39" customWidth="1"/>
    <col min="10504" max="10504" width="9.140625" style="39"/>
    <col min="10505" max="10506" width="16.5703125" style="39" customWidth="1"/>
    <col min="10507" max="10752" width="9.140625" style="39"/>
    <col min="10753" max="10753" width="4.42578125" style="39" customWidth="1"/>
    <col min="10754" max="10754" width="41.140625" style="39" customWidth="1"/>
    <col min="10755" max="10757" width="13.140625" style="39" customWidth="1"/>
    <col min="10758" max="10758" width="9.140625" style="39"/>
    <col min="10759" max="10759" width="35" style="39" customWidth="1"/>
    <col min="10760" max="10760" width="9.140625" style="39"/>
    <col min="10761" max="10762" width="16.5703125" style="39" customWidth="1"/>
    <col min="10763" max="11008" width="9.140625" style="39"/>
    <col min="11009" max="11009" width="4.42578125" style="39" customWidth="1"/>
    <col min="11010" max="11010" width="41.140625" style="39" customWidth="1"/>
    <col min="11011" max="11013" width="13.140625" style="39" customWidth="1"/>
    <col min="11014" max="11014" width="9.140625" style="39"/>
    <col min="11015" max="11015" width="35" style="39" customWidth="1"/>
    <col min="11016" max="11016" width="9.140625" style="39"/>
    <col min="11017" max="11018" width="16.5703125" style="39" customWidth="1"/>
    <col min="11019" max="11264" width="9.140625" style="39"/>
    <col min="11265" max="11265" width="4.42578125" style="39" customWidth="1"/>
    <col min="11266" max="11266" width="41.140625" style="39" customWidth="1"/>
    <col min="11267" max="11269" width="13.140625" style="39" customWidth="1"/>
    <col min="11270" max="11270" width="9.140625" style="39"/>
    <col min="11271" max="11271" width="35" style="39" customWidth="1"/>
    <col min="11272" max="11272" width="9.140625" style="39"/>
    <col min="11273" max="11274" width="16.5703125" style="39" customWidth="1"/>
    <col min="11275" max="11520" width="9.140625" style="39"/>
    <col min="11521" max="11521" width="4.42578125" style="39" customWidth="1"/>
    <col min="11522" max="11522" width="41.140625" style="39" customWidth="1"/>
    <col min="11523" max="11525" width="13.140625" style="39" customWidth="1"/>
    <col min="11526" max="11526" width="9.140625" style="39"/>
    <col min="11527" max="11527" width="35" style="39" customWidth="1"/>
    <col min="11528" max="11528" width="9.140625" style="39"/>
    <col min="11529" max="11530" width="16.5703125" style="39" customWidth="1"/>
    <col min="11531" max="11776" width="9.140625" style="39"/>
    <col min="11777" max="11777" width="4.42578125" style="39" customWidth="1"/>
    <col min="11778" max="11778" width="41.140625" style="39" customWidth="1"/>
    <col min="11779" max="11781" width="13.140625" style="39" customWidth="1"/>
    <col min="11782" max="11782" width="9.140625" style="39"/>
    <col min="11783" max="11783" width="35" style="39" customWidth="1"/>
    <col min="11784" max="11784" width="9.140625" style="39"/>
    <col min="11785" max="11786" width="16.5703125" style="39" customWidth="1"/>
    <col min="11787" max="12032" width="9.140625" style="39"/>
    <col min="12033" max="12033" width="4.42578125" style="39" customWidth="1"/>
    <col min="12034" max="12034" width="41.140625" style="39" customWidth="1"/>
    <col min="12035" max="12037" width="13.140625" style="39" customWidth="1"/>
    <col min="12038" max="12038" width="9.140625" style="39"/>
    <col min="12039" max="12039" width="35" style="39" customWidth="1"/>
    <col min="12040" max="12040" width="9.140625" style="39"/>
    <col min="12041" max="12042" width="16.5703125" style="39" customWidth="1"/>
    <col min="12043" max="12288" width="9.140625" style="39"/>
    <col min="12289" max="12289" width="4.42578125" style="39" customWidth="1"/>
    <col min="12290" max="12290" width="41.140625" style="39" customWidth="1"/>
    <col min="12291" max="12293" width="13.140625" style="39" customWidth="1"/>
    <col min="12294" max="12294" width="9.140625" style="39"/>
    <col min="12295" max="12295" width="35" style="39" customWidth="1"/>
    <col min="12296" max="12296" width="9.140625" style="39"/>
    <col min="12297" max="12298" width="16.5703125" style="39" customWidth="1"/>
    <col min="12299" max="12544" width="9.140625" style="39"/>
    <col min="12545" max="12545" width="4.42578125" style="39" customWidth="1"/>
    <col min="12546" max="12546" width="41.140625" style="39" customWidth="1"/>
    <col min="12547" max="12549" width="13.140625" style="39" customWidth="1"/>
    <col min="12550" max="12550" width="9.140625" style="39"/>
    <col min="12551" max="12551" width="35" style="39" customWidth="1"/>
    <col min="12552" max="12552" width="9.140625" style="39"/>
    <col min="12553" max="12554" width="16.5703125" style="39" customWidth="1"/>
    <col min="12555" max="12800" width="9.140625" style="39"/>
    <col min="12801" max="12801" width="4.42578125" style="39" customWidth="1"/>
    <col min="12802" max="12802" width="41.140625" style="39" customWidth="1"/>
    <col min="12803" max="12805" width="13.140625" style="39" customWidth="1"/>
    <col min="12806" max="12806" width="9.140625" style="39"/>
    <col min="12807" max="12807" width="35" style="39" customWidth="1"/>
    <col min="12808" max="12808" width="9.140625" style="39"/>
    <col min="12809" max="12810" width="16.5703125" style="39" customWidth="1"/>
    <col min="12811" max="13056" width="9.140625" style="39"/>
    <col min="13057" max="13057" width="4.42578125" style="39" customWidth="1"/>
    <col min="13058" max="13058" width="41.140625" style="39" customWidth="1"/>
    <col min="13059" max="13061" width="13.140625" style="39" customWidth="1"/>
    <col min="13062" max="13062" width="9.140625" style="39"/>
    <col min="13063" max="13063" width="35" style="39" customWidth="1"/>
    <col min="13064" max="13064" width="9.140625" style="39"/>
    <col min="13065" max="13066" width="16.5703125" style="39" customWidth="1"/>
    <col min="13067" max="13312" width="9.140625" style="39"/>
    <col min="13313" max="13313" width="4.42578125" style="39" customWidth="1"/>
    <col min="13314" max="13314" width="41.140625" style="39" customWidth="1"/>
    <col min="13315" max="13317" width="13.140625" style="39" customWidth="1"/>
    <col min="13318" max="13318" width="9.140625" style="39"/>
    <col min="13319" max="13319" width="35" style="39" customWidth="1"/>
    <col min="13320" max="13320" width="9.140625" style="39"/>
    <col min="13321" max="13322" width="16.5703125" style="39" customWidth="1"/>
    <col min="13323" max="13568" width="9.140625" style="39"/>
    <col min="13569" max="13569" width="4.42578125" style="39" customWidth="1"/>
    <col min="13570" max="13570" width="41.140625" style="39" customWidth="1"/>
    <col min="13571" max="13573" width="13.140625" style="39" customWidth="1"/>
    <col min="13574" max="13574" width="9.140625" style="39"/>
    <col min="13575" max="13575" width="35" style="39" customWidth="1"/>
    <col min="13576" max="13576" width="9.140625" style="39"/>
    <col min="13577" max="13578" width="16.5703125" style="39" customWidth="1"/>
    <col min="13579" max="13824" width="9.140625" style="39"/>
    <col min="13825" max="13825" width="4.42578125" style="39" customWidth="1"/>
    <col min="13826" max="13826" width="41.140625" style="39" customWidth="1"/>
    <col min="13827" max="13829" width="13.140625" style="39" customWidth="1"/>
    <col min="13830" max="13830" width="9.140625" style="39"/>
    <col min="13831" max="13831" width="35" style="39" customWidth="1"/>
    <col min="13832" max="13832" width="9.140625" style="39"/>
    <col min="13833" max="13834" width="16.5703125" style="39" customWidth="1"/>
    <col min="13835" max="14080" width="9.140625" style="39"/>
    <col min="14081" max="14081" width="4.42578125" style="39" customWidth="1"/>
    <col min="14082" max="14082" width="41.140625" style="39" customWidth="1"/>
    <col min="14083" max="14085" width="13.140625" style="39" customWidth="1"/>
    <col min="14086" max="14086" width="9.140625" style="39"/>
    <col min="14087" max="14087" width="35" style="39" customWidth="1"/>
    <col min="14088" max="14088" width="9.140625" style="39"/>
    <col min="14089" max="14090" width="16.5703125" style="39" customWidth="1"/>
    <col min="14091" max="14336" width="9.140625" style="39"/>
    <col min="14337" max="14337" width="4.42578125" style="39" customWidth="1"/>
    <col min="14338" max="14338" width="41.140625" style="39" customWidth="1"/>
    <col min="14339" max="14341" width="13.140625" style="39" customWidth="1"/>
    <col min="14342" max="14342" width="9.140625" style="39"/>
    <col min="14343" max="14343" width="35" style="39" customWidth="1"/>
    <col min="14344" max="14344" width="9.140625" style="39"/>
    <col min="14345" max="14346" width="16.5703125" style="39" customWidth="1"/>
    <col min="14347" max="14592" width="9.140625" style="39"/>
    <col min="14593" max="14593" width="4.42578125" style="39" customWidth="1"/>
    <col min="14594" max="14594" width="41.140625" style="39" customWidth="1"/>
    <col min="14595" max="14597" width="13.140625" style="39" customWidth="1"/>
    <col min="14598" max="14598" width="9.140625" style="39"/>
    <col min="14599" max="14599" width="35" style="39" customWidth="1"/>
    <col min="14600" max="14600" width="9.140625" style="39"/>
    <col min="14601" max="14602" width="16.5703125" style="39" customWidth="1"/>
    <col min="14603" max="14848" width="9.140625" style="39"/>
    <col min="14849" max="14849" width="4.42578125" style="39" customWidth="1"/>
    <col min="14850" max="14850" width="41.140625" style="39" customWidth="1"/>
    <col min="14851" max="14853" width="13.140625" style="39" customWidth="1"/>
    <col min="14854" max="14854" width="9.140625" style="39"/>
    <col min="14855" max="14855" width="35" style="39" customWidth="1"/>
    <col min="14856" max="14856" width="9.140625" style="39"/>
    <col min="14857" max="14858" width="16.5703125" style="39" customWidth="1"/>
    <col min="14859" max="15104" width="9.140625" style="39"/>
    <col min="15105" max="15105" width="4.42578125" style="39" customWidth="1"/>
    <col min="15106" max="15106" width="41.140625" style="39" customWidth="1"/>
    <col min="15107" max="15109" width="13.140625" style="39" customWidth="1"/>
    <col min="15110" max="15110" width="9.140625" style="39"/>
    <col min="15111" max="15111" width="35" style="39" customWidth="1"/>
    <col min="15112" max="15112" width="9.140625" style="39"/>
    <col min="15113" max="15114" width="16.5703125" style="39" customWidth="1"/>
    <col min="15115" max="15360" width="9.140625" style="39"/>
    <col min="15361" max="15361" width="4.42578125" style="39" customWidth="1"/>
    <col min="15362" max="15362" width="41.140625" style="39" customWidth="1"/>
    <col min="15363" max="15365" width="13.140625" style="39" customWidth="1"/>
    <col min="15366" max="15366" width="9.140625" style="39"/>
    <col min="15367" max="15367" width="35" style="39" customWidth="1"/>
    <col min="15368" max="15368" width="9.140625" style="39"/>
    <col min="15369" max="15370" width="16.5703125" style="39" customWidth="1"/>
    <col min="15371" max="15616" width="9.140625" style="39"/>
    <col min="15617" max="15617" width="4.42578125" style="39" customWidth="1"/>
    <col min="15618" max="15618" width="41.140625" style="39" customWidth="1"/>
    <col min="15619" max="15621" width="13.140625" style="39" customWidth="1"/>
    <col min="15622" max="15622" width="9.140625" style="39"/>
    <col min="15623" max="15623" width="35" style="39" customWidth="1"/>
    <col min="15624" max="15624" width="9.140625" style="39"/>
    <col min="15625" max="15626" width="16.5703125" style="39" customWidth="1"/>
    <col min="15627" max="15872" width="9.140625" style="39"/>
    <col min="15873" max="15873" width="4.42578125" style="39" customWidth="1"/>
    <col min="15874" max="15874" width="41.140625" style="39" customWidth="1"/>
    <col min="15875" max="15877" width="13.140625" style="39" customWidth="1"/>
    <col min="15878" max="15878" width="9.140625" style="39"/>
    <col min="15879" max="15879" width="35" style="39" customWidth="1"/>
    <col min="15880" max="15880" width="9.140625" style="39"/>
    <col min="15881" max="15882" width="16.5703125" style="39" customWidth="1"/>
    <col min="15883" max="16128" width="9.140625" style="39"/>
    <col min="16129" max="16129" width="4.42578125" style="39" customWidth="1"/>
    <col min="16130" max="16130" width="41.140625" style="39" customWidth="1"/>
    <col min="16131" max="16133" width="13.140625" style="39" customWidth="1"/>
    <col min="16134" max="16134" width="9.140625" style="39"/>
    <col min="16135" max="16135" width="35" style="39" customWidth="1"/>
    <col min="16136" max="16136" width="9.140625" style="39"/>
    <col min="16137" max="16138" width="16.5703125" style="39" customWidth="1"/>
    <col min="16139" max="16384" width="9.140625" style="39"/>
  </cols>
  <sheetData>
    <row r="1" spans="1:10" ht="18" x14ac:dyDescent="0.25">
      <c r="A1" s="303" t="s">
        <v>121</v>
      </c>
      <c r="B1" s="303"/>
      <c r="C1" s="303"/>
      <c r="D1" s="303"/>
      <c r="E1" s="303"/>
      <c r="F1" s="303" t="s">
        <v>122</v>
      </c>
      <c r="G1" s="303"/>
      <c r="H1" s="303"/>
      <c r="I1" s="303"/>
      <c r="J1" s="303"/>
    </row>
    <row r="2" spans="1:10" x14ac:dyDescent="0.25">
      <c r="A2" s="304" t="s">
        <v>372</v>
      </c>
      <c r="B2" s="304"/>
      <c r="C2" s="304"/>
      <c r="D2" s="304"/>
      <c r="E2" s="304"/>
      <c r="F2" s="304" t="s">
        <v>372</v>
      </c>
      <c r="G2" s="304"/>
      <c r="H2" s="304"/>
      <c r="I2" s="304"/>
      <c r="J2" s="304"/>
    </row>
    <row r="3" spans="1:10" ht="14.45" x14ac:dyDescent="0.35">
      <c r="A3" s="114"/>
      <c r="B3" s="114"/>
      <c r="C3" s="114"/>
      <c r="D3" s="114"/>
      <c r="E3" s="114"/>
      <c r="F3" s="114"/>
      <c r="G3" s="114"/>
      <c r="H3" s="114"/>
      <c r="I3" s="114"/>
      <c r="J3" s="114"/>
    </row>
    <row r="4" spans="1:10" s="116" customFormat="1" ht="12.75" customHeight="1" x14ac:dyDescent="0.2">
      <c r="A4" s="115" t="s">
        <v>123</v>
      </c>
      <c r="B4" s="114"/>
      <c r="C4" s="114"/>
      <c r="D4" s="305">
        <f>ÚJ!B2</f>
        <v>0</v>
      </c>
      <c r="E4" s="305"/>
      <c r="F4" s="115" t="s">
        <v>123</v>
      </c>
      <c r="G4" s="114"/>
      <c r="H4" s="114"/>
      <c r="I4" s="305">
        <f>D4</f>
        <v>0</v>
      </c>
      <c r="J4" s="305"/>
    </row>
    <row r="5" spans="1:10" s="116" customFormat="1" ht="12.75" x14ac:dyDescent="0.2">
      <c r="A5" s="115"/>
      <c r="B5" s="114"/>
      <c r="C5" s="114"/>
      <c r="D5" s="305"/>
      <c r="E5" s="305"/>
      <c r="F5" s="115"/>
      <c r="G5" s="114"/>
      <c r="H5" s="114"/>
      <c r="I5" s="305"/>
      <c r="J5" s="305"/>
    </row>
    <row r="6" spans="1:10" x14ac:dyDescent="0.25">
      <c r="A6" s="117"/>
      <c r="B6" s="209" t="s">
        <v>165</v>
      </c>
      <c r="C6" s="201">
        <f>ÚJ!B5</f>
        <v>0</v>
      </c>
      <c r="D6" s="305">
        <f>ÚJ!B3</f>
        <v>0</v>
      </c>
      <c r="E6" s="305"/>
      <c r="F6" s="117"/>
      <c r="G6" s="210" t="str">
        <f>B6</f>
        <v>IČO:</v>
      </c>
      <c r="H6" s="201">
        <f>C6</f>
        <v>0</v>
      </c>
      <c r="I6" s="305">
        <f>D6</f>
        <v>0</v>
      </c>
      <c r="J6" s="305"/>
    </row>
    <row r="7" spans="1:10" ht="14.45" x14ac:dyDescent="0.35">
      <c r="D7" s="305">
        <f>ÚJ!B4</f>
        <v>0</v>
      </c>
      <c r="E7" s="305"/>
      <c r="I7" s="305">
        <f>D7</f>
        <v>0</v>
      </c>
      <c r="J7" s="305"/>
    </row>
    <row r="9" spans="1:10" x14ac:dyDescent="0.25">
      <c r="C9" s="118" t="s">
        <v>124</v>
      </c>
      <c r="D9" s="118" t="s">
        <v>125</v>
      </c>
      <c r="E9" s="118" t="s">
        <v>126</v>
      </c>
      <c r="F9" s="119"/>
      <c r="G9" s="119"/>
      <c r="H9" s="119"/>
      <c r="I9" s="118" t="s">
        <v>127</v>
      </c>
      <c r="J9" s="118" t="s">
        <v>128</v>
      </c>
    </row>
    <row r="10" spans="1:10" s="119" customFormat="1" ht="12.75" x14ac:dyDescent="0.2">
      <c r="A10" s="120" t="s">
        <v>129</v>
      </c>
      <c r="B10" s="121"/>
      <c r="C10" s="122"/>
      <c r="D10" s="122"/>
      <c r="E10" s="123"/>
      <c r="F10" s="120" t="s">
        <v>130</v>
      </c>
      <c r="G10" s="121"/>
      <c r="H10" s="121"/>
      <c r="I10" s="121"/>
      <c r="J10" s="124"/>
    </row>
    <row r="11" spans="1:10" x14ac:dyDescent="0.25">
      <c r="A11" s="125">
        <v>1</v>
      </c>
      <c r="B11" s="125" t="s">
        <v>131</v>
      </c>
      <c r="C11" s="126"/>
      <c r="D11" s="126"/>
      <c r="E11" s="126">
        <f>SUM(C11:D11)</f>
        <v>0</v>
      </c>
      <c r="F11" s="125">
        <v>1</v>
      </c>
      <c r="G11" s="127" t="s">
        <v>132</v>
      </c>
      <c r="H11" s="128"/>
      <c r="I11" s="126"/>
      <c r="J11" s="126"/>
    </row>
    <row r="12" spans="1:10" x14ac:dyDescent="0.25">
      <c r="A12" s="125">
        <v>2</v>
      </c>
      <c r="B12" s="125" t="s">
        <v>133</v>
      </c>
      <c r="C12" s="126"/>
      <c r="D12" s="126">
        <f>'Peněžní deník'!O507+'Peněžní deník'!P507</f>
        <v>0</v>
      </c>
      <c r="E12" s="126">
        <f t="shared" ref="E12:E19" si="0">SUM(C12:D12)</f>
        <v>0</v>
      </c>
      <c r="F12" s="125">
        <v>2</v>
      </c>
      <c r="G12" s="116" t="s">
        <v>134</v>
      </c>
      <c r="I12" s="126">
        <f>'Kniha dlouhodobého majetku'!G27+'Kniha drobného dlouh. majetku'!G27</f>
        <v>0</v>
      </c>
      <c r="J12" s="126">
        <f>'Kniha dlouhodobého majetku'!G2+'Kniha drobného dlouh. majetku'!G2</f>
        <v>0</v>
      </c>
    </row>
    <row r="13" spans="1:10" x14ac:dyDescent="0.25">
      <c r="A13" s="125">
        <v>3</v>
      </c>
      <c r="B13" s="125" t="s">
        <v>135</v>
      </c>
      <c r="C13" s="126"/>
      <c r="D13" s="126"/>
      <c r="E13" s="126">
        <f t="shared" si="0"/>
        <v>0</v>
      </c>
      <c r="F13" s="125">
        <v>3</v>
      </c>
      <c r="G13" s="127" t="s">
        <v>136</v>
      </c>
      <c r="H13" s="128"/>
      <c r="I13" s="126"/>
      <c r="J13" s="126"/>
    </row>
    <row r="14" spans="1:10" x14ac:dyDescent="0.25">
      <c r="A14" s="125">
        <v>4</v>
      </c>
      <c r="B14" s="125" t="s">
        <v>137</v>
      </c>
      <c r="C14" s="129">
        <f>'Peněžní deník'!AF507</f>
        <v>0</v>
      </c>
      <c r="D14" s="126"/>
      <c r="E14" s="126">
        <f t="shared" si="0"/>
        <v>0</v>
      </c>
      <c r="F14" s="125">
        <v>4</v>
      </c>
      <c r="G14" s="116" t="s">
        <v>138</v>
      </c>
      <c r="I14" s="126">
        <f>'Peněžní deník'!F5+'Peněžní deník'!F507-'Peněžní deník'!G507</f>
        <v>0</v>
      </c>
      <c r="J14" s="126">
        <f>'Peněžní deník'!F5</f>
        <v>0</v>
      </c>
    </row>
    <row r="15" spans="1:10" x14ac:dyDescent="0.25">
      <c r="A15" s="125">
        <v>5</v>
      </c>
      <c r="B15" s="125" t="s">
        <v>139</v>
      </c>
      <c r="C15" s="129">
        <f>'Peněžní deník'!AD507</f>
        <v>0</v>
      </c>
      <c r="D15" s="126"/>
      <c r="E15" s="126">
        <f t="shared" si="0"/>
        <v>0</v>
      </c>
      <c r="F15" s="125">
        <v>5</v>
      </c>
      <c r="G15" s="127" t="s">
        <v>140</v>
      </c>
      <c r="H15" s="128"/>
      <c r="I15" s="126">
        <f>'Peněžní deník'!H5+'Peněžní deník'!H507-'Peněžní deník'!I507</f>
        <v>0</v>
      </c>
      <c r="J15" s="126">
        <f>'Peněžní deník'!H5</f>
        <v>0</v>
      </c>
    </row>
    <row r="16" spans="1:10" x14ac:dyDescent="0.25">
      <c r="A16" s="125">
        <v>6</v>
      </c>
      <c r="B16" s="125" t="s">
        <v>141</v>
      </c>
      <c r="C16" s="126">
        <f>'Peněžní deník'!AG507</f>
        <v>0</v>
      </c>
      <c r="D16" s="126"/>
      <c r="E16" s="126">
        <f t="shared" si="0"/>
        <v>0</v>
      </c>
      <c r="F16" s="125">
        <v>6</v>
      </c>
      <c r="G16" s="116" t="s">
        <v>142</v>
      </c>
      <c r="I16" s="126"/>
      <c r="J16" s="126"/>
    </row>
    <row r="17" spans="1:11" x14ac:dyDescent="0.25">
      <c r="A17" s="125">
        <v>7</v>
      </c>
      <c r="B17" s="125" t="s">
        <v>13</v>
      </c>
      <c r="C17" s="126">
        <f>'Peněžní deník'!AE507+'Peněžní deník'!AH507+'Peněžní deník'!AI507+'Peněžní deník'!AJ507</f>
        <v>0</v>
      </c>
      <c r="D17" s="126">
        <f>'Peněžní deník'!Q507+'Peněžní deník'!R507</f>
        <v>0</v>
      </c>
      <c r="E17" s="126">
        <f t="shared" si="0"/>
        <v>0</v>
      </c>
      <c r="F17" s="125">
        <v>7</v>
      </c>
      <c r="G17" s="127" t="s">
        <v>143</v>
      </c>
      <c r="H17" s="128"/>
      <c r="I17" s="126">
        <f>'Kniha pohledávek'!E26</f>
        <v>0</v>
      </c>
      <c r="J17" s="126"/>
    </row>
    <row r="18" spans="1:11" x14ac:dyDescent="0.25">
      <c r="A18" s="125">
        <v>8</v>
      </c>
      <c r="B18" s="125" t="s">
        <v>38</v>
      </c>
      <c r="C18" s="126">
        <f>IF('Peněžní deník'!K507&gt;0,'Peněžní deník'!K507,0)</f>
        <v>0</v>
      </c>
      <c r="D18" s="126"/>
      <c r="E18" s="126">
        <f t="shared" si="0"/>
        <v>0</v>
      </c>
      <c r="F18" s="125">
        <v>8</v>
      </c>
      <c r="G18" s="116" t="s">
        <v>144</v>
      </c>
      <c r="I18" s="126"/>
      <c r="J18" s="126">
        <f>'Kniha pohledávek'!E2</f>
        <v>0</v>
      </c>
    </row>
    <row r="19" spans="1:11" x14ac:dyDescent="0.25">
      <c r="A19" s="125">
        <v>9</v>
      </c>
      <c r="B19" s="125" t="s">
        <v>145</v>
      </c>
      <c r="C19" s="126"/>
      <c r="D19" s="126"/>
      <c r="E19" s="126">
        <f t="shared" si="0"/>
        <v>0</v>
      </c>
      <c r="F19" s="125">
        <v>9</v>
      </c>
      <c r="G19" s="127" t="s">
        <v>146</v>
      </c>
      <c r="H19" s="128"/>
      <c r="I19" s="126"/>
      <c r="J19" s="126"/>
    </row>
    <row r="20" spans="1:11" s="119" customFormat="1" ht="12.75" x14ac:dyDescent="0.2">
      <c r="A20" s="130">
        <v>10</v>
      </c>
      <c r="B20" s="130" t="s">
        <v>147</v>
      </c>
      <c r="C20" s="131">
        <f>SUM(C11:C19)</f>
        <v>0</v>
      </c>
      <c r="D20" s="131">
        <f>SUM(D11:D19)</f>
        <v>0</v>
      </c>
      <c r="E20" s="131">
        <f>SUM(E11:E19)</f>
        <v>0</v>
      </c>
      <c r="F20" s="130">
        <v>10</v>
      </c>
      <c r="G20" s="120" t="s">
        <v>148</v>
      </c>
      <c r="H20" s="124"/>
      <c r="I20" s="131">
        <f>SUM(I11:I19)</f>
        <v>0</v>
      </c>
      <c r="J20" s="131">
        <f>SUM(J11:J19)</f>
        <v>0</v>
      </c>
    </row>
    <row r="21" spans="1:11" ht="14.45" x14ac:dyDescent="0.35">
      <c r="C21" s="59"/>
      <c r="D21" s="59"/>
      <c r="E21" s="59"/>
      <c r="I21" s="59"/>
      <c r="J21" s="59"/>
    </row>
    <row r="22" spans="1:11" s="119" customFormat="1" ht="12.75" x14ac:dyDescent="0.2">
      <c r="A22" s="120" t="s">
        <v>149</v>
      </c>
      <c r="B22" s="121"/>
      <c r="C22" s="132"/>
      <c r="D22" s="132"/>
      <c r="E22" s="133"/>
      <c r="F22" s="120" t="s">
        <v>150</v>
      </c>
      <c r="G22" s="121"/>
      <c r="H22" s="121"/>
      <c r="I22" s="132"/>
      <c r="J22" s="133"/>
    </row>
    <row r="23" spans="1:11" x14ac:dyDescent="0.25">
      <c r="A23" s="125">
        <v>1</v>
      </c>
      <c r="B23" s="125" t="s">
        <v>151</v>
      </c>
      <c r="C23" s="126">
        <f>'Peněžní deník'!AM507+'Peněžní deník'!AO507</f>
        <v>0</v>
      </c>
      <c r="D23" s="126">
        <f>'Peněžní deník'!T507+'Peněžní deník'!U507</f>
        <v>0</v>
      </c>
      <c r="E23" s="126">
        <f>SUM(C23:D23)</f>
        <v>0</v>
      </c>
      <c r="F23" s="134">
        <v>1</v>
      </c>
      <c r="G23" s="116" t="s">
        <v>152</v>
      </c>
      <c r="I23" s="126">
        <f>'Kniha závazků'!F36</f>
        <v>0</v>
      </c>
      <c r="J23" s="126">
        <f>'Kniha závazků'!F2</f>
        <v>0</v>
      </c>
    </row>
    <row r="24" spans="1:11" x14ac:dyDescent="0.25">
      <c r="A24" s="125">
        <v>2</v>
      </c>
      <c r="B24" s="125" t="s">
        <v>153</v>
      </c>
      <c r="C24" s="126">
        <f>'Peněžní deník'!AK507+'Peněžní deník'!AL507+'Peněžní deník'!AN507</f>
        <v>0</v>
      </c>
      <c r="D24" s="126">
        <f>'Peněžní deník'!S507</f>
        <v>0</v>
      </c>
      <c r="E24" s="126">
        <f t="shared" ref="E24:E32" si="1">SUM(C24:D24)</f>
        <v>0</v>
      </c>
      <c r="F24" s="134">
        <v>2</v>
      </c>
      <c r="G24" s="127" t="s">
        <v>154</v>
      </c>
      <c r="H24" s="128"/>
      <c r="I24" s="126">
        <f>J24+'Peněžní deník'!L507</f>
        <v>0</v>
      </c>
      <c r="J24" s="126">
        <f>'Peněžní deník'!L5</f>
        <v>0</v>
      </c>
    </row>
    <row r="25" spans="1:11" x14ac:dyDescent="0.25">
      <c r="A25" s="125">
        <v>3</v>
      </c>
      <c r="B25" s="125" t="s">
        <v>155</v>
      </c>
      <c r="C25" s="126"/>
      <c r="D25" s="126"/>
      <c r="E25" s="126">
        <f t="shared" si="1"/>
        <v>0</v>
      </c>
      <c r="F25" s="130">
        <v>3</v>
      </c>
      <c r="G25" s="120" t="s">
        <v>156</v>
      </c>
      <c r="H25" s="124"/>
      <c r="I25" s="131">
        <f>SUM(I23:I24)</f>
        <v>0</v>
      </c>
      <c r="J25" s="131">
        <f>SUM(J23:J24)</f>
        <v>0</v>
      </c>
    </row>
    <row r="26" spans="1:11" x14ac:dyDescent="0.25">
      <c r="A26" s="125">
        <v>4</v>
      </c>
      <c r="B26" s="125" t="s">
        <v>157</v>
      </c>
      <c r="C26" s="126">
        <f>'Peněžní deník'!AP507+'Peněžní deník'!AQ507+'Peněžní deník'!AR507+'Peněžní deník'!AS507+'Peněžní deník'!AT507</f>
        <v>0</v>
      </c>
      <c r="D26" s="126">
        <f>'Peněžní deník'!V507+'Peněžní deník'!W507+'Peněžní deník'!X507+'Peněžní deník'!Y507</f>
        <v>0</v>
      </c>
      <c r="E26" s="126">
        <f t="shared" si="1"/>
        <v>0</v>
      </c>
      <c r="I26" s="59"/>
      <c r="J26" s="59"/>
    </row>
    <row r="27" spans="1:11" x14ac:dyDescent="0.25">
      <c r="A27" s="125">
        <v>5</v>
      </c>
      <c r="B27" s="125" t="s">
        <v>158</v>
      </c>
      <c r="C27" s="126">
        <f>'Peněžní deník'!AU507</f>
        <v>0</v>
      </c>
      <c r="D27" s="126">
        <f>'Peněžní deník'!Z507</f>
        <v>0</v>
      </c>
      <c r="E27" s="126">
        <f t="shared" si="1"/>
        <v>0</v>
      </c>
      <c r="F27" s="130">
        <v>99</v>
      </c>
      <c r="G27" s="120" t="s">
        <v>159</v>
      </c>
      <c r="H27" s="124"/>
      <c r="I27" s="131">
        <f>I20-I25</f>
        <v>0</v>
      </c>
      <c r="J27" s="131">
        <f>J20-J25</f>
        <v>0</v>
      </c>
      <c r="K27" s="59">
        <f>I27-J27-E35</f>
        <v>0</v>
      </c>
    </row>
    <row r="28" spans="1:11" x14ac:dyDescent="0.25">
      <c r="A28" s="125">
        <v>6</v>
      </c>
      <c r="B28" s="125" t="s">
        <v>160</v>
      </c>
      <c r="C28" s="126"/>
      <c r="D28" s="126"/>
      <c r="E28" s="126">
        <f t="shared" si="1"/>
        <v>0</v>
      </c>
    </row>
    <row r="29" spans="1:11" x14ac:dyDescent="0.25">
      <c r="A29" s="125">
        <v>7</v>
      </c>
      <c r="B29" s="125" t="s">
        <v>161</v>
      </c>
      <c r="C29" s="126"/>
      <c r="D29" s="126"/>
      <c r="E29" s="126">
        <f t="shared" si="1"/>
        <v>0</v>
      </c>
    </row>
    <row r="30" spans="1:11" x14ac:dyDescent="0.25">
      <c r="A30" s="125">
        <v>8</v>
      </c>
      <c r="B30" s="125" t="s">
        <v>162</v>
      </c>
      <c r="C30" s="126">
        <f>'Peněžní deník'!AV507+'Peněžní deník'!AW507+'Peněžní deník'!AX507+'Peněžní deník'!AY507+'Peněžní deník'!AZ507+'Peněžní deník'!BA507</f>
        <v>0</v>
      </c>
      <c r="D30" s="126">
        <f>'Peněžní deník'!AA507+'Peněžní deník'!AB507</f>
        <v>0</v>
      </c>
      <c r="E30" s="126">
        <f t="shared" si="1"/>
        <v>0</v>
      </c>
    </row>
    <row r="31" spans="1:11" x14ac:dyDescent="0.25">
      <c r="A31" s="125">
        <v>9</v>
      </c>
      <c r="B31" s="125" t="s">
        <v>38</v>
      </c>
      <c r="C31" s="126">
        <f>IF('Peněžní deník'!K507&lt;0,'Peněžní deník'!K507,0)</f>
        <v>0</v>
      </c>
      <c r="D31" s="126"/>
      <c r="E31" s="126">
        <f t="shared" si="1"/>
        <v>0</v>
      </c>
    </row>
    <row r="32" spans="1:11" x14ac:dyDescent="0.25">
      <c r="A32" s="125">
        <v>10</v>
      </c>
      <c r="B32" s="125" t="s">
        <v>145</v>
      </c>
      <c r="C32" s="126"/>
      <c r="D32" s="126"/>
      <c r="E32" s="126">
        <f t="shared" si="1"/>
        <v>0</v>
      </c>
    </row>
    <row r="33" spans="1:10" s="119" customFormat="1" x14ac:dyDescent="0.25">
      <c r="A33" s="130">
        <v>11</v>
      </c>
      <c r="B33" s="130" t="s">
        <v>163</v>
      </c>
      <c r="C33" s="131">
        <f>SUM(C23:C32)</f>
        <v>0</v>
      </c>
      <c r="D33" s="131">
        <f>SUM(D23:D32)</f>
        <v>0</v>
      </c>
      <c r="E33" s="131">
        <f>SUM(E23:E32)</f>
        <v>0</v>
      </c>
      <c r="F33" s="39"/>
      <c r="G33" s="39"/>
      <c r="H33" s="39"/>
      <c r="I33" s="39"/>
      <c r="J33" s="39"/>
    </row>
    <row r="34" spans="1:10" x14ac:dyDescent="0.25">
      <c r="C34" s="59"/>
      <c r="D34" s="59"/>
      <c r="E34" s="59"/>
    </row>
    <row r="35" spans="1:10" s="119" customFormat="1" x14ac:dyDescent="0.25">
      <c r="A35" s="130">
        <v>99</v>
      </c>
      <c r="B35" s="130" t="s">
        <v>164</v>
      </c>
      <c r="C35" s="131">
        <f>C20-C33</f>
        <v>0</v>
      </c>
      <c r="D35" s="131">
        <f>D20-D33</f>
        <v>0</v>
      </c>
      <c r="E35" s="131">
        <f>E20-E33</f>
        <v>0</v>
      </c>
      <c r="F35" s="39"/>
      <c r="G35" s="39"/>
      <c r="H35" s="39"/>
      <c r="I35" s="39"/>
      <c r="J35" s="39"/>
    </row>
  </sheetData>
  <sheetProtection algorithmName="SHA-512" hashValue="0v/V7f/GawPbxIlGJ7BxNiU2OJDvsKxq2sL0dlaYbI1Vmfld7xyUGNy7sY4Gn3Qsu6m86FkeQVFaJTRqeelHUA==" saltValue="mA1p3pbFACumcZZy2yQGFg==" spinCount="100000" sheet="1" objects="1" scenarios="1"/>
  <mergeCells count="10">
    <mergeCell ref="D7:E7"/>
    <mergeCell ref="D4:E5"/>
    <mergeCell ref="I4:J5"/>
    <mergeCell ref="I6:J6"/>
    <mergeCell ref="I7:J7"/>
    <mergeCell ref="A1:E1"/>
    <mergeCell ref="F1:J1"/>
    <mergeCell ref="A2:E2"/>
    <mergeCell ref="F2:J2"/>
    <mergeCell ref="D6:E6"/>
  </mergeCells>
  <pageMargins left="0.39583333333333331" right="0.39583333333333331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1"/>
  <dimension ref="A1:L54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9.140625" style="39"/>
    <col min="2" max="2" width="50.42578125" style="39" customWidth="1"/>
    <col min="3" max="3" width="18" style="39" customWidth="1"/>
    <col min="4" max="4" width="5.28515625" style="39" customWidth="1"/>
    <col min="5" max="5" width="2.5703125" style="39" customWidth="1"/>
    <col min="6" max="16384" width="9.140625" style="39"/>
  </cols>
  <sheetData>
    <row r="1" spans="1:12" x14ac:dyDescent="0.25">
      <c r="A1" s="135" t="s">
        <v>177</v>
      </c>
      <c r="B1" s="135"/>
      <c r="C1" s="136"/>
      <c r="D1" s="136"/>
      <c r="F1" s="32" t="s">
        <v>179</v>
      </c>
    </row>
    <row r="2" spans="1:12" ht="14.45" x14ac:dyDescent="0.35">
      <c r="A2" s="136"/>
      <c r="B2" s="136"/>
      <c r="C2" s="136"/>
      <c r="D2" s="136"/>
    </row>
    <row r="3" spans="1:12" s="142" customFormat="1" ht="30.75" customHeight="1" x14ac:dyDescent="0.25">
      <c r="A3" s="137" t="s">
        <v>79</v>
      </c>
      <c r="B3" s="138" t="s">
        <v>190</v>
      </c>
      <c r="C3" s="139">
        <f>'Hospodářský výkaz'!D46</f>
        <v>0</v>
      </c>
      <c r="D3" s="140"/>
      <c r="E3" s="141"/>
    </row>
    <row r="4" spans="1:12" ht="9" customHeight="1" x14ac:dyDescent="0.35">
      <c r="A4" s="136"/>
      <c r="B4" s="136"/>
      <c r="C4" s="143"/>
      <c r="D4" s="144"/>
      <c r="E4" s="50"/>
    </row>
    <row r="5" spans="1:12" s="142" customFormat="1" ht="30.75" customHeight="1" x14ac:dyDescent="0.25">
      <c r="A5" s="137" t="s">
        <v>81</v>
      </c>
      <c r="B5" s="145" t="s">
        <v>178</v>
      </c>
      <c r="C5" s="139"/>
      <c r="D5" s="146"/>
      <c r="F5" s="306" t="s">
        <v>205</v>
      </c>
      <c r="G5" s="306"/>
      <c r="H5" s="306"/>
      <c r="I5" s="306"/>
      <c r="J5" s="306"/>
      <c r="K5" s="306"/>
      <c r="L5" s="306"/>
    </row>
    <row r="6" spans="1:12" s="142" customFormat="1" ht="30.75" customHeight="1" x14ac:dyDescent="0.25">
      <c r="A6" s="137" t="s">
        <v>80</v>
      </c>
      <c r="B6" s="138" t="s">
        <v>180</v>
      </c>
      <c r="C6" s="139"/>
      <c r="D6" s="146"/>
      <c r="F6" s="142" t="s">
        <v>204</v>
      </c>
    </row>
    <row r="7" spans="1:12" x14ac:dyDescent="0.25">
      <c r="A7" s="147"/>
      <c r="B7" s="148" t="s">
        <v>97</v>
      </c>
      <c r="C7" s="149"/>
      <c r="D7" s="136"/>
    </row>
    <row r="8" spans="1:12" x14ac:dyDescent="0.25">
      <c r="A8" s="147"/>
      <c r="B8" s="150" t="s">
        <v>115</v>
      </c>
      <c r="C8" s="151"/>
      <c r="D8" s="136"/>
    </row>
    <row r="9" spans="1:12" s="142" customFormat="1" ht="30.75" customHeight="1" x14ac:dyDescent="0.25">
      <c r="A9" s="137" t="s">
        <v>82</v>
      </c>
      <c r="B9" s="152" t="s">
        <v>181</v>
      </c>
      <c r="C9" s="139">
        <f>IF(('Hospodářský výkaz'!D18-'Hospodářský výkaz'!D45)&lt;0,'Hospodářský výkaz'!D45,0)</f>
        <v>0</v>
      </c>
      <c r="D9" s="146"/>
      <c r="F9" s="306" t="s">
        <v>365</v>
      </c>
      <c r="G9" s="306"/>
      <c r="H9" s="306"/>
      <c r="I9" s="306"/>
      <c r="J9" s="306"/>
      <c r="K9" s="306"/>
      <c r="L9" s="306"/>
    </row>
    <row r="10" spans="1:12" ht="15" customHeight="1" x14ac:dyDescent="0.25">
      <c r="A10" s="147"/>
      <c r="B10" s="153" t="s">
        <v>98</v>
      </c>
      <c r="C10" s="154"/>
      <c r="D10" s="136"/>
      <c r="F10" s="306"/>
      <c r="G10" s="306"/>
      <c r="H10" s="306"/>
      <c r="I10" s="306"/>
      <c r="J10" s="306"/>
      <c r="K10" s="306"/>
      <c r="L10" s="306"/>
    </row>
    <row r="11" spans="1:12" x14ac:dyDescent="0.25">
      <c r="A11" s="147"/>
      <c r="B11" s="150" t="s">
        <v>99</v>
      </c>
      <c r="C11" s="155">
        <f>IF(C9=0,0,'Peněžní deník'!AK507+'Peněžní deník'!AL507+'Peněžní deník'!AM507+'Peněžní deník'!AN507)</f>
        <v>0</v>
      </c>
      <c r="D11" s="136"/>
      <c r="F11" s="306"/>
      <c r="G11" s="306"/>
      <c r="H11" s="306"/>
      <c r="I11" s="306"/>
      <c r="J11" s="306"/>
      <c r="K11" s="306"/>
      <c r="L11" s="306"/>
    </row>
    <row r="12" spans="1:12" x14ac:dyDescent="0.25">
      <c r="A12" s="147"/>
      <c r="B12" s="150" t="s">
        <v>100</v>
      </c>
      <c r="C12" s="155">
        <f>IF(C9=0,0,'Peněžní deník'!AO507+'Peněžní deník'!AP507+'Peněžní deník'!AQ507+'Peněžní deník'!AR507+'Peněžní deník'!AS507+'Peněžní deník'!AT507)</f>
        <v>0</v>
      </c>
      <c r="D12" s="136"/>
    </row>
    <row r="13" spans="1:12" x14ac:dyDescent="0.25">
      <c r="A13" s="147"/>
      <c r="B13" s="150" t="s">
        <v>105</v>
      </c>
      <c r="C13" s="155">
        <f>IF(C9=0,0,'Peněžní deník'!AU507)</f>
        <v>0</v>
      </c>
      <c r="D13" s="136"/>
    </row>
    <row r="14" spans="1:12" x14ac:dyDescent="0.25">
      <c r="A14" s="147"/>
      <c r="B14" s="150" t="s">
        <v>101</v>
      </c>
      <c r="C14" s="155">
        <f>IF(C9=0,0,'Peněžní deník'!AV507)</f>
        <v>0</v>
      </c>
      <c r="D14" s="136"/>
    </row>
    <row r="15" spans="1:12" x14ac:dyDescent="0.25">
      <c r="A15" s="147"/>
      <c r="B15" s="150" t="s">
        <v>102</v>
      </c>
      <c r="C15" s="155">
        <f>IF(C9=0,0,'Peněžní deník'!AW507+'Peněžní deník'!AX507+'Peněžní deník'!BA507)</f>
        <v>0</v>
      </c>
      <c r="D15" s="136"/>
    </row>
    <row r="16" spans="1:12" ht="14.45" x14ac:dyDescent="0.35">
      <c r="A16" s="147"/>
      <c r="B16" s="150" t="s">
        <v>103</v>
      </c>
      <c r="C16" s="155">
        <f>IF(C9=0,0,'Peněžní deník'!AM507)</f>
        <v>0</v>
      </c>
      <c r="D16" s="136"/>
    </row>
    <row r="17" spans="1:6" x14ac:dyDescent="0.25">
      <c r="A17" s="147"/>
      <c r="B17" s="150" t="s">
        <v>104</v>
      </c>
      <c r="C17" s="155">
        <f>IF(C9=0,0,'Peněžní deník'!AY507)</f>
        <v>0</v>
      </c>
      <c r="D17" s="136"/>
    </row>
    <row r="18" spans="1:6" ht="14.45" hidden="1" x14ac:dyDescent="0.35">
      <c r="A18" s="147"/>
      <c r="B18" s="156" t="s">
        <v>106</v>
      </c>
      <c r="C18" s="157">
        <f>SUM(C11:C17)-C9</f>
        <v>0</v>
      </c>
      <c r="D18" s="136"/>
    </row>
    <row r="19" spans="1:6" s="142" customFormat="1" ht="30.75" customHeight="1" x14ac:dyDescent="0.25">
      <c r="A19" s="137" t="s">
        <v>118</v>
      </c>
      <c r="B19" s="158" t="s">
        <v>182</v>
      </c>
      <c r="C19" s="159">
        <f>C5+C6+C9</f>
        <v>0</v>
      </c>
      <c r="D19" s="146"/>
      <c r="F19" s="160"/>
    </row>
    <row r="20" spans="1:6" ht="9" customHeight="1" x14ac:dyDescent="0.25">
      <c r="A20" s="136"/>
      <c r="B20" s="136"/>
      <c r="C20" s="156"/>
      <c r="D20" s="136"/>
    </row>
    <row r="21" spans="1:6" s="142" customFormat="1" ht="30.75" customHeight="1" x14ac:dyDescent="0.25">
      <c r="A21" s="137" t="s">
        <v>83</v>
      </c>
      <c r="B21" s="145" t="s">
        <v>183</v>
      </c>
      <c r="C21" s="139">
        <f>IF(('Hospodářský výkaz'!D18-'Hospodářský výkaz'!D45)&lt;0,'Peněžní deník'!AG507+'Peněžní deník'!AH507+'Peněžní deník'!AJ507,'Peněžní deník'!AG507)</f>
        <v>0</v>
      </c>
      <c r="D21" s="146"/>
      <c r="F21" s="142" t="s">
        <v>84</v>
      </c>
    </row>
    <row r="22" spans="1:6" s="142" customFormat="1" ht="30.75" customHeight="1" x14ac:dyDescent="0.25">
      <c r="A22" s="137" t="s">
        <v>85</v>
      </c>
      <c r="B22" s="138" t="s">
        <v>184</v>
      </c>
      <c r="C22" s="139">
        <f>'Peněžní deník'!AF507</f>
        <v>0</v>
      </c>
      <c r="D22" s="146"/>
      <c r="F22" s="142" t="s">
        <v>86</v>
      </c>
    </row>
    <row r="23" spans="1:6" x14ac:dyDescent="0.25">
      <c r="A23" s="147"/>
      <c r="B23" s="161" t="s">
        <v>107</v>
      </c>
      <c r="C23" s="154"/>
      <c r="D23" s="136"/>
    </row>
    <row r="24" spans="1:6" x14ac:dyDescent="0.25">
      <c r="A24" s="147"/>
      <c r="B24" s="162" t="s">
        <v>108</v>
      </c>
      <c r="C24" s="155">
        <f>'Peněžní deník'!AF507</f>
        <v>0</v>
      </c>
      <c r="D24" s="136"/>
    </row>
    <row r="25" spans="1:6" s="142" customFormat="1" ht="30.75" customHeight="1" x14ac:dyDescent="0.25">
      <c r="A25" s="137" t="s">
        <v>87</v>
      </c>
      <c r="B25" s="138" t="s">
        <v>185</v>
      </c>
      <c r="C25" s="139">
        <f>'Peněžní deník'!AD507+'Peněžní deník'!AE507</f>
        <v>0</v>
      </c>
      <c r="D25" s="146"/>
      <c r="F25" s="142" t="s">
        <v>88</v>
      </c>
    </row>
    <row r="26" spans="1:6" x14ac:dyDescent="0.25">
      <c r="A26" s="147"/>
      <c r="B26" s="153" t="s">
        <v>109</v>
      </c>
      <c r="C26" s="154"/>
      <c r="D26" s="163"/>
      <c r="E26" s="164"/>
    </row>
    <row r="27" spans="1:6" x14ac:dyDescent="0.25">
      <c r="A27" s="147"/>
      <c r="B27" s="150" t="s">
        <v>110</v>
      </c>
      <c r="C27" s="155">
        <f>'Peněžní deník'!AE507</f>
        <v>0</v>
      </c>
      <c r="D27" s="136"/>
    </row>
    <row r="28" spans="1:6" x14ac:dyDescent="0.25">
      <c r="A28" s="147"/>
      <c r="B28" s="150" t="s">
        <v>111</v>
      </c>
      <c r="C28" s="155">
        <f>'Peněžní deník'!AD507</f>
        <v>0</v>
      </c>
      <c r="D28" s="136"/>
    </row>
    <row r="29" spans="1:6" ht="14.45" hidden="1" x14ac:dyDescent="0.35">
      <c r="A29" s="147"/>
      <c r="B29" s="165" t="s">
        <v>106</v>
      </c>
      <c r="C29" s="166">
        <f>SUM(C27:C28)-C25</f>
        <v>0</v>
      </c>
      <c r="D29" s="136"/>
    </row>
    <row r="30" spans="1:6" s="142" customFormat="1" ht="30.75" customHeight="1" x14ac:dyDescent="0.25">
      <c r="A30" s="137" t="s">
        <v>89</v>
      </c>
      <c r="B30" s="167" t="s">
        <v>186</v>
      </c>
      <c r="C30" s="139">
        <f>'Peněžní deník'!AI507</f>
        <v>0</v>
      </c>
      <c r="D30" s="146"/>
      <c r="F30" s="142" t="s">
        <v>90</v>
      </c>
    </row>
    <row r="31" spans="1:6" s="142" customFormat="1" ht="30.75" customHeight="1" x14ac:dyDescent="0.25">
      <c r="A31" s="137" t="s">
        <v>119</v>
      </c>
      <c r="B31" s="158" t="s">
        <v>182</v>
      </c>
      <c r="C31" s="139">
        <f>C21+C22+C25+C30</f>
        <v>0</v>
      </c>
      <c r="D31" s="146"/>
    </row>
    <row r="32" spans="1:6" ht="9" customHeight="1" x14ac:dyDescent="0.25">
      <c r="A32" s="136"/>
      <c r="B32" s="136"/>
      <c r="C32" s="143"/>
      <c r="D32" s="136"/>
    </row>
    <row r="33" spans="1:4" x14ac:dyDescent="0.25">
      <c r="A33" s="168" t="s">
        <v>112</v>
      </c>
      <c r="B33" s="136"/>
      <c r="C33" s="143"/>
      <c r="D33" s="136"/>
    </row>
    <row r="34" spans="1:4" x14ac:dyDescent="0.25">
      <c r="A34" s="136" t="s">
        <v>113</v>
      </c>
      <c r="B34" s="136"/>
      <c r="C34" s="143"/>
      <c r="D34" s="136"/>
    </row>
    <row r="35" spans="1:4" s="142" customFormat="1" ht="30.75" customHeight="1" x14ac:dyDescent="0.25">
      <c r="A35" s="137" t="s">
        <v>114</v>
      </c>
      <c r="B35" s="138" t="s">
        <v>187</v>
      </c>
      <c r="C35" s="139">
        <f>'Hospodářský výkaz'!D10+'Hospodářský výkaz'!D18</f>
        <v>0</v>
      </c>
      <c r="D35" s="146"/>
    </row>
    <row r="36" spans="1:4" ht="9" customHeight="1" x14ac:dyDescent="0.25">
      <c r="A36" s="136"/>
      <c r="B36" s="136"/>
      <c r="C36" s="143"/>
      <c r="D36" s="136"/>
    </row>
    <row r="37" spans="1:4" s="142" customFormat="1" ht="30.75" customHeight="1" x14ac:dyDescent="0.25">
      <c r="A37" s="137" t="s">
        <v>93</v>
      </c>
      <c r="B37" s="138" t="s">
        <v>94</v>
      </c>
      <c r="C37" s="139">
        <f>C3+C19-C31</f>
        <v>0</v>
      </c>
      <c r="D37" s="146"/>
    </row>
    <row r="38" spans="1:4" s="142" customFormat="1" ht="30.75" customHeight="1" x14ac:dyDescent="0.25">
      <c r="A38" s="137" t="s">
        <v>194</v>
      </c>
      <c r="B38" s="138" t="s">
        <v>195</v>
      </c>
      <c r="C38" s="139">
        <f>C37</f>
        <v>0</v>
      </c>
      <c r="D38" s="146"/>
    </row>
    <row r="39" spans="1:4" ht="9" customHeight="1" x14ac:dyDescent="0.25">
      <c r="A39" s="136"/>
      <c r="B39" s="136"/>
      <c r="C39" s="143"/>
      <c r="D39" s="136"/>
    </row>
    <row r="40" spans="1:4" ht="30.75" customHeight="1" x14ac:dyDescent="0.25">
      <c r="A40" s="137" t="s">
        <v>196</v>
      </c>
      <c r="B40" s="138" t="s">
        <v>195</v>
      </c>
      <c r="C40" s="139">
        <f>C38</f>
        <v>0</v>
      </c>
      <c r="D40" s="136"/>
    </row>
    <row r="41" spans="1:4" ht="9" customHeight="1" x14ac:dyDescent="0.25">
      <c r="A41" s="136"/>
      <c r="B41" s="136"/>
      <c r="C41" s="143"/>
      <c r="D41" s="136"/>
    </row>
    <row r="42" spans="1:4" s="142" customFormat="1" ht="30.75" customHeight="1" x14ac:dyDescent="0.25">
      <c r="A42" s="137" t="s">
        <v>91</v>
      </c>
      <c r="B42" s="138" t="s">
        <v>188</v>
      </c>
      <c r="C42" s="139">
        <f>IF(C37&gt;300000,IF(C37*0.3&lt;300000,300000,C37*0.3),IF(C37&lt;=0,0,C37))</f>
        <v>0</v>
      </c>
      <c r="D42" s="146"/>
    </row>
    <row r="43" spans="1:4" s="142" customFormat="1" ht="30.75" customHeight="1" x14ac:dyDescent="0.25">
      <c r="A43" s="137" t="s">
        <v>96</v>
      </c>
      <c r="B43" s="138" t="s">
        <v>116</v>
      </c>
      <c r="C43" s="139">
        <f>IF(C40-C42&lt;=0,0,FLOOR(C40-C42,1000))</f>
        <v>0</v>
      </c>
      <c r="D43" s="146"/>
    </row>
    <row r="44" spans="1:4" ht="9" customHeight="1" x14ac:dyDescent="0.25">
      <c r="A44" s="136"/>
      <c r="B44" s="136"/>
      <c r="C44" s="143"/>
      <c r="D44" s="136"/>
    </row>
    <row r="45" spans="1:4" ht="30.75" customHeight="1" x14ac:dyDescent="0.25">
      <c r="A45" s="137" t="s">
        <v>192</v>
      </c>
      <c r="B45" s="138" t="s">
        <v>193</v>
      </c>
      <c r="C45" s="169">
        <v>21</v>
      </c>
      <c r="D45" s="136"/>
    </row>
    <row r="46" spans="1:4" s="142" customFormat="1" ht="30.75" customHeight="1" x14ac:dyDescent="0.25">
      <c r="A46" s="137" t="s">
        <v>191</v>
      </c>
      <c r="B46" s="138" t="s">
        <v>189</v>
      </c>
      <c r="C46" s="139">
        <f>C43*0.21</f>
        <v>0</v>
      </c>
      <c r="D46" s="146"/>
    </row>
    <row r="47" spans="1:4" ht="9" customHeight="1" x14ac:dyDescent="0.25">
      <c r="A47" s="136"/>
      <c r="B47" s="136"/>
      <c r="C47" s="136"/>
      <c r="D47" s="136"/>
    </row>
    <row r="48" spans="1:4" s="142" customFormat="1" ht="30.75" customHeight="1" x14ac:dyDescent="0.25">
      <c r="A48" s="137" t="s">
        <v>197</v>
      </c>
      <c r="B48" s="138" t="s">
        <v>198</v>
      </c>
      <c r="C48" s="139">
        <f>C46</f>
        <v>0</v>
      </c>
      <c r="D48" s="146"/>
    </row>
    <row r="49" spans="1:4" s="142" customFormat="1" ht="9" customHeight="1" x14ac:dyDescent="0.25">
      <c r="A49" s="146"/>
      <c r="B49" s="146"/>
      <c r="C49" s="146"/>
      <c r="D49" s="146"/>
    </row>
    <row r="50" spans="1:4" s="142" customFormat="1" ht="30.75" customHeight="1" x14ac:dyDescent="0.25">
      <c r="A50" s="137" t="s">
        <v>199</v>
      </c>
      <c r="B50" s="138" t="s">
        <v>200</v>
      </c>
      <c r="C50" s="139">
        <f>C48</f>
        <v>0</v>
      </c>
      <c r="D50" s="146"/>
    </row>
    <row r="51" spans="1:4" s="142" customFormat="1" ht="9" customHeight="1" x14ac:dyDescent="0.25">
      <c r="A51" s="146"/>
      <c r="B51" s="146"/>
      <c r="C51" s="146"/>
      <c r="D51" s="146"/>
    </row>
    <row r="52" spans="1:4" s="142" customFormat="1" ht="30.75" customHeight="1" x14ac:dyDescent="0.25">
      <c r="A52" s="137" t="s">
        <v>95</v>
      </c>
      <c r="B52" s="138" t="s">
        <v>201</v>
      </c>
      <c r="C52" s="139">
        <f>C50</f>
        <v>0</v>
      </c>
      <c r="D52" s="146"/>
    </row>
    <row r="53" spans="1:4" s="142" customFormat="1" ht="30.75" customHeight="1" x14ac:dyDescent="0.25">
      <c r="A53" s="137" t="s">
        <v>202</v>
      </c>
      <c r="B53" s="138" t="s">
        <v>203</v>
      </c>
      <c r="C53" s="139">
        <f>C50</f>
        <v>0</v>
      </c>
      <c r="D53" s="146"/>
    </row>
    <row r="54" spans="1:4" x14ac:dyDescent="0.25">
      <c r="A54" s="136"/>
      <c r="B54" s="136"/>
      <c r="C54" s="136"/>
      <c r="D54" s="136"/>
    </row>
  </sheetData>
  <sheetProtection algorithmName="SHA-512" hashValue="cmzd3SCRhDateZ5/Ne8C3YIvFskVInbOVimGj0y3OFXSBDnrKcg4ILCYzIZj5v7YiV6zN0pK3ZTJLyI4FVvFug==" saltValue="tiDxt8Bzpv5E1fFnOEhRjw==" spinCount="100000" sheet="1" objects="1" scenarios="1"/>
  <mergeCells count="2">
    <mergeCell ref="F5:L5"/>
    <mergeCell ref="F9:L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AN502"/>
  <sheetViews>
    <sheetView topLeftCell="A101" workbookViewId="0">
      <selection activeCell="J59" sqref="J59"/>
    </sheetView>
  </sheetViews>
  <sheetFormatPr defaultRowHeight="15" x14ac:dyDescent="0.25"/>
  <cols>
    <col min="1" max="1" width="6.85546875" customWidth="1"/>
    <col min="2" max="2" width="9.85546875" bestFit="1" customWidth="1"/>
    <col min="3" max="3" width="47.42578125" customWidth="1"/>
    <col min="4" max="4" width="16" customWidth="1"/>
    <col min="5" max="6" width="14.42578125" customWidth="1"/>
    <col min="7" max="8" width="12.28515625" style="205" customWidth="1"/>
    <col min="9" max="9" width="8.28515625" style="205" customWidth="1"/>
    <col min="10" max="10" width="45.42578125" customWidth="1"/>
    <col min="11" max="11" width="19.5703125" customWidth="1"/>
    <col min="12" max="12" width="7.85546875" customWidth="1"/>
    <col min="13" max="13" width="9.7109375" customWidth="1"/>
    <col min="14" max="14" width="11.42578125" customWidth="1"/>
    <col min="15" max="15" width="3" customWidth="1"/>
    <col min="16" max="16" width="10.85546875" customWidth="1"/>
    <col min="17" max="17" width="2.7109375" customWidth="1"/>
    <col min="18" max="18" width="7.5703125" customWidth="1"/>
    <col min="19" max="19" width="12.42578125" customWidth="1"/>
    <col min="20" max="20" width="7.42578125" customWidth="1"/>
    <col min="21" max="21" width="2.42578125" customWidth="1"/>
    <col min="22" max="22" width="11" customWidth="1"/>
    <col min="23" max="23" width="2.7109375" customWidth="1"/>
    <col min="24" max="24" width="11.140625" customWidth="1"/>
    <col min="25" max="25" width="1.85546875" customWidth="1"/>
    <col min="26" max="26" width="11.140625" customWidth="1"/>
    <col min="27" max="27" width="2.5703125" customWidth="1"/>
    <col min="28" max="28" width="11.140625" customWidth="1"/>
    <col min="29" max="29" width="2.85546875" customWidth="1"/>
    <col min="30" max="30" width="11.140625" customWidth="1"/>
    <col min="31" max="31" width="2.7109375" customWidth="1"/>
    <col min="32" max="32" width="11.140625" customWidth="1"/>
    <col min="33" max="33" width="2.7109375" customWidth="1"/>
    <col min="34" max="34" width="8.85546875" customWidth="1"/>
    <col min="35" max="35" width="2.7109375" customWidth="1"/>
  </cols>
  <sheetData>
    <row r="1" spans="1:40" s="204" customFormat="1" x14ac:dyDescent="0.25">
      <c r="A1" s="204" t="s">
        <v>314</v>
      </c>
      <c r="B1" s="204" t="s">
        <v>1</v>
      </c>
      <c r="C1" s="204" t="s">
        <v>3</v>
      </c>
      <c r="D1" s="204" t="s">
        <v>242</v>
      </c>
      <c r="E1" s="204" t="s">
        <v>243</v>
      </c>
      <c r="F1" s="204" t="s">
        <v>322</v>
      </c>
      <c r="G1" s="206" t="s">
        <v>244</v>
      </c>
      <c r="H1" s="206" t="s">
        <v>325</v>
      </c>
      <c r="I1" s="206" t="s">
        <v>324</v>
      </c>
      <c r="J1" s="204" t="s">
        <v>245</v>
      </c>
      <c r="K1" s="204" t="s">
        <v>364</v>
      </c>
      <c r="L1" s="204" t="s">
        <v>363</v>
      </c>
      <c r="M1" s="204" t="s">
        <v>323</v>
      </c>
      <c r="N1" s="307" t="s">
        <v>246</v>
      </c>
      <c r="O1" s="307"/>
      <c r="P1" s="307" t="s">
        <v>247</v>
      </c>
      <c r="Q1" s="307"/>
      <c r="R1" s="204" t="s">
        <v>363</v>
      </c>
      <c r="S1" s="204" t="s">
        <v>362</v>
      </c>
      <c r="T1" s="307" t="s">
        <v>246</v>
      </c>
      <c r="U1" s="307"/>
      <c r="V1" s="307" t="s">
        <v>247</v>
      </c>
      <c r="W1" s="307"/>
      <c r="X1" s="307" t="s">
        <v>249</v>
      </c>
      <c r="Y1" s="307"/>
      <c r="Z1" s="307" t="s">
        <v>250</v>
      </c>
      <c r="AA1" s="307"/>
      <c r="AB1" s="307" t="s">
        <v>251</v>
      </c>
      <c r="AC1" s="307"/>
      <c r="AD1" s="307" t="s">
        <v>297</v>
      </c>
      <c r="AE1" s="307"/>
      <c r="AF1" s="307" t="s">
        <v>298</v>
      </c>
      <c r="AG1" s="307"/>
      <c r="AH1" s="195" t="s">
        <v>323</v>
      </c>
      <c r="AI1" s="195"/>
      <c r="AK1" s="204" t="s">
        <v>318</v>
      </c>
      <c r="AL1" s="204" t="s">
        <v>319</v>
      </c>
      <c r="AM1" s="204" t="s">
        <v>320</v>
      </c>
      <c r="AN1" s="204" t="s">
        <v>321</v>
      </c>
    </row>
    <row r="2" spans="1:40" ht="14.45" x14ac:dyDescent="0.35">
      <c r="A2" t="str">
        <f>IF(ISBLANK('Peněžní deník'!C6),"",'Peněžní deník'!C6)</f>
        <v/>
      </c>
      <c r="B2" s="197" t="str">
        <f>IF(ISBLANK('Peněžní deník'!B6),"",'Peněžní deník'!B6)</f>
        <v/>
      </c>
      <c r="C2" t="str">
        <f>IF(ISBLANK('Peněžní deník'!D6),"",'Peněžní deník'!D6)</f>
        <v/>
      </c>
      <c r="D2" t="str">
        <f>IF(ISNUMBER('Peněžní deník'!F6),"PŘÍJMOVÝ",IF(ISNUMBER('Peněžní deník'!G6),"VÝDAJOVÝ",IF(ISNUMBER('Peněžní deník'!H6),"PŘÍJMOVÝ",IF(ISNUMBER('Peněžní deník'!I6),"VÝDAJOVÝ",""))))</f>
        <v/>
      </c>
      <c r="E2" t="str">
        <f>IF(ISNUMBER('Peněžní deník'!F6),"hotově",IF(ISNUMBER('Peněžní deník'!G6),"hotově",IF(ISNUMBER('Peněžní deník'!H6),"na účet",IF(ISNUMBER('Peněžní deník'!I6),"z účtu",""))))</f>
        <v/>
      </c>
      <c r="F2" t="e">
        <f>VLOOKUP('Peněžní deník'!E6,'Čísla položek'!$A$2:$C$45,2,FALSE)</f>
        <v>#N/A</v>
      </c>
      <c r="G2" t="str">
        <f>TEXT('Peněžní deník'!F6+'Peněžní deník'!G6+'Peněžní deník'!H6+'Peněžní deník'!I6,"0,00")</f>
        <v>0,00</v>
      </c>
      <c r="H2" s="205">
        <f>FLOOR(G2,1)</f>
        <v>0</v>
      </c>
      <c r="I2" s="205">
        <f>TEXT(G2-H2,"0,00")*100</f>
        <v>0</v>
      </c>
      <c r="J2" t="str">
        <f t="shared" ref="J2:J7" si="0">IF(R2=1,CONCATENATE(T2,S2),IF(R2=2,CONCATENATE(V2,T2,S2),IF(R2=3,CONCATENATE(X2,V2,T2,S2),IF(R2=4,CONCATENATE(Z2,X2,V2,T2,S2),IF(R2=5,CONCATENATE(AB2,Z2,X2,V2,T2,S2),IF(R2=6,CONCATENATE(AD2,AB2,Z2,X2,V2,T2,S2),IF(R2=7,CONCATENATE(AF2,AD2,AB2,Z2,X2,V2,T2,S2),"")))))))</f>
        <v/>
      </c>
      <c r="K2" t="str">
        <f>IF(L2=1,CONCATENATE(N2,M2),IF(L2=2,CONCATENATE(P2,N2,M2),""))</f>
        <v/>
      </c>
      <c r="L2">
        <f>LEN(I2)</f>
        <v>1</v>
      </c>
      <c r="M2" t="str">
        <f>IF(I2=0,"",IF(I2&lt;2,"haléř",IF(I2&lt;5,"haléře","haléřů")))</f>
        <v/>
      </c>
      <c r="N2" t="str">
        <f>IF(O2="0","",IF(L2=1,VLOOKUP(O2+0,slovy!$A$2:$C$10,3,FALSE),IF(Q2="1","",VLOOKUP(O2+0,slovy!$A$2:$B$10,2))))</f>
        <v/>
      </c>
      <c r="O2" t="str">
        <f>MID($I2,$L2,1)</f>
        <v>0</v>
      </c>
      <c r="P2" t="e">
        <f>IF(Q2="0","",IF(Q2="1",VLOOKUP(O2+0,slovy!$F$2:$G$11,2,FALSE),VLOOKUP(Q2+0,slovy!$D$2:$E$10,2,FALSE)))</f>
        <v>#VALUE!</v>
      </c>
      <c r="Q2" t="str">
        <f>IF(L2&gt;=2,MID($I2,$L2-1,1),"")</f>
        <v/>
      </c>
      <c r="R2">
        <f t="shared" ref="R2:R65" si="1">LEN(H2)</f>
        <v>1</v>
      </c>
      <c r="S2" t="str">
        <f t="shared" ref="S2:S65" si="2">IF(H2=0,"",IF(H2&lt;2,"korunačeská",IF(H2&lt;5,"korunyčeské","korunčeských")))</f>
        <v/>
      </c>
      <c r="T2" t="str">
        <f>IF(U2="0","",IF(R2=1,VLOOKUP(U2+0,slovy!$A$2:$C$10,3,FALSE),IF(W2="1","",VLOOKUP(U2+0,slovy!$A$2:$B$10,2))))</f>
        <v/>
      </c>
      <c r="U2" t="str">
        <f t="shared" ref="U2:U65" si="3">MID($G2,$R2,1)</f>
        <v>0</v>
      </c>
      <c r="V2" t="e">
        <f>IF(W2="0","",IF(W2="1",VLOOKUP(U2+0,slovy!$F$2:$G$11,2,FALSE),VLOOKUP(W2+0,slovy!$D$2:$E$10,2,FALSE)))</f>
        <v>#VALUE!</v>
      </c>
      <c r="W2" t="str">
        <f t="shared" ref="W2:W65" si="4">IF(R2&gt;=2,MID($G2,$R2-1,1),"")</f>
        <v/>
      </c>
      <c r="X2" t="e">
        <f>IF(Y2="0","",VLOOKUP(Y2+0,slovy!$H$2:$I$10,2,FALSE))</f>
        <v>#VALUE!</v>
      </c>
      <c r="Y2" t="str">
        <f t="shared" ref="Y2:Y65" si="5">IF(R2&gt;=3,MID($G2,$R2-2,1),"")</f>
        <v/>
      </c>
      <c r="Z2" t="e">
        <f>IF(AC2="",VLOOKUP(AA2+0,slovy!$J$2:$K$10,2,FALSE),IF(AC2="0",IF(AE2="0","",IF(AA2="0","",VLOOKUP(AA2+0,slovy!J2:K10,2,FALSE))),IF(AC2="1","",IF(AA2="0",IF(AC2&gt;1,slovy!$M$13,""),VLOOKUP(AA2+0,slovy!$L$2:$M$10,2,FALSE)))))</f>
        <v>#VALUE!</v>
      </c>
      <c r="AA2" t="str">
        <f t="shared" ref="AA2:AA65" si="6">IF(R2&gt;=4,MID($G2,$R2-3,1),"")</f>
        <v/>
      </c>
      <c r="AB2" t="e">
        <f>IF(ISBLANK(AC2),"",IF(AC2="0","",IF(AC2="1",CONCATENATE(VLOOKUP(AA2+0,slovy!$F$2:$G$11,2,FALSE),slovy!$M$13),VLOOKUP(AC2+0,slovy!$D$2:$E$10,2,FALSE))))</f>
        <v>#VALUE!</v>
      </c>
      <c r="AC2" t="str">
        <f t="shared" ref="AC2:AC65" si="7">IF(R2&gt;=5,MID($G2,$R2-4,1),"")</f>
        <v/>
      </c>
      <c r="AD2" t="e">
        <f>IF(ISBLANK(AE2),"",IF(AE2="0","",IF(AA2="0",CONCATENATE(VLOOKUP(AE2+0,slovy!$H$2:$I$10,2,FALSE),slovy!$M$13),VLOOKUP(AE2+0,slovy!$H$2:$I$10,2,FALSE))))</f>
        <v>#VALUE!</v>
      </c>
      <c r="AE2" t="str">
        <f t="shared" ref="AE2:AE65" si="8">IF(R2&gt;=6,MID($G2,$R2-5,1),"")</f>
        <v/>
      </c>
      <c r="AF2" t="e">
        <f>IF(ISBLANK(AG2),"",VLOOKUP(AG2+0,slovy!$N$2:$O$10,2,FALSE))</f>
        <v>#VALUE!</v>
      </c>
      <c r="AG2" t="str">
        <f t="shared" ref="AG2:AG65" si="9">IF(R2&gt;=7,MID($G2,$R2-6,1),"")</f>
        <v/>
      </c>
      <c r="AK2">
        <f>ÚJ!$B$2</f>
        <v>0</v>
      </c>
      <c r="AL2">
        <f>ÚJ!$B$3</f>
        <v>0</v>
      </c>
      <c r="AM2">
        <f>ÚJ!$B$4</f>
        <v>0</v>
      </c>
      <c r="AN2" s="200">
        <f>ÚJ!$B$5</f>
        <v>0</v>
      </c>
    </row>
    <row r="3" spans="1:40" ht="14.45" x14ac:dyDescent="0.35">
      <c r="A3" t="str">
        <f>IF(ISBLANK('Peněžní deník'!C7),"",'Peněžní deník'!C7)</f>
        <v/>
      </c>
      <c r="B3" s="197" t="str">
        <f>IF(ISBLANK('Peněžní deník'!B7),"",'Peněžní deník'!B7)</f>
        <v/>
      </c>
      <c r="C3" t="str">
        <f>IF(ISBLANK('Peněžní deník'!D7),"",'Peněžní deník'!D7)</f>
        <v/>
      </c>
      <c r="D3" t="str">
        <f>IF(ISNUMBER('Peněžní deník'!F7),"PŘÍJMOVÝ",IF(ISNUMBER('Peněžní deník'!G7),"VÝDAJOVÝ",IF(ISNUMBER('Peněžní deník'!H7),"PŘÍJMOVÝ",IF(ISNUMBER('Peněžní deník'!I7),"VÝDAJOVÝ",""))))</f>
        <v/>
      </c>
      <c r="E3" t="str">
        <f>IF(ISNUMBER('Peněžní deník'!F7),"hotově",IF(ISNUMBER('Peněžní deník'!G7),"hotově",IF(ISNUMBER('Peněžní deník'!H7),"na účet",IF(ISNUMBER('Peněžní deník'!I7),"z účtu",""))))</f>
        <v/>
      </c>
      <c r="F3" t="e">
        <f>VLOOKUP('Peněžní deník'!E7,'Čísla položek'!$A$2:$C$45,2,FALSE)</f>
        <v>#N/A</v>
      </c>
      <c r="G3" s="205" t="str">
        <f>TEXT('Peněžní deník'!F7+'Peněžní deník'!G7+'Peněžní deník'!H7+'Peněžní deník'!I7,"0,00")</f>
        <v>0,00</v>
      </c>
      <c r="H3" s="205">
        <f t="shared" ref="H3:H66" si="10">FLOOR(G3,1)</f>
        <v>0</v>
      </c>
      <c r="I3" s="205">
        <f t="shared" ref="I3:I8" si="11">TEXT(G3-H3,"0,00")*100</f>
        <v>0</v>
      </c>
      <c r="J3" t="str">
        <f t="shared" si="0"/>
        <v/>
      </c>
      <c r="K3" t="str">
        <f t="shared" ref="K3:K8" si="12">IF(L3=1,CONCATENATE(N3,M3),IF(L3=2,CONCATENATE(P3,N3,M3),""))</f>
        <v/>
      </c>
      <c r="L3">
        <f t="shared" ref="L3:L8" si="13">LEN(I3)</f>
        <v>1</v>
      </c>
      <c r="M3" t="str">
        <f t="shared" ref="M3:M8" si="14">IF(I3=0,"",IF(I3&lt;2,"haléř",IF(I3&lt;5,"haléře","haléřů")))</f>
        <v/>
      </c>
      <c r="N3" t="str">
        <f>IF(O3="0","",IF(L3=1,VLOOKUP(O3+0,slovy!$A$2:$C$10,3,FALSE),IF(Q3="1","",VLOOKUP(O3+0,slovy!$A$2:$B$10,2))))</f>
        <v/>
      </c>
      <c r="O3" t="str">
        <f t="shared" ref="O3:O66" si="15">MID($I3,$L3,1)</f>
        <v>0</v>
      </c>
      <c r="P3" t="e">
        <f>IF(Q3="0","",IF(Q3="1",VLOOKUP(O3+0,slovy!$F$2:$G$11,2,FALSE),VLOOKUP(Q3+0,slovy!$D$2:$E$10,2,FALSE)))</f>
        <v>#VALUE!</v>
      </c>
      <c r="Q3" t="str">
        <f t="shared" ref="Q3:Q7" si="16">IF(L3&gt;=2,MID($I3,$L3-1,1),"")</f>
        <v/>
      </c>
      <c r="R3">
        <f t="shared" si="1"/>
        <v>1</v>
      </c>
      <c r="S3" t="str">
        <f t="shared" si="2"/>
        <v/>
      </c>
      <c r="T3" t="str">
        <f>IF(U3="0","",IF(R3=1,VLOOKUP(U3+0,slovy!$A$2:$C$10,3,FALSE),IF(W3="1","",VLOOKUP(U3+0,slovy!$A$2:$B$10,2))))</f>
        <v/>
      </c>
      <c r="U3" t="str">
        <f t="shared" si="3"/>
        <v>0</v>
      </c>
      <c r="V3" t="e">
        <f>IF(W3="0","",IF(W3="1",VLOOKUP(U3+0,slovy!$F$2:$G$11,2,FALSE),VLOOKUP(W3+0,slovy!$D$2:$E$10,2,FALSE)))</f>
        <v>#VALUE!</v>
      </c>
      <c r="W3" t="str">
        <f t="shared" si="4"/>
        <v/>
      </c>
      <c r="X3" t="e">
        <f>IF(Y3="0","",VLOOKUP(Y3+0,slovy!$H$2:$I$10,2,FALSE))</f>
        <v>#VALUE!</v>
      </c>
      <c r="Y3" t="str">
        <f t="shared" si="5"/>
        <v/>
      </c>
      <c r="Z3" t="e">
        <f>IF(AC3="",VLOOKUP(AA3+0,slovy!$J$2:$K$10,2,FALSE),IF(AC3="0",IF(AE3="0","",IF(AA3="0","",VLOOKUP(AA3+0,slovy!J3:K11,2,FALSE))),IF(AC3="1","",IF(AA3="0",IF(AC3&gt;1,slovy!$M$13,""),VLOOKUP(AA3+0,slovy!$L$2:$M$10,2,FALSE)))))</f>
        <v>#VALUE!</v>
      </c>
      <c r="AA3" t="str">
        <f t="shared" si="6"/>
        <v/>
      </c>
      <c r="AB3" t="e">
        <f>IF(ISBLANK(AC3),"",IF(AC3="0","",IF(AC3="1",CONCATENATE(VLOOKUP(AA3+0,slovy!$F$2:$G$11,2,FALSE),slovy!$M$13),VLOOKUP(AC3+0,slovy!$D$2:$E$10,2,FALSE))))</f>
        <v>#VALUE!</v>
      </c>
      <c r="AC3" t="str">
        <f t="shared" si="7"/>
        <v/>
      </c>
      <c r="AD3" t="e">
        <f>IF(ISBLANK(AE3),"",IF(AE3="0","",IF(AA3="0",CONCATENATE(VLOOKUP(AE3+0,slovy!$H$2:$I$10,2,FALSE),slovy!$M$13),VLOOKUP(AE3+0,slovy!$H$2:$I$10,2,FALSE))))</f>
        <v>#VALUE!</v>
      </c>
      <c r="AE3" t="str">
        <f t="shared" si="8"/>
        <v/>
      </c>
      <c r="AF3" t="e">
        <f>IF(ISBLANK(AG3),"",VLOOKUP(AG3+0,slovy!$N$2:$O$10,2,FALSE))</f>
        <v>#VALUE!</v>
      </c>
      <c r="AG3" t="str">
        <f t="shared" si="9"/>
        <v/>
      </c>
      <c r="AK3">
        <f>ÚJ!$B$2</f>
        <v>0</v>
      </c>
      <c r="AL3">
        <f>ÚJ!$B$3</f>
        <v>0</v>
      </c>
      <c r="AM3">
        <f>ÚJ!$B$4</f>
        <v>0</v>
      </c>
      <c r="AN3" s="200">
        <f>ÚJ!$B$5</f>
        <v>0</v>
      </c>
    </row>
    <row r="4" spans="1:40" ht="14.45" x14ac:dyDescent="0.35">
      <c r="A4" t="str">
        <f>IF(ISBLANK('Peněžní deník'!C8),"",'Peněžní deník'!C8)</f>
        <v/>
      </c>
      <c r="B4" s="197" t="str">
        <f>IF(ISBLANK('Peněžní deník'!B8),"",'Peněžní deník'!B8)</f>
        <v/>
      </c>
      <c r="C4" t="str">
        <f>IF(ISBLANK('Peněžní deník'!D8),"",'Peněžní deník'!D8)</f>
        <v/>
      </c>
      <c r="D4" t="str">
        <f>IF(ISNUMBER('Peněžní deník'!F8),"PŘÍJMOVÝ",IF(ISNUMBER('Peněžní deník'!G8),"VÝDAJOVÝ",IF(ISNUMBER('Peněžní deník'!H8),"PŘÍJMOVÝ",IF(ISNUMBER('Peněžní deník'!I8),"VÝDAJOVÝ",""))))</f>
        <v/>
      </c>
      <c r="E4" t="str">
        <f>IF(ISNUMBER('Peněžní deník'!F8),"hotově",IF(ISNUMBER('Peněžní deník'!G8),"hotově",IF(ISNUMBER('Peněžní deník'!H8),"na účet",IF(ISNUMBER('Peněžní deník'!I8),"z účtu",""))))</f>
        <v/>
      </c>
      <c r="F4" t="e">
        <f>VLOOKUP('Peněžní deník'!E8,'Čísla položek'!$A$2:$C$45,2,FALSE)</f>
        <v>#N/A</v>
      </c>
      <c r="G4" s="205" t="str">
        <f>TEXT('Peněžní deník'!F8+'Peněžní deník'!G8+'Peněžní deník'!H8+'Peněžní deník'!I8,"0,00")</f>
        <v>0,00</v>
      </c>
      <c r="H4" s="205">
        <f t="shared" si="10"/>
        <v>0</v>
      </c>
      <c r="I4" s="205">
        <f t="shared" si="11"/>
        <v>0</v>
      </c>
      <c r="J4" t="str">
        <f t="shared" si="0"/>
        <v/>
      </c>
      <c r="K4" t="str">
        <f t="shared" si="12"/>
        <v/>
      </c>
      <c r="L4">
        <f t="shared" si="13"/>
        <v>1</v>
      </c>
      <c r="M4" t="str">
        <f t="shared" si="14"/>
        <v/>
      </c>
      <c r="N4" t="str">
        <f>IF(O4="0","",IF(L4=1,VLOOKUP(O4+0,slovy!$A$2:$C$10,3,FALSE),IF(Q4="1","",VLOOKUP(O4+0,slovy!$A$2:$B$10,2))))</f>
        <v/>
      </c>
      <c r="O4" t="str">
        <f t="shared" si="15"/>
        <v>0</v>
      </c>
      <c r="P4" t="e">
        <f>IF(Q4="0","",IF(Q4="1",VLOOKUP(O4+0,slovy!$F$2:$G$11,2,FALSE),VLOOKUP(Q4+0,slovy!$D$2:$E$10,2,FALSE)))</f>
        <v>#VALUE!</v>
      </c>
      <c r="Q4" t="str">
        <f t="shared" si="16"/>
        <v/>
      </c>
      <c r="R4">
        <f t="shared" si="1"/>
        <v>1</v>
      </c>
      <c r="S4" t="str">
        <f t="shared" si="2"/>
        <v/>
      </c>
      <c r="T4" t="str">
        <f>IF(U4="0","",IF(R4=1,VLOOKUP(U4+0,slovy!$A$2:$C$10,3,FALSE),IF(W4="1","",VLOOKUP(U4+0,slovy!$A$2:$B$10,2))))</f>
        <v/>
      </c>
      <c r="U4" t="str">
        <f t="shared" si="3"/>
        <v>0</v>
      </c>
      <c r="V4" t="e">
        <f>IF(W4="0","",IF(W4="1",VLOOKUP(U4+0,slovy!$F$2:$G$11,2,FALSE),VLOOKUP(W4+0,slovy!$D$2:$E$10,2,FALSE)))</f>
        <v>#VALUE!</v>
      </c>
      <c r="W4" t="str">
        <f t="shared" si="4"/>
        <v/>
      </c>
      <c r="X4" t="e">
        <f>IF(Y4="0","",VLOOKUP(Y4+0,slovy!$H$2:$I$10,2,FALSE))</f>
        <v>#VALUE!</v>
      </c>
      <c r="Y4" t="str">
        <f t="shared" si="5"/>
        <v/>
      </c>
      <c r="Z4" t="e">
        <f>IF(AC4="",VLOOKUP(AA4+0,slovy!$J$2:$K$10,2,FALSE),IF(AC4="0",IF(AE4="0","",IF(AA4="0","",VLOOKUP(AA4+0,slovy!J4:K12,2,FALSE))),IF(AC4="1","",IF(AA4="0",IF(AC4&gt;1,slovy!$M$13,""),VLOOKUP(AA4+0,slovy!$L$2:$M$10,2,FALSE)))))</f>
        <v>#VALUE!</v>
      </c>
      <c r="AA4" t="str">
        <f t="shared" si="6"/>
        <v/>
      </c>
      <c r="AB4" t="e">
        <f>IF(ISBLANK(AC4),"",IF(AC4="0","",IF(AC4="1",CONCATENATE(VLOOKUP(AA4+0,slovy!$F$2:$G$11,2,FALSE),slovy!$M$13),VLOOKUP(AC4+0,slovy!$D$2:$E$10,2,FALSE))))</f>
        <v>#VALUE!</v>
      </c>
      <c r="AC4" t="str">
        <f t="shared" si="7"/>
        <v/>
      </c>
      <c r="AD4" t="e">
        <f>IF(ISBLANK(AE4),"",IF(AE4="0","",IF(AA4="0",CONCATENATE(VLOOKUP(AE4+0,slovy!$H$2:$I$10,2,FALSE),slovy!$M$13),VLOOKUP(AE4+0,slovy!$H$2:$I$10,2,FALSE))))</f>
        <v>#VALUE!</v>
      </c>
      <c r="AE4" t="str">
        <f t="shared" si="8"/>
        <v/>
      </c>
      <c r="AF4" t="e">
        <f>IF(ISBLANK(AG4),"",VLOOKUP(AG4+0,slovy!$N$2:$O$10,2,FALSE))</f>
        <v>#VALUE!</v>
      </c>
      <c r="AG4" t="str">
        <f t="shared" si="9"/>
        <v/>
      </c>
      <c r="AK4">
        <f>ÚJ!$B$2</f>
        <v>0</v>
      </c>
      <c r="AL4">
        <f>ÚJ!$B$3</f>
        <v>0</v>
      </c>
      <c r="AM4">
        <f>ÚJ!$B$4</f>
        <v>0</v>
      </c>
      <c r="AN4" s="200">
        <f>ÚJ!$B$5</f>
        <v>0</v>
      </c>
    </row>
    <row r="5" spans="1:40" ht="14.45" x14ac:dyDescent="0.35">
      <c r="A5" t="str">
        <f>IF(ISBLANK('Peněžní deník'!C9),"",'Peněžní deník'!C9)</f>
        <v/>
      </c>
      <c r="B5" s="197" t="str">
        <f>IF(ISBLANK('Peněžní deník'!B9),"",'Peněžní deník'!B9)</f>
        <v/>
      </c>
      <c r="C5" t="str">
        <f>IF(ISBLANK('Peněžní deník'!D9),"",'Peněžní deník'!D9)</f>
        <v/>
      </c>
      <c r="D5" t="str">
        <f>IF(ISNUMBER('Peněžní deník'!F9),"PŘÍJMOVÝ",IF(ISNUMBER('Peněžní deník'!G9),"VÝDAJOVÝ",IF(ISNUMBER('Peněžní deník'!H9),"PŘÍJMOVÝ",IF(ISNUMBER('Peněžní deník'!I9),"VÝDAJOVÝ",""))))</f>
        <v/>
      </c>
      <c r="E5" t="str">
        <f>IF(ISNUMBER('Peněžní deník'!F9),"hotově",IF(ISNUMBER('Peněžní deník'!G9),"hotově",IF(ISNUMBER('Peněžní deník'!H9),"na účet",IF(ISNUMBER('Peněžní deník'!I9),"z účtu",""))))</f>
        <v/>
      </c>
      <c r="F5" t="e">
        <f>VLOOKUP('Peněžní deník'!E9,'Čísla položek'!$A$2:$C$45,2,FALSE)</f>
        <v>#N/A</v>
      </c>
      <c r="G5" t="str">
        <f>TEXT('Peněžní deník'!F9+'Peněžní deník'!G9+'Peněžní deník'!H9+'Peněžní deník'!I9,"0,00")</f>
        <v>0,00</v>
      </c>
      <c r="H5" s="205">
        <f t="shared" si="10"/>
        <v>0</v>
      </c>
      <c r="I5" s="205">
        <f t="shared" si="11"/>
        <v>0</v>
      </c>
      <c r="J5" t="str">
        <f t="shared" si="0"/>
        <v/>
      </c>
      <c r="K5" t="str">
        <f t="shared" si="12"/>
        <v/>
      </c>
      <c r="L5">
        <f t="shared" si="13"/>
        <v>1</v>
      </c>
      <c r="M5" t="str">
        <f t="shared" si="14"/>
        <v/>
      </c>
      <c r="N5" t="str">
        <f>IF(O5="0","",IF(L5=1,VLOOKUP(O5+0,slovy!$A$2:$C$10,3,FALSE),IF(Q5="1","",VLOOKUP(O5+0,slovy!$A$2:$B$10,2))))</f>
        <v/>
      </c>
      <c r="O5" t="str">
        <f t="shared" si="15"/>
        <v>0</v>
      </c>
      <c r="P5" t="e">
        <f>IF(Q5="0","",IF(Q5="1",VLOOKUP(O5+0,slovy!$F$2:$G$11,2,FALSE),VLOOKUP(Q5+0,slovy!$D$2:$E$10,2,FALSE)))</f>
        <v>#VALUE!</v>
      </c>
      <c r="Q5" t="str">
        <f t="shared" si="16"/>
        <v/>
      </c>
      <c r="R5">
        <f t="shared" si="1"/>
        <v>1</v>
      </c>
      <c r="S5" t="str">
        <f t="shared" si="2"/>
        <v/>
      </c>
      <c r="T5" t="str">
        <f>IF(U5="0","",IF(R5=1,VLOOKUP(U5+0,slovy!$A$2:$C$10,3,FALSE),IF(W5="1","",VLOOKUP(U5+0,slovy!$A$2:$B$10,2))))</f>
        <v/>
      </c>
      <c r="U5" t="str">
        <f t="shared" si="3"/>
        <v>0</v>
      </c>
      <c r="V5" t="e">
        <f>IF(W5="0","",IF(W5="1",VLOOKUP(U5+0,slovy!$F$2:$G$11,2,FALSE),VLOOKUP(W5+0,slovy!$D$2:$E$10,2,FALSE)))</f>
        <v>#VALUE!</v>
      </c>
      <c r="W5" t="str">
        <f t="shared" si="4"/>
        <v/>
      </c>
      <c r="X5" t="e">
        <f>IF(Y5="0","",VLOOKUP(Y5+0,slovy!$H$2:$I$10,2,FALSE))</f>
        <v>#VALUE!</v>
      </c>
      <c r="Y5" t="str">
        <f t="shared" si="5"/>
        <v/>
      </c>
      <c r="Z5" t="e">
        <f>IF(AC5="",VLOOKUP(AA5+0,slovy!$J$2:$K$10,2,FALSE),IF(AC5="0",IF(AE5="0","",IF(AA5="0","",VLOOKUP(AA5+0,slovy!J5:K13,2,FALSE))),IF(AC5="1","",IF(AA5="0",IF(AC5&gt;1,slovy!$M$13,""),VLOOKUP(AA5+0,slovy!$L$2:$M$10,2,FALSE)))))</f>
        <v>#VALUE!</v>
      </c>
      <c r="AA5" t="str">
        <f t="shared" si="6"/>
        <v/>
      </c>
      <c r="AB5" t="e">
        <f>IF(ISBLANK(AC5),"",IF(AC5="0","",IF(AC5="1",CONCATENATE(VLOOKUP(AA5+0,slovy!$F$2:$G$11,2,FALSE),slovy!$M$13),VLOOKUP(AC5+0,slovy!$D$2:$E$10,2,FALSE))))</f>
        <v>#VALUE!</v>
      </c>
      <c r="AC5" t="str">
        <f t="shared" si="7"/>
        <v/>
      </c>
      <c r="AD5" t="e">
        <f>IF(ISBLANK(AE5),"",IF(AE5="0","",IF(AA5="0",CONCATENATE(VLOOKUP(AE5+0,slovy!$H$2:$I$10,2,FALSE),slovy!$M$13),VLOOKUP(AE5+0,slovy!$H$2:$I$10,2,FALSE))))</f>
        <v>#VALUE!</v>
      </c>
      <c r="AE5" t="str">
        <f t="shared" si="8"/>
        <v/>
      </c>
      <c r="AF5" t="e">
        <f>IF(ISBLANK(AG5),"",VLOOKUP(AG5+0,slovy!$N$2:$O$10,2,FALSE))</f>
        <v>#VALUE!</v>
      </c>
      <c r="AG5" t="str">
        <f t="shared" si="9"/>
        <v/>
      </c>
      <c r="AK5">
        <f>ÚJ!$B$2</f>
        <v>0</v>
      </c>
      <c r="AL5">
        <f>ÚJ!$B$3</f>
        <v>0</v>
      </c>
      <c r="AM5">
        <f>ÚJ!$B$4</f>
        <v>0</v>
      </c>
      <c r="AN5" s="200">
        <f>ÚJ!$B$5</f>
        <v>0</v>
      </c>
    </row>
    <row r="6" spans="1:40" ht="14.45" x14ac:dyDescent="0.35">
      <c r="A6" t="str">
        <f>IF(ISBLANK('Peněžní deník'!C10),"",'Peněžní deník'!C10)</f>
        <v/>
      </c>
      <c r="B6" s="197" t="str">
        <f>IF(ISBLANK('Peněžní deník'!B10),"",'Peněžní deník'!B10)</f>
        <v/>
      </c>
      <c r="C6" t="str">
        <f>IF(ISBLANK('Peněžní deník'!D10),"",'Peněžní deník'!D10)</f>
        <v/>
      </c>
      <c r="D6" t="str">
        <f>IF(ISNUMBER('Peněžní deník'!F10),"PŘÍJMOVÝ",IF(ISNUMBER('Peněžní deník'!G10),"VÝDAJOVÝ",IF(ISNUMBER('Peněžní deník'!H10),"PŘÍJMOVÝ",IF(ISNUMBER('Peněžní deník'!I10),"VÝDAJOVÝ",""))))</f>
        <v/>
      </c>
      <c r="E6" t="str">
        <f>IF(ISNUMBER('Peněžní deník'!F10),"hotově",IF(ISNUMBER('Peněžní deník'!G10),"hotově",IF(ISNUMBER('Peněžní deník'!H10),"na účet",IF(ISNUMBER('Peněžní deník'!I10),"z účtu",""))))</f>
        <v/>
      </c>
      <c r="F6" t="e">
        <f>VLOOKUP('Peněžní deník'!E10,'Čísla položek'!$A$2:$C$45,2,FALSE)</f>
        <v>#N/A</v>
      </c>
      <c r="G6" t="str">
        <f>TEXT('Peněžní deník'!F10+'Peněžní deník'!G10+'Peněžní deník'!H10+'Peněžní deník'!I10,"0,00")</f>
        <v>0,00</v>
      </c>
      <c r="H6" s="205">
        <f t="shared" si="10"/>
        <v>0</v>
      </c>
      <c r="I6" s="205">
        <f t="shared" si="11"/>
        <v>0</v>
      </c>
      <c r="J6" t="str">
        <f t="shared" si="0"/>
        <v/>
      </c>
      <c r="K6" t="str">
        <f t="shared" si="12"/>
        <v/>
      </c>
      <c r="L6">
        <f t="shared" si="13"/>
        <v>1</v>
      </c>
      <c r="M6" t="str">
        <f t="shared" si="14"/>
        <v/>
      </c>
      <c r="N6" t="str">
        <f>IF(O6="0","",IF(L6=1,VLOOKUP(O6+0,slovy!$A$2:$C$10,3,FALSE),IF(Q6="1","",VLOOKUP(O6+0,slovy!$A$2:$B$10,2))))</f>
        <v/>
      </c>
      <c r="O6" t="str">
        <f t="shared" si="15"/>
        <v>0</v>
      </c>
      <c r="P6" t="e">
        <f>IF(Q6="0","",IF(Q6="1",VLOOKUP(O6+0,slovy!$F$2:$G$11,2,FALSE),VLOOKUP(Q6+0,slovy!$D$2:$E$10,2,FALSE)))</f>
        <v>#VALUE!</v>
      </c>
      <c r="Q6" t="str">
        <f t="shared" si="16"/>
        <v/>
      </c>
      <c r="R6">
        <f t="shared" si="1"/>
        <v>1</v>
      </c>
      <c r="S6" t="str">
        <f t="shared" si="2"/>
        <v/>
      </c>
      <c r="T6" t="str">
        <f>IF(U6="0","",IF(R6=1,VLOOKUP(U6+0,slovy!$A$2:$C$10,3,FALSE),IF(W6="1","",VLOOKUP(U6+0,slovy!$A$2:$B$10,2))))</f>
        <v/>
      </c>
      <c r="U6" t="str">
        <f t="shared" si="3"/>
        <v>0</v>
      </c>
      <c r="V6" t="e">
        <f>IF(W6="0","",IF(W6="1",VLOOKUP(U6+0,slovy!$F$2:$G$11,2,FALSE),VLOOKUP(W6+0,slovy!$D$2:$E$10,2,FALSE)))</f>
        <v>#VALUE!</v>
      </c>
      <c r="W6" t="str">
        <f t="shared" si="4"/>
        <v/>
      </c>
      <c r="X6" t="e">
        <f>IF(Y6="0","",VLOOKUP(Y6+0,slovy!$H$2:$I$10,2,FALSE))</f>
        <v>#VALUE!</v>
      </c>
      <c r="Y6" t="str">
        <f t="shared" si="5"/>
        <v/>
      </c>
      <c r="Z6" t="e">
        <f>IF(AC6="",VLOOKUP(AA6+0,slovy!$J$2:$K$10,2,FALSE),IF(AC6="0",IF(AE6="0","",IF(AA6="0","",VLOOKUP(AA6+0,slovy!J6:K14,2,FALSE))),IF(AC6="1","",IF(AA6="0",IF(AC6&gt;1,slovy!$M$13,""),VLOOKUP(AA6+0,slovy!$L$2:$M$10,2,FALSE)))))</f>
        <v>#VALUE!</v>
      </c>
      <c r="AA6" t="str">
        <f t="shared" si="6"/>
        <v/>
      </c>
      <c r="AB6" t="e">
        <f>IF(ISBLANK(AC6),"",IF(AC6="0","",IF(AC6="1",CONCATENATE(VLOOKUP(AA6+0,slovy!$F$2:$G$11,2,FALSE),slovy!$M$13),VLOOKUP(AC6+0,slovy!$D$2:$E$10,2,FALSE))))</f>
        <v>#VALUE!</v>
      </c>
      <c r="AC6" t="str">
        <f t="shared" si="7"/>
        <v/>
      </c>
      <c r="AD6" t="e">
        <f>IF(ISBLANK(AE6),"",IF(AE6="0","",IF(AA6="0",CONCATENATE(VLOOKUP(AE6+0,slovy!$H$2:$I$10,2,FALSE),slovy!$M$13),VLOOKUP(AE6+0,slovy!$H$2:$I$10,2,FALSE))))</f>
        <v>#VALUE!</v>
      </c>
      <c r="AE6" t="str">
        <f t="shared" si="8"/>
        <v/>
      </c>
      <c r="AF6" t="e">
        <f>IF(ISBLANK(AG6),"",VLOOKUP(AG6+0,slovy!$N$2:$O$10,2,FALSE))</f>
        <v>#VALUE!</v>
      </c>
      <c r="AG6" t="str">
        <f t="shared" si="9"/>
        <v/>
      </c>
      <c r="AK6">
        <f>ÚJ!$B$2</f>
        <v>0</v>
      </c>
      <c r="AL6">
        <f>ÚJ!$B$3</f>
        <v>0</v>
      </c>
      <c r="AM6">
        <f>ÚJ!$B$4</f>
        <v>0</v>
      </c>
      <c r="AN6" s="200">
        <f>ÚJ!$B$5</f>
        <v>0</v>
      </c>
    </row>
    <row r="7" spans="1:40" ht="14.45" x14ac:dyDescent="0.35">
      <c r="A7" t="str">
        <f>IF(ISBLANK('Peněžní deník'!C11),"",'Peněžní deník'!C11)</f>
        <v/>
      </c>
      <c r="B7" s="197" t="str">
        <f>IF(ISBLANK('Peněžní deník'!B11),"",'Peněžní deník'!B11)</f>
        <v/>
      </c>
      <c r="C7" t="str">
        <f>IF(ISBLANK('Peněžní deník'!D11),"",'Peněžní deník'!D11)</f>
        <v/>
      </c>
      <c r="D7" t="str">
        <f>IF(ISNUMBER('Peněžní deník'!F11),"PŘÍJMOVÝ",IF(ISNUMBER('Peněžní deník'!G11),"VÝDAJOVÝ",IF(ISNUMBER('Peněžní deník'!H11),"PŘÍJMOVÝ",IF(ISNUMBER('Peněžní deník'!I11),"VÝDAJOVÝ",""))))</f>
        <v/>
      </c>
      <c r="E7" t="str">
        <f>IF(ISNUMBER('Peněžní deník'!F11),"hotově",IF(ISNUMBER('Peněžní deník'!G11),"hotově",IF(ISNUMBER('Peněžní deník'!H11),"na účet",IF(ISNUMBER('Peněžní deník'!I11),"z účtu",""))))</f>
        <v/>
      </c>
      <c r="F7" t="e">
        <f>VLOOKUP('Peněžní deník'!E11,'Čísla položek'!$A$2:$C$45,2,FALSE)</f>
        <v>#N/A</v>
      </c>
      <c r="G7" s="205" t="str">
        <f>TEXT('Peněžní deník'!F11+'Peněžní deník'!G11+'Peněžní deník'!H11+'Peněžní deník'!I11,"0,00")</f>
        <v>0,00</v>
      </c>
      <c r="H7" s="205">
        <f t="shared" si="10"/>
        <v>0</v>
      </c>
      <c r="I7" s="205">
        <f t="shared" si="11"/>
        <v>0</v>
      </c>
      <c r="J7" t="str">
        <f t="shared" si="0"/>
        <v/>
      </c>
      <c r="K7" t="str">
        <f t="shared" si="12"/>
        <v/>
      </c>
      <c r="L7">
        <f t="shared" si="13"/>
        <v>1</v>
      </c>
      <c r="M7" t="str">
        <f t="shared" si="14"/>
        <v/>
      </c>
      <c r="N7" t="str">
        <f>IF(O7="0","",IF(L7=1,VLOOKUP(O7+0,slovy!$A$2:$C$10,3,FALSE),IF(Q7="1","",VLOOKUP(O7+0,slovy!$A$2:$B$10,2))))</f>
        <v/>
      </c>
      <c r="O7" t="str">
        <f t="shared" si="15"/>
        <v>0</v>
      </c>
      <c r="P7" t="e">
        <f>IF(Q7="0","",IF(Q7="1",VLOOKUP(O7+0,slovy!$F$2:$G$11,2,FALSE),VLOOKUP(Q7+0,slovy!$D$2:$E$10,2,FALSE)))</f>
        <v>#VALUE!</v>
      </c>
      <c r="Q7" t="str">
        <f t="shared" si="16"/>
        <v/>
      </c>
      <c r="R7">
        <f t="shared" si="1"/>
        <v>1</v>
      </c>
      <c r="S7" t="str">
        <f t="shared" si="2"/>
        <v/>
      </c>
      <c r="T7" t="str">
        <f>IF(U7="0","",IF(R7=1,VLOOKUP(U7+0,slovy!$A$2:$C$10,3,FALSE),IF(W7="1","",VLOOKUP(U7+0,slovy!$A$2:$B$10,2))))</f>
        <v/>
      </c>
      <c r="U7" t="str">
        <f t="shared" si="3"/>
        <v>0</v>
      </c>
      <c r="V7" t="e">
        <f>IF(W7="0","",IF(W7="1",VLOOKUP(U7+0,slovy!$F$2:$G$11,2,FALSE),VLOOKUP(W7+0,slovy!$D$2:$E$10,2,FALSE)))</f>
        <v>#VALUE!</v>
      </c>
      <c r="W7" t="str">
        <f t="shared" si="4"/>
        <v/>
      </c>
      <c r="X7" t="e">
        <f>IF(Y7="0","",VLOOKUP(Y7+0,slovy!$H$2:$I$10,2,FALSE))</f>
        <v>#VALUE!</v>
      </c>
      <c r="Y7" t="str">
        <f t="shared" si="5"/>
        <v/>
      </c>
      <c r="Z7" t="e">
        <f>IF(AC7="",VLOOKUP(AA7+0,slovy!$J$2:$K$10,2,FALSE),IF(AC7="0",IF(AE7="0","",IF(AA7="0","",VLOOKUP(AA7+0,slovy!J7:K15,2,FALSE))),IF(AC7="1","",IF(AA7="0",IF(AC7&gt;1,slovy!$M$13,""),VLOOKUP(AA7+0,slovy!$L$2:$M$10,2,FALSE)))))</f>
        <v>#VALUE!</v>
      </c>
      <c r="AA7" t="str">
        <f t="shared" si="6"/>
        <v/>
      </c>
      <c r="AB7" t="e">
        <f>IF(ISBLANK(AC7),"",IF(AC7="0","",IF(AC7="1",CONCATENATE(VLOOKUP(AA7+0,slovy!$F$2:$G$11,2,FALSE),slovy!$M$13),VLOOKUP(AC7+0,slovy!$D$2:$E$10,2,FALSE))))</f>
        <v>#VALUE!</v>
      </c>
      <c r="AC7" t="str">
        <f t="shared" si="7"/>
        <v/>
      </c>
      <c r="AD7" t="e">
        <f>IF(ISBLANK(AE7),"",IF(AE7="0","",IF(AA7="0",CONCATENATE(VLOOKUP(AE7+0,slovy!$H$2:$I$10,2,FALSE),slovy!$M$13),VLOOKUP(AE7+0,slovy!$H$2:$I$10,2,FALSE))))</f>
        <v>#VALUE!</v>
      </c>
      <c r="AE7" t="str">
        <f t="shared" si="8"/>
        <v/>
      </c>
      <c r="AF7" t="e">
        <f>IF(ISBLANK(AG7),"",VLOOKUP(AG7+0,slovy!$N$2:$O$10,2,FALSE))</f>
        <v>#VALUE!</v>
      </c>
      <c r="AG7" t="str">
        <f t="shared" si="9"/>
        <v/>
      </c>
      <c r="AK7">
        <f>ÚJ!$B$2</f>
        <v>0</v>
      </c>
      <c r="AL7">
        <f>ÚJ!$B$3</f>
        <v>0</v>
      </c>
      <c r="AM7">
        <f>ÚJ!$B$4</f>
        <v>0</v>
      </c>
      <c r="AN7" s="200">
        <f>ÚJ!$B$5</f>
        <v>0</v>
      </c>
    </row>
    <row r="8" spans="1:40" ht="14.45" x14ac:dyDescent="0.35">
      <c r="A8" t="str">
        <f>IF(ISBLANK('Peněžní deník'!C12),"",'Peněžní deník'!C12)</f>
        <v/>
      </c>
      <c r="B8" s="197" t="str">
        <f>IF(ISBLANK('Peněžní deník'!B12),"",'Peněžní deník'!B12)</f>
        <v/>
      </c>
      <c r="C8" t="str">
        <f>IF(ISBLANK('Peněžní deník'!D12),"",'Peněžní deník'!D12)</f>
        <v/>
      </c>
      <c r="D8" t="str">
        <f>IF(ISNUMBER('Peněžní deník'!F12),"PŘÍJMOVÝ",IF(ISNUMBER('Peněžní deník'!G12),"VÝDAJOVÝ",IF(ISNUMBER('Peněžní deník'!H12),"PŘÍJMOVÝ",IF(ISNUMBER('Peněžní deník'!I12),"VÝDAJOVÝ",""))))</f>
        <v/>
      </c>
      <c r="E8" t="str">
        <f>IF(ISNUMBER('Peněžní deník'!F12),"hotově",IF(ISNUMBER('Peněžní deník'!G12),"hotově",IF(ISNUMBER('Peněžní deník'!H12),"na účet",IF(ISNUMBER('Peněžní deník'!I12),"z účtu",""))))</f>
        <v/>
      </c>
      <c r="F8" t="e">
        <f>VLOOKUP('Peněžní deník'!E12,'Čísla položek'!$A$2:$C$45,2,FALSE)</f>
        <v>#N/A</v>
      </c>
      <c r="G8" s="205" t="str">
        <f>TEXT('Peněžní deník'!F12+'Peněžní deník'!G12+'Peněžní deník'!H12+'Peněžní deník'!I12,"0,00")</f>
        <v>0,00</v>
      </c>
      <c r="H8" s="205">
        <f t="shared" si="10"/>
        <v>0</v>
      </c>
      <c r="I8" s="205">
        <f t="shared" si="11"/>
        <v>0</v>
      </c>
      <c r="J8" t="str">
        <f t="shared" ref="J8:J71" si="17">IF(R8=1,CONCATENATE(T8,S8),IF(R8=2,CONCATENATE(V8,T8,S8),IF(R8=3,CONCATENATE(X8,V8,T8,S8),IF(R8=4,CONCATENATE(Z8,X8,V8,T8,S8),IF(R8=5,CONCATENATE(AB8,Z8,X8,V8,T8,S8),IF(R8=6,CONCATENATE(AD8,AB8,Z8,X8,V8,T8,S8),IF(R8=7,CONCATENATE(AF8,AD8,AB8,Z8,X8,V8,T8,S8),"")))))))</f>
        <v/>
      </c>
      <c r="K8" t="str">
        <f t="shared" si="12"/>
        <v/>
      </c>
      <c r="L8">
        <f t="shared" si="13"/>
        <v>1</v>
      </c>
      <c r="M8" t="str">
        <f t="shared" si="14"/>
        <v/>
      </c>
      <c r="N8" t="str">
        <f>IF(O8="0","",IF(L8=1,VLOOKUP(O8+0,slovy!$A$2:$C$10,3,FALSE),IF(Q8="1","",VLOOKUP(O8+0,slovy!$A$2:$B$10,2))))</f>
        <v/>
      </c>
      <c r="O8" t="str">
        <f t="shared" si="15"/>
        <v>0</v>
      </c>
      <c r="P8" t="e">
        <f>IF(Q8="0","",IF(Q8="1",VLOOKUP(O8+0,slovy!$F$2:$G$11,2,FALSE),VLOOKUP(Q8+0,slovy!$D$2:$E$10,2,FALSE)))</f>
        <v>#VALUE!</v>
      </c>
      <c r="Q8" t="str">
        <f t="shared" ref="Q8" si="18">IF(L8&gt;=2,MID($I8,$L8-1,1),"")</f>
        <v/>
      </c>
      <c r="R8">
        <f t="shared" si="1"/>
        <v>1</v>
      </c>
      <c r="S8" t="str">
        <f t="shared" si="2"/>
        <v/>
      </c>
      <c r="T8" t="str">
        <f>IF(U8="0","",IF(R8=1,VLOOKUP(U8+0,slovy!$A$2:$C$10,3,FALSE),IF(W8="1","",VLOOKUP(U8+0,slovy!$A$2:$B$10,2))))</f>
        <v/>
      </c>
      <c r="U8" t="str">
        <f t="shared" si="3"/>
        <v>0</v>
      </c>
      <c r="V8" t="e">
        <f>IF(W8="0","",IF(W8="1",VLOOKUP(U8+0,slovy!$F$2:$G$11,2,FALSE),VLOOKUP(W8+0,slovy!$D$2:$E$10,2,FALSE)))</f>
        <v>#VALUE!</v>
      </c>
      <c r="W8" t="str">
        <f t="shared" si="4"/>
        <v/>
      </c>
      <c r="X8" t="e">
        <f>IF(Y8="0","",VLOOKUP(Y8+0,slovy!$H$2:$I$10,2,FALSE))</f>
        <v>#VALUE!</v>
      </c>
      <c r="Y8" t="str">
        <f t="shared" si="5"/>
        <v/>
      </c>
      <c r="Z8" t="e">
        <f>IF(AC8="",VLOOKUP(AA8+0,slovy!$J$2:$K$10,2,FALSE),IF(AC8="0",IF(AE8="0","",IF(AA8="0","",VLOOKUP(AA8+0,slovy!J8:K16,2,FALSE))),IF(AC8="1","",IF(AA8="0",IF(AC8&gt;1,slovy!$M$13,""),VLOOKUP(AA8+0,slovy!$L$2:$M$10,2,FALSE)))))</f>
        <v>#VALUE!</v>
      </c>
      <c r="AA8" t="str">
        <f t="shared" si="6"/>
        <v/>
      </c>
      <c r="AB8" t="e">
        <f>IF(ISBLANK(AC8),"",IF(AC8="0","",IF(AC8="1",CONCATENATE(VLOOKUP(AA8+0,slovy!$F$2:$G$11,2,FALSE),slovy!$M$13),VLOOKUP(AC8+0,slovy!$D$2:$E$10,2,FALSE))))</f>
        <v>#VALUE!</v>
      </c>
      <c r="AC8" t="str">
        <f t="shared" si="7"/>
        <v/>
      </c>
      <c r="AD8" t="e">
        <f>IF(ISBLANK(AE8),"",IF(AE8="0","",IF(AA8="0",CONCATENATE(VLOOKUP(AE8+0,slovy!$H$2:$I$10,2,FALSE),slovy!$M$13),VLOOKUP(AE8+0,slovy!$H$2:$I$10,2,FALSE))))</f>
        <v>#VALUE!</v>
      </c>
      <c r="AE8" t="str">
        <f t="shared" si="8"/>
        <v/>
      </c>
      <c r="AF8" t="e">
        <f>IF(ISBLANK(AG8),"",VLOOKUP(AG8+0,slovy!$N$2:$O$10,2,FALSE))</f>
        <v>#VALUE!</v>
      </c>
      <c r="AG8" t="str">
        <f t="shared" si="9"/>
        <v/>
      </c>
      <c r="AK8">
        <f>ÚJ!$B$2</f>
        <v>0</v>
      </c>
      <c r="AL8">
        <f>ÚJ!$B$3</f>
        <v>0</v>
      </c>
      <c r="AM8">
        <f>ÚJ!$B$4</f>
        <v>0</v>
      </c>
      <c r="AN8" s="200">
        <f>ÚJ!$B$5</f>
        <v>0</v>
      </c>
    </row>
    <row r="9" spans="1:40" ht="14.45" x14ac:dyDescent="0.35">
      <c r="A9" t="str">
        <f>IF(ISBLANK('Peněžní deník'!C13),"",'Peněžní deník'!C13)</f>
        <v/>
      </c>
      <c r="B9" s="197" t="str">
        <f>IF(ISBLANK('Peněžní deník'!B13),"",'Peněžní deník'!B13)</f>
        <v/>
      </c>
      <c r="C9" t="str">
        <f>IF(ISBLANK('Peněžní deník'!D13),"",'Peněžní deník'!D13)</f>
        <v/>
      </c>
      <c r="D9" t="str">
        <f>IF(ISNUMBER('Peněžní deník'!F13),"PŘÍJMOVÝ",IF(ISNUMBER('Peněžní deník'!G13),"VÝDAJOVÝ",IF(ISNUMBER('Peněžní deník'!H13),"PŘÍJMOVÝ",IF(ISNUMBER('Peněžní deník'!I13),"VÝDAJOVÝ",""))))</f>
        <v/>
      </c>
      <c r="E9" t="str">
        <f>IF(ISNUMBER('Peněžní deník'!F13),"hotově",IF(ISNUMBER('Peněžní deník'!G13),"hotově",IF(ISNUMBER('Peněžní deník'!H13),"na účet",IF(ISNUMBER('Peněžní deník'!I13),"z účtu",""))))</f>
        <v/>
      </c>
      <c r="F9" t="e">
        <f>VLOOKUP('Peněžní deník'!E13,'Čísla položek'!$A$2:$C$45,2,FALSE)</f>
        <v>#N/A</v>
      </c>
      <c r="G9" s="205" t="str">
        <f>TEXT('Peněžní deník'!F13+'Peněžní deník'!G13+'Peněžní deník'!H13+'Peněžní deník'!I13,"0,00")</f>
        <v>0,00</v>
      </c>
      <c r="H9" s="205">
        <f t="shared" si="10"/>
        <v>0</v>
      </c>
      <c r="I9" s="205">
        <f t="shared" ref="I9:I72" si="19">TEXT(G9-H9,"0,00")*100</f>
        <v>0</v>
      </c>
      <c r="J9" t="str">
        <f t="shared" si="17"/>
        <v/>
      </c>
      <c r="K9" t="str">
        <f t="shared" ref="K9:K72" si="20">IF(L9=1,CONCATENATE(N9,M9),IF(L9=2,CONCATENATE(P9,N9,M9),""))</f>
        <v/>
      </c>
      <c r="L9">
        <f t="shared" ref="L9:L72" si="21">LEN(I9)</f>
        <v>1</v>
      </c>
      <c r="M9" t="str">
        <f t="shared" ref="M9:M72" si="22">IF(I9=0,"",IF(I9&lt;2,"haléř",IF(I9&lt;5,"haléře","haléřů")))</f>
        <v/>
      </c>
      <c r="N9" t="str">
        <f>IF(O9="0","",IF(L9=1,VLOOKUP(O9+0,slovy!$A$2:$C$10,3,FALSE),IF(Q9="1","",VLOOKUP(O9+0,slovy!$A$2:$B$10,2))))</f>
        <v/>
      </c>
      <c r="O9" t="str">
        <f t="shared" si="15"/>
        <v>0</v>
      </c>
      <c r="P9" t="e">
        <f>IF(Q9="0","",IF(Q9="1",VLOOKUP(O9+0,slovy!$F$2:$G$11,2,FALSE),VLOOKUP(Q9+0,slovy!$D$2:$E$10,2,FALSE)))</f>
        <v>#VALUE!</v>
      </c>
      <c r="Q9" t="str">
        <f t="shared" ref="Q9:Q72" si="23">IF(L9&gt;=2,MID($I9,$L9-1,1),"")</f>
        <v/>
      </c>
      <c r="R9">
        <f t="shared" si="1"/>
        <v>1</v>
      </c>
      <c r="S9" t="str">
        <f t="shared" si="2"/>
        <v/>
      </c>
      <c r="T9" t="str">
        <f>IF(U9="0","",IF(R9=1,VLOOKUP(U9+0,slovy!$A$2:$C$10,3,FALSE),IF(W9="1","",VLOOKUP(U9+0,slovy!$A$2:$B$10,2))))</f>
        <v/>
      </c>
      <c r="U9" t="str">
        <f t="shared" si="3"/>
        <v>0</v>
      </c>
      <c r="V9" t="e">
        <f>IF(W9="0","",IF(W9="1",VLOOKUP(U9+0,slovy!$F$2:$G$11,2,FALSE),VLOOKUP(W9+0,slovy!$D$2:$E$10,2,FALSE)))</f>
        <v>#VALUE!</v>
      </c>
      <c r="W9" t="str">
        <f t="shared" si="4"/>
        <v/>
      </c>
      <c r="X9" t="e">
        <f>IF(Y9="0","",VLOOKUP(Y9+0,slovy!$H$2:$I$10,2,FALSE))</f>
        <v>#VALUE!</v>
      </c>
      <c r="Y9" t="str">
        <f t="shared" si="5"/>
        <v/>
      </c>
      <c r="Z9" t="e">
        <f>IF(AC9="",VLOOKUP(AA9+0,slovy!$J$2:$K$10,2,FALSE),IF(AC9="0",IF(AE9="0","",IF(AA9="0","",VLOOKUP(AA9+0,slovy!J9:K17,2,FALSE))),IF(AC9="1","",IF(AA9="0",IF(AC9&gt;1,slovy!$M$13,""),VLOOKUP(AA9+0,slovy!$L$2:$M$10,2,FALSE)))))</f>
        <v>#VALUE!</v>
      </c>
      <c r="AA9" t="str">
        <f t="shared" si="6"/>
        <v/>
      </c>
      <c r="AB9" t="e">
        <f>IF(ISBLANK(AC9),"",IF(AC9="0","",IF(AC9="1",CONCATENATE(VLOOKUP(AA9+0,slovy!$F$2:$G$11,2,FALSE),slovy!$M$13),VLOOKUP(AC9+0,slovy!$D$2:$E$10,2,FALSE))))</f>
        <v>#VALUE!</v>
      </c>
      <c r="AC9" t="str">
        <f t="shared" si="7"/>
        <v/>
      </c>
      <c r="AD9" t="e">
        <f>IF(ISBLANK(AE9),"",IF(AE9="0","",IF(AA9="0",CONCATENATE(VLOOKUP(AE9+0,slovy!$H$2:$I$10,2,FALSE),slovy!$M$13),VLOOKUP(AE9+0,slovy!$H$2:$I$10,2,FALSE))))</f>
        <v>#VALUE!</v>
      </c>
      <c r="AE9" t="str">
        <f t="shared" si="8"/>
        <v/>
      </c>
      <c r="AF9" t="e">
        <f>IF(ISBLANK(AG9),"",VLOOKUP(AG9+0,slovy!$N$2:$O$10,2,FALSE))</f>
        <v>#VALUE!</v>
      </c>
      <c r="AG9" t="str">
        <f t="shared" si="9"/>
        <v/>
      </c>
      <c r="AK9">
        <f>ÚJ!$B$2</f>
        <v>0</v>
      </c>
      <c r="AL9">
        <f>ÚJ!$B$3</f>
        <v>0</v>
      </c>
      <c r="AM9">
        <f>ÚJ!$B$4</f>
        <v>0</v>
      </c>
      <c r="AN9" s="200">
        <f>ÚJ!$B$5</f>
        <v>0</v>
      </c>
    </row>
    <row r="10" spans="1:40" ht="14.45" x14ac:dyDescent="0.35">
      <c r="A10" t="str">
        <f>IF(ISBLANK('Peněžní deník'!C14),"",'Peněžní deník'!C14)</f>
        <v/>
      </c>
      <c r="B10" s="197" t="str">
        <f>IF(ISBLANK('Peněžní deník'!B14),"",'Peněžní deník'!B14)</f>
        <v/>
      </c>
      <c r="C10" t="str">
        <f>IF(ISBLANK('Peněžní deník'!D14),"",'Peněžní deník'!D14)</f>
        <v/>
      </c>
      <c r="D10" t="str">
        <f>IF(ISNUMBER('Peněžní deník'!F14),"PŘÍJMOVÝ",IF(ISNUMBER('Peněžní deník'!G14),"VÝDAJOVÝ",IF(ISNUMBER('Peněžní deník'!H14),"PŘÍJMOVÝ",IF(ISNUMBER('Peněžní deník'!I14),"VÝDAJOVÝ",""))))</f>
        <v/>
      </c>
      <c r="E10" t="str">
        <f>IF(ISNUMBER('Peněžní deník'!F14),"hotově",IF(ISNUMBER('Peněžní deník'!G14),"hotově",IF(ISNUMBER('Peněžní deník'!H14),"na účet",IF(ISNUMBER('Peněžní deník'!I14),"z účtu",""))))</f>
        <v/>
      </c>
      <c r="F10" t="e">
        <f>VLOOKUP('Peněžní deník'!E14,'Čísla položek'!$A$2:$C$45,2,FALSE)</f>
        <v>#N/A</v>
      </c>
      <c r="G10" s="205" t="str">
        <f>TEXT('Peněžní deník'!F14+'Peněžní deník'!G14+'Peněžní deník'!H14+'Peněžní deník'!I14,"0,00")</f>
        <v>0,00</v>
      </c>
      <c r="H10" s="205">
        <f t="shared" si="10"/>
        <v>0</v>
      </c>
      <c r="I10" s="205">
        <f t="shared" si="19"/>
        <v>0</v>
      </c>
      <c r="J10" t="str">
        <f t="shared" si="17"/>
        <v/>
      </c>
      <c r="K10" t="str">
        <f t="shared" si="20"/>
        <v/>
      </c>
      <c r="L10">
        <f t="shared" si="21"/>
        <v>1</v>
      </c>
      <c r="M10" t="str">
        <f t="shared" si="22"/>
        <v/>
      </c>
      <c r="N10" t="str">
        <f>IF(O10="0","",IF(L10=1,VLOOKUP(O10+0,slovy!$A$2:$C$10,3,FALSE),IF(Q10="1","",VLOOKUP(O10+0,slovy!$A$2:$B$10,2))))</f>
        <v/>
      </c>
      <c r="O10" t="str">
        <f t="shared" si="15"/>
        <v>0</v>
      </c>
      <c r="P10" t="e">
        <f>IF(Q10="0","",IF(Q10="1",VLOOKUP(O10+0,slovy!$F$2:$G$11,2,FALSE),VLOOKUP(Q10+0,slovy!$D$2:$E$10,2,FALSE)))</f>
        <v>#VALUE!</v>
      </c>
      <c r="Q10" t="str">
        <f t="shared" si="23"/>
        <v/>
      </c>
      <c r="R10">
        <f t="shared" si="1"/>
        <v>1</v>
      </c>
      <c r="S10" t="str">
        <f t="shared" si="2"/>
        <v/>
      </c>
      <c r="T10" t="str">
        <f>IF(U10="0","",IF(R10=1,VLOOKUP(U10+0,slovy!$A$2:$C$10,3,FALSE),IF(W10="1","",VLOOKUP(U10+0,slovy!$A$2:$B$10,2))))</f>
        <v/>
      </c>
      <c r="U10" t="str">
        <f t="shared" si="3"/>
        <v>0</v>
      </c>
      <c r="V10" t="e">
        <f>IF(W10="0","",IF(W10="1",VLOOKUP(U10+0,slovy!$F$2:$G$11,2,FALSE),VLOOKUP(W10+0,slovy!$D$2:$E$10,2,FALSE)))</f>
        <v>#VALUE!</v>
      </c>
      <c r="W10" t="str">
        <f t="shared" si="4"/>
        <v/>
      </c>
      <c r="X10" t="e">
        <f>IF(Y10="0","",VLOOKUP(Y10+0,slovy!$H$2:$I$10,2,FALSE))</f>
        <v>#VALUE!</v>
      </c>
      <c r="Y10" t="str">
        <f t="shared" si="5"/>
        <v/>
      </c>
      <c r="Z10" t="e">
        <f>IF(AC10="",VLOOKUP(AA10+0,slovy!$J$2:$K$10,2,FALSE),IF(AC10="0",IF(AE10="0","",IF(AA10="0","",VLOOKUP(AA10+0,slovy!J10:K18,2,FALSE))),IF(AC10="1","",IF(AA10="0",IF(AC10&gt;1,slovy!$M$13,""),VLOOKUP(AA10+0,slovy!$L$2:$M$10,2,FALSE)))))</f>
        <v>#VALUE!</v>
      </c>
      <c r="AA10" t="str">
        <f t="shared" si="6"/>
        <v/>
      </c>
      <c r="AB10" t="e">
        <f>IF(ISBLANK(AC10),"",IF(AC10="0","",IF(AC10="1",CONCATENATE(VLOOKUP(AA10+0,slovy!$F$2:$G$11,2,FALSE),slovy!$M$13),VLOOKUP(AC10+0,slovy!$D$2:$E$10,2,FALSE))))</f>
        <v>#VALUE!</v>
      </c>
      <c r="AC10" t="str">
        <f t="shared" si="7"/>
        <v/>
      </c>
      <c r="AD10" t="e">
        <f>IF(ISBLANK(AE10),"",IF(AE10="0","",IF(AA10="0",CONCATENATE(VLOOKUP(AE10+0,slovy!$H$2:$I$10,2,FALSE),slovy!$M$13),VLOOKUP(AE10+0,slovy!$H$2:$I$10,2,FALSE))))</f>
        <v>#VALUE!</v>
      </c>
      <c r="AE10" t="str">
        <f t="shared" si="8"/>
        <v/>
      </c>
      <c r="AF10" t="e">
        <f>IF(ISBLANK(AG10),"",VLOOKUP(AG10+0,slovy!$N$2:$O$10,2,FALSE))</f>
        <v>#VALUE!</v>
      </c>
      <c r="AG10" t="str">
        <f t="shared" si="9"/>
        <v/>
      </c>
      <c r="AK10">
        <f>ÚJ!$B$2</f>
        <v>0</v>
      </c>
      <c r="AL10">
        <f>ÚJ!$B$3</f>
        <v>0</v>
      </c>
      <c r="AM10">
        <f>ÚJ!$B$4</f>
        <v>0</v>
      </c>
      <c r="AN10" s="200">
        <f>ÚJ!$B$5</f>
        <v>0</v>
      </c>
    </row>
    <row r="11" spans="1:40" ht="14.45" x14ac:dyDescent="0.35">
      <c r="A11" t="str">
        <f>IF(ISBLANK('Peněžní deník'!C15),"",'Peněžní deník'!C15)</f>
        <v/>
      </c>
      <c r="B11" s="197" t="str">
        <f>IF(ISBLANK('Peněžní deník'!B15),"",'Peněžní deník'!B15)</f>
        <v/>
      </c>
      <c r="C11" t="str">
        <f>IF(ISBLANK('Peněžní deník'!D15),"",'Peněžní deník'!D15)</f>
        <v/>
      </c>
      <c r="D11" t="str">
        <f>IF(ISNUMBER('Peněžní deník'!F15),"PŘÍJMOVÝ",IF(ISNUMBER('Peněžní deník'!G15),"VÝDAJOVÝ",IF(ISNUMBER('Peněžní deník'!H15),"PŘÍJMOVÝ",IF(ISNUMBER('Peněžní deník'!I15),"VÝDAJOVÝ",""))))</f>
        <v/>
      </c>
      <c r="E11" t="str">
        <f>IF(ISNUMBER('Peněžní deník'!F15),"hotově",IF(ISNUMBER('Peněžní deník'!G15),"hotově",IF(ISNUMBER('Peněžní deník'!H15),"na účet",IF(ISNUMBER('Peněžní deník'!I15),"z účtu",""))))</f>
        <v/>
      </c>
      <c r="F11" t="e">
        <f>VLOOKUP('Peněžní deník'!E15,'Čísla položek'!$A$2:$C$45,2,FALSE)</f>
        <v>#N/A</v>
      </c>
      <c r="G11" s="205" t="str">
        <f>TEXT('Peněžní deník'!F15+'Peněžní deník'!G15+'Peněžní deník'!H15+'Peněžní deník'!I15,"0,00")</f>
        <v>0,00</v>
      </c>
      <c r="H11" s="205">
        <f t="shared" si="10"/>
        <v>0</v>
      </c>
      <c r="I11" s="205">
        <f t="shared" si="19"/>
        <v>0</v>
      </c>
      <c r="J11" t="str">
        <f t="shared" si="17"/>
        <v/>
      </c>
      <c r="K11" t="str">
        <f t="shared" si="20"/>
        <v/>
      </c>
      <c r="L11">
        <f t="shared" si="21"/>
        <v>1</v>
      </c>
      <c r="M11" t="str">
        <f t="shared" si="22"/>
        <v/>
      </c>
      <c r="N11" t="str">
        <f>IF(O11="0","",IF(L11=1,VLOOKUP(O11+0,slovy!$A$2:$C$10,3,FALSE),IF(Q11="1","",VLOOKUP(O11+0,slovy!$A$2:$B$10,2))))</f>
        <v/>
      </c>
      <c r="O11" t="str">
        <f t="shared" si="15"/>
        <v>0</v>
      </c>
      <c r="P11" t="e">
        <f>IF(Q11="0","",IF(Q11="1",VLOOKUP(O11+0,slovy!$F$2:$G$11,2,FALSE),VLOOKUP(Q11+0,slovy!$D$2:$E$10,2,FALSE)))</f>
        <v>#VALUE!</v>
      </c>
      <c r="Q11" t="str">
        <f t="shared" si="23"/>
        <v/>
      </c>
      <c r="R11">
        <f t="shared" si="1"/>
        <v>1</v>
      </c>
      <c r="S11" t="str">
        <f>IF(H11=0,"",IF(H11&lt;2,"korunačeská",IF(H11&lt;5,"korunyčeské","korunčeských")))</f>
        <v/>
      </c>
      <c r="T11" t="str">
        <f>IF(U11="0","",IF(R11=1,VLOOKUP(U11+0,slovy!$A$2:$C$10,3,FALSE),IF(W11="1","",VLOOKUP(U11+0,slovy!$A$2:$B$10,2))))</f>
        <v/>
      </c>
      <c r="U11" t="str">
        <f t="shared" si="3"/>
        <v>0</v>
      </c>
      <c r="V11" t="e">
        <f>IF(W11="0","",IF(W11="1",VLOOKUP(U11+0,slovy!$F$2:$G$11,2,FALSE),VLOOKUP(W11+0,slovy!$D$2:$E$10,2,FALSE)))</f>
        <v>#VALUE!</v>
      </c>
      <c r="W11" t="str">
        <f t="shared" si="4"/>
        <v/>
      </c>
      <c r="X11" t="e">
        <f>IF(Y11="0","",VLOOKUP(Y11+0,slovy!$H$2:$I$10,2,FALSE))</f>
        <v>#VALUE!</v>
      </c>
      <c r="Y11" t="str">
        <f t="shared" si="5"/>
        <v/>
      </c>
      <c r="Z11" t="e">
        <f>IF(AC11="",VLOOKUP(AA11+0,slovy!$J$2:$K$10,2,FALSE),IF(AC11="0",IF(AE11="0","",IF(AA11="0","",VLOOKUP(AA11+0,slovy!J11:K19,2,FALSE))),IF(AC11="1","",IF(AA11="0",IF(AC11&gt;1,slovy!$M$13,""),VLOOKUP(AA11+0,slovy!$L$2:$M$10,2,FALSE)))))</f>
        <v>#VALUE!</v>
      </c>
      <c r="AA11" t="str">
        <f t="shared" si="6"/>
        <v/>
      </c>
      <c r="AB11" t="e">
        <f>IF(ISBLANK(AC11),"",IF(AC11="0","",IF(AC11="1",CONCATENATE(VLOOKUP(AA11+0,slovy!$F$2:$G$11,2,FALSE),slovy!$M$13),VLOOKUP(AC11+0,slovy!$D$2:$E$10,2,FALSE))))</f>
        <v>#VALUE!</v>
      </c>
      <c r="AC11" t="str">
        <f t="shared" si="7"/>
        <v/>
      </c>
      <c r="AD11" t="e">
        <f>IF(ISBLANK(AE11),"",IF(AE11="0","",IF(AA11="0",CONCATENATE(VLOOKUP(AE11+0,slovy!$H$2:$I$10,2,FALSE),slovy!$M$13),VLOOKUP(AE11+0,slovy!$H$2:$I$10,2,FALSE))))</f>
        <v>#VALUE!</v>
      </c>
      <c r="AE11" t="str">
        <f t="shared" si="8"/>
        <v/>
      </c>
      <c r="AF11" t="e">
        <f>IF(ISBLANK(AG11),"",VLOOKUP(AG11+0,slovy!$N$2:$O$10,2,FALSE))</f>
        <v>#VALUE!</v>
      </c>
      <c r="AG11" t="str">
        <f t="shared" si="9"/>
        <v/>
      </c>
      <c r="AK11">
        <f>ÚJ!$B$2</f>
        <v>0</v>
      </c>
      <c r="AL11">
        <f>ÚJ!$B$3</f>
        <v>0</v>
      </c>
      <c r="AM11">
        <f>ÚJ!$B$4</f>
        <v>0</v>
      </c>
      <c r="AN11" s="200">
        <f>ÚJ!$B$5</f>
        <v>0</v>
      </c>
    </row>
    <row r="12" spans="1:40" ht="14.45" x14ac:dyDescent="0.35">
      <c r="A12" t="str">
        <f>IF(ISBLANK('Peněžní deník'!C16),"",'Peněžní deník'!C16)</f>
        <v/>
      </c>
      <c r="B12" s="197" t="str">
        <f>IF(ISBLANK('Peněžní deník'!B16),"",'Peněžní deník'!B16)</f>
        <v/>
      </c>
      <c r="C12" t="str">
        <f>IF(ISBLANK('Peněžní deník'!D16),"",'Peněžní deník'!D16)</f>
        <v/>
      </c>
      <c r="D12" t="str">
        <f>IF(ISNUMBER('Peněžní deník'!F16),"PŘÍJMOVÝ",IF(ISNUMBER('Peněžní deník'!G16),"VÝDAJOVÝ",IF(ISNUMBER('Peněžní deník'!H16),"PŘÍJMOVÝ",IF(ISNUMBER('Peněžní deník'!I16),"VÝDAJOVÝ",""))))</f>
        <v/>
      </c>
      <c r="E12" t="str">
        <f>IF(ISNUMBER('Peněžní deník'!F16),"hotově",IF(ISNUMBER('Peněžní deník'!G16),"hotově",IF(ISNUMBER('Peněžní deník'!H16),"na účet",IF(ISNUMBER('Peněžní deník'!I16),"z účtu",""))))</f>
        <v/>
      </c>
      <c r="F12" t="e">
        <f>VLOOKUP('Peněžní deník'!E16,'Čísla položek'!$A$2:$C$45,2,FALSE)</f>
        <v>#N/A</v>
      </c>
      <c r="G12" s="205" t="str">
        <f>TEXT('Peněžní deník'!F16+'Peněžní deník'!G16+'Peněžní deník'!H16+'Peněžní deník'!I16,"0,00")</f>
        <v>0,00</v>
      </c>
      <c r="H12" s="205">
        <f t="shared" si="10"/>
        <v>0</v>
      </c>
      <c r="I12" s="205">
        <f t="shared" si="19"/>
        <v>0</v>
      </c>
      <c r="J12" t="str">
        <f t="shared" si="17"/>
        <v/>
      </c>
      <c r="K12" t="str">
        <f t="shared" si="20"/>
        <v/>
      </c>
      <c r="L12">
        <f t="shared" si="21"/>
        <v>1</v>
      </c>
      <c r="M12" t="str">
        <f t="shared" si="22"/>
        <v/>
      </c>
      <c r="N12" t="str">
        <f>IF(O12="0","",IF(L12=1,VLOOKUP(O12+0,slovy!$A$2:$C$10,3,FALSE),IF(Q12="1","",VLOOKUP(O12+0,slovy!$A$2:$B$10,2))))</f>
        <v/>
      </c>
      <c r="O12" t="str">
        <f t="shared" si="15"/>
        <v>0</v>
      </c>
      <c r="P12" t="e">
        <f>IF(Q12="0","",IF(Q12="1",VLOOKUP(O12+0,slovy!$F$2:$G$11,2,FALSE),VLOOKUP(Q12+0,slovy!$D$2:$E$10,2,FALSE)))</f>
        <v>#VALUE!</v>
      </c>
      <c r="Q12" t="str">
        <f t="shared" si="23"/>
        <v/>
      </c>
      <c r="R12">
        <f t="shared" si="1"/>
        <v>1</v>
      </c>
      <c r="S12" t="str">
        <f t="shared" si="2"/>
        <v/>
      </c>
      <c r="T12" t="str">
        <f>IF(U12="0","",IF(R12=1,VLOOKUP(U12+0,slovy!$A$2:$C$10,3,FALSE),IF(W12="1","",VLOOKUP(U12+0,slovy!$A$2:$B$10,2))))</f>
        <v/>
      </c>
      <c r="U12" t="str">
        <f t="shared" si="3"/>
        <v>0</v>
      </c>
      <c r="V12" t="e">
        <f>IF(W12="0","",IF(W12="1",VLOOKUP(U12+0,slovy!$F$2:$G$11,2,FALSE),VLOOKUP(W12+0,slovy!$D$2:$E$10,2,FALSE)))</f>
        <v>#VALUE!</v>
      </c>
      <c r="W12" t="str">
        <f t="shared" si="4"/>
        <v/>
      </c>
      <c r="X12" t="e">
        <f>IF(Y12="0","",VLOOKUP(Y12+0,slovy!$H$2:$I$10,2,FALSE))</f>
        <v>#VALUE!</v>
      </c>
      <c r="Y12" t="str">
        <f t="shared" si="5"/>
        <v/>
      </c>
      <c r="Z12" t="e">
        <f>IF(AC12="",VLOOKUP(AA12+0,slovy!$J$2:$K$10,2,FALSE),IF(AC12="0",IF(AE12="0","",IF(AA12="0","",VLOOKUP(AA12+0,slovy!J12:K20,2,FALSE))),IF(AC12="1","",IF(AA12="0",IF(AC12&gt;1,slovy!$M$13,""),VLOOKUP(AA12+0,slovy!$L$2:$M$10,2,FALSE)))))</f>
        <v>#VALUE!</v>
      </c>
      <c r="AA12" t="str">
        <f t="shared" si="6"/>
        <v/>
      </c>
      <c r="AB12" t="e">
        <f>IF(ISBLANK(AC12),"",IF(AC12="0","",IF(AC12="1",CONCATENATE(VLOOKUP(AA12+0,slovy!$F$2:$G$11,2,FALSE),slovy!$M$13),VLOOKUP(AC12+0,slovy!$D$2:$E$10,2,FALSE))))</f>
        <v>#VALUE!</v>
      </c>
      <c r="AC12" t="str">
        <f t="shared" si="7"/>
        <v/>
      </c>
      <c r="AD12" t="e">
        <f>IF(ISBLANK(AE12),"",IF(AE12="0","",IF(AA12="0",CONCATENATE(VLOOKUP(AE12+0,slovy!$H$2:$I$10,2,FALSE),slovy!$M$13),VLOOKUP(AE12+0,slovy!$H$2:$I$10,2,FALSE))))</f>
        <v>#VALUE!</v>
      </c>
      <c r="AE12" t="str">
        <f t="shared" si="8"/>
        <v/>
      </c>
      <c r="AF12" t="e">
        <f>IF(ISBLANK(AG12),"",VLOOKUP(AG12+0,slovy!$N$2:$O$10,2,FALSE))</f>
        <v>#VALUE!</v>
      </c>
      <c r="AG12" t="str">
        <f t="shared" si="9"/>
        <v/>
      </c>
      <c r="AK12">
        <f>ÚJ!$B$2</f>
        <v>0</v>
      </c>
      <c r="AL12">
        <f>ÚJ!$B$3</f>
        <v>0</v>
      </c>
      <c r="AM12">
        <f>ÚJ!$B$4</f>
        <v>0</v>
      </c>
      <c r="AN12" s="200">
        <f>ÚJ!$B$5</f>
        <v>0</v>
      </c>
    </row>
    <row r="13" spans="1:40" ht="14.45" x14ac:dyDescent="0.35">
      <c r="A13" t="str">
        <f>IF(ISBLANK('Peněžní deník'!C17),"",'Peněžní deník'!C17)</f>
        <v/>
      </c>
      <c r="B13" s="197" t="str">
        <f>IF(ISBLANK('Peněžní deník'!B17),"",'Peněžní deník'!B17)</f>
        <v/>
      </c>
      <c r="C13" t="str">
        <f>IF(ISBLANK('Peněžní deník'!D17),"",'Peněžní deník'!D17)</f>
        <v/>
      </c>
      <c r="D13" t="str">
        <f>IF(ISNUMBER('Peněžní deník'!F17),"PŘÍJMOVÝ",IF(ISNUMBER('Peněžní deník'!G17),"VÝDAJOVÝ",IF(ISNUMBER('Peněžní deník'!H17),"PŘÍJMOVÝ",IF(ISNUMBER('Peněžní deník'!I17),"VÝDAJOVÝ",""))))</f>
        <v/>
      </c>
      <c r="E13" t="str">
        <f>IF(ISNUMBER('Peněžní deník'!F17),"hotově",IF(ISNUMBER('Peněžní deník'!G17),"hotově",IF(ISNUMBER('Peněžní deník'!H17),"na účet",IF(ISNUMBER('Peněžní deník'!I17),"z účtu",""))))</f>
        <v/>
      </c>
      <c r="F13" t="e">
        <f>VLOOKUP('Peněžní deník'!E17,'Čísla položek'!$A$2:$C$45,2,FALSE)</f>
        <v>#N/A</v>
      </c>
      <c r="G13" s="205" t="str">
        <f>TEXT('Peněžní deník'!F17+'Peněžní deník'!G17+'Peněžní deník'!H17+'Peněžní deník'!I17,"0,00")</f>
        <v>0,00</v>
      </c>
      <c r="H13" s="205">
        <f t="shared" si="10"/>
        <v>0</v>
      </c>
      <c r="I13" s="205">
        <f t="shared" si="19"/>
        <v>0</v>
      </c>
      <c r="J13" t="str">
        <f t="shared" si="17"/>
        <v/>
      </c>
      <c r="K13" t="str">
        <f t="shared" si="20"/>
        <v/>
      </c>
      <c r="L13">
        <f t="shared" si="21"/>
        <v>1</v>
      </c>
      <c r="M13" t="str">
        <f t="shared" si="22"/>
        <v/>
      </c>
      <c r="N13" t="str">
        <f>IF(O13="0","",IF(L13=1,VLOOKUP(O13+0,slovy!$A$2:$C$10,3,FALSE),IF(Q13="1","",VLOOKUP(O13+0,slovy!$A$2:$B$10,2))))</f>
        <v/>
      </c>
      <c r="O13" t="str">
        <f t="shared" si="15"/>
        <v>0</v>
      </c>
      <c r="P13" t="e">
        <f>IF(Q13="0","",IF(Q13="1",VLOOKUP(O13+0,slovy!$F$2:$G$11,2,FALSE),VLOOKUP(Q13+0,slovy!$D$2:$E$10,2,FALSE)))</f>
        <v>#VALUE!</v>
      </c>
      <c r="Q13" t="str">
        <f t="shared" si="23"/>
        <v/>
      </c>
      <c r="R13">
        <f t="shared" si="1"/>
        <v>1</v>
      </c>
      <c r="S13" t="str">
        <f t="shared" si="2"/>
        <v/>
      </c>
      <c r="T13" t="str">
        <f>IF(U13="0","",IF(R13=1,VLOOKUP(U13+0,slovy!$A$2:$C$10,3,FALSE),IF(W13="1","",VLOOKUP(U13+0,slovy!$A$2:$B$10,2))))</f>
        <v/>
      </c>
      <c r="U13" t="str">
        <f t="shared" si="3"/>
        <v>0</v>
      </c>
      <c r="V13" t="e">
        <f>IF(W13="0","",IF(W13="1",VLOOKUP(U13+0,slovy!$F$2:$G$11,2,FALSE),VLOOKUP(W13+0,slovy!$D$2:$E$10,2,FALSE)))</f>
        <v>#VALUE!</v>
      </c>
      <c r="W13" t="str">
        <f t="shared" si="4"/>
        <v/>
      </c>
      <c r="X13" t="e">
        <f>IF(Y13="0","",VLOOKUP(Y13+0,slovy!$H$2:$I$10,2,FALSE))</f>
        <v>#VALUE!</v>
      </c>
      <c r="Y13" t="str">
        <f t="shared" si="5"/>
        <v/>
      </c>
      <c r="Z13" t="e">
        <f>IF(AC13="",VLOOKUP(AA13+0,slovy!$J$2:$K$10,2,FALSE),IF(AC13="0",IF(AE13="0","",IF(AA13="0","",VLOOKUP(AA13+0,slovy!J13:K21,2,FALSE))),IF(AC13="1","",IF(AA13="0",IF(AC13&gt;1,slovy!$M$13,""),VLOOKUP(AA13+0,slovy!$L$2:$M$10,2,FALSE)))))</f>
        <v>#VALUE!</v>
      </c>
      <c r="AA13" t="str">
        <f t="shared" si="6"/>
        <v/>
      </c>
      <c r="AB13" t="e">
        <f>IF(ISBLANK(AC13),"",IF(AC13="0","",IF(AC13="1",CONCATENATE(VLOOKUP(AA13+0,slovy!$F$2:$G$11,2,FALSE),slovy!$M$13),VLOOKUP(AC13+0,slovy!$D$2:$E$10,2,FALSE))))</f>
        <v>#VALUE!</v>
      </c>
      <c r="AC13" t="str">
        <f t="shared" si="7"/>
        <v/>
      </c>
      <c r="AD13" t="e">
        <f>IF(ISBLANK(AE13),"",IF(AE13="0","",IF(AA13="0",CONCATENATE(VLOOKUP(AE13+0,slovy!$H$2:$I$10,2,FALSE),slovy!$M$13),VLOOKUP(AE13+0,slovy!$H$2:$I$10,2,FALSE))))</f>
        <v>#VALUE!</v>
      </c>
      <c r="AE13" t="str">
        <f t="shared" si="8"/>
        <v/>
      </c>
      <c r="AF13" t="e">
        <f>IF(ISBLANK(AG13),"",VLOOKUP(AG13+0,slovy!$N$2:$O$10,2,FALSE))</f>
        <v>#VALUE!</v>
      </c>
      <c r="AG13" t="str">
        <f t="shared" si="9"/>
        <v/>
      </c>
      <c r="AK13">
        <f>ÚJ!$B$2</f>
        <v>0</v>
      </c>
      <c r="AL13">
        <f>ÚJ!$B$3</f>
        <v>0</v>
      </c>
      <c r="AM13">
        <f>ÚJ!$B$4</f>
        <v>0</v>
      </c>
      <c r="AN13" s="200">
        <f>ÚJ!$B$5</f>
        <v>0</v>
      </c>
    </row>
    <row r="14" spans="1:40" ht="14.45" x14ac:dyDescent="0.35">
      <c r="A14" t="str">
        <f>IF(ISBLANK('Peněžní deník'!C18),"",'Peněžní deník'!C18)</f>
        <v/>
      </c>
      <c r="B14" s="197" t="str">
        <f>IF(ISBLANK('Peněžní deník'!B18),"",'Peněžní deník'!B18)</f>
        <v/>
      </c>
      <c r="C14" t="str">
        <f>IF(ISBLANK('Peněžní deník'!D18),"",'Peněžní deník'!D18)</f>
        <v/>
      </c>
      <c r="D14" t="str">
        <f>IF(ISNUMBER('Peněžní deník'!F18),"PŘÍJMOVÝ",IF(ISNUMBER('Peněžní deník'!G18),"VÝDAJOVÝ",IF(ISNUMBER('Peněžní deník'!H18),"PŘÍJMOVÝ",IF(ISNUMBER('Peněžní deník'!I18),"VÝDAJOVÝ",""))))</f>
        <v/>
      </c>
      <c r="E14" t="str">
        <f>IF(ISNUMBER('Peněžní deník'!F18),"hotově",IF(ISNUMBER('Peněžní deník'!G18),"hotově",IF(ISNUMBER('Peněžní deník'!H18),"na účet",IF(ISNUMBER('Peněžní deník'!I18),"z účtu",""))))</f>
        <v/>
      </c>
      <c r="F14" t="e">
        <f>VLOOKUP('Peněžní deník'!E18,'Čísla položek'!$A$2:$C$45,2,FALSE)</f>
        <v>#N/A</v>
      </c>
      <c r="G14" s="205" t="str">
        <f>TEXT('Peněžní deník'!F18+'Peněžní deník'!G18+'Peněžní deník'!H18+'Peněžní deník'!I18,"0,00")</f>
        <v>0,00</v>
      </c>
      <c r="H14" s="205">
        <f t="shared" si="10"/>
        <v>0</v>
      </c>
      <c r="I14" s="205">
        <f t="shared" si="19"/>
        <v>0</v>
      </c>
      <c r="J14" t="str">
        <f t="shared" si="17"/>
        <v/>
      </c>
      <c r="K14" t="str">
        <f t="shared" si="20"/>
        <v/>
      </c>
      <c r="L14">
        <f t="shared" si="21"/>
        <v>1</v>
      </c>
      <c r="M14" t="str">
        <f t="shared" si="22"/>
        <v/>
      </c>
      <c r="N14" t="str">
        <f>IF(O14="0","",IF(L14=1,VLOOKUP(O14+0,slovy!$A$2:$C$10,3,FALSE),IF(Q14="1","",VLOOKUP(O14+0,slovy!$A$2:$B$10,2))))</f>
        <v/>
      </c>
      <c r="O14" t="str">
        <f t="shared" si="15"/>
        <v>0</v>
      </c>
      <c r="P14" t="e">
        <f>IF(Q14="0","",IF(Q14="1",VLOOKUP(O14+0,slovy!$F$2:$G$11,2,FALSE),VLOOKUP(Q14+0,slovy!$D$2:$E$10,2,FALSE)))</f>
        <v>#VALUE!</v>
      </c>
      <c r="Q14" t="str">
        <f t="shared" si="23"/>
        <v/>
      </c>
      <c r="R14">
        <f t="shared" si="1"/>
        <v>1</v>
      </c>
      <c r="S14" t="str">
        <f t="shared" si="2"/>
        <v/>
      </c>
      <c r="T14" t="str">
        <f>IF(U14="0","",IF(R14=1,VLOOKUP(U14+0,slovy!$A$2:$C$10,3,FALSE),IF(W14="1","",VLOOKUP(U14+0,slovy!$A$2:$B$10,2))))</f>
        <v/>
      </c>
      <c r="U14" t="str">
        <f t="shared" si="3"/>
        <v>0</v>
      </c>
      <c r="V14" t="e">
        <f>IF(W14="0","",IF(W14="1",VLOOKUP(U14+0,slovy!$F$2:$G$11,2,FALSE),VLOOKUP(W14+0,slovy!$D$2:$E$10,2,FALSE)))</f>
        <v>#VALUE!</v>
      </c>
      <c r="W14" t="str">
        <f t="shared" si="4"/>
        <v/>
      </c>
      <c r="X14" t="e">
        <f>IF(Y14="0","",VLOOKUP(Y14+0,slovy!$H$2:$I$10,2,FALSE))</f>
        <v>#VALUE!</v>
      </c>
      <c r="Y14" t="str">
        <f t="shared" si="5"/>
        <v/>
      </c>
      <c r="Z14" t="e">
        <f>IF(AC14="",VLOOKUP(AA14+0,slovy!$J$2:$K$10,2,FALSE),IF(AC14="0",IF(AE14="0","",IF(AA14="0","",VLOOKUP(AA14+0,slovy!J14:K22,2,FALSE))),IF(AC14="1","",IF(AA14="0",IF(AC14&gt;1,slovy!$M$13,""),VLOOKUP(AA14+0,slovy!$L$2:$M$10,2,FALSE)))))</f>
        <v>#VALUE!</v>
      </c>
      <c r="AA14" t="str">
        <f t="shared" si="6"/>
        <v/>
      </c>
      <c r="AB14" t="e">
        <f>IF(ISBLANK(AC14),"",IF(AC14="0","",IF(AC14="1",CONCATENATE(VLOOKUP(AA14+0,slovy!$F$2:$G$11,2,FALSE),slovy!$M$13),VLOOKUP(AC14+0,slovy!$D$2:$E$10,2,FALSE))))</f>
        <v>#VALUE!</v>
      </c>
      <c r="AC14" t="str">
        <f t="shared" si="7"/>
        <v/>
      </c>
      <c r="AD14" t="e">
        <f>IF(ISBLANK(AE14),"",IF(AE14="0","",IF(AA14="0",CONCATENATE(VLOOKUP(AE14+0,slovy!$H$2:$I$10,2,FALSE),slovy!$M$13),VLOOKUP(AE14+0,slovy!$H$2:$I$10,2,FALSE))))</f>
        <v>#VALUE!</v>
      </c>
      <c r="AE14" t="str">
        <f t="shared" si="8"/>
        <v/>
      </c>
      <c r="AF14" t="e">
        <f>IF(ISBLANK(AG14),"",VLOOKUP(AG14+0,slovy!$N$2:$O$10,2,FALSE))</f>
        <v>#VALUE!</v>
      </c>
      <c r="AG14" t="str">
        <f t="shared" si="9"/>
        <v/>
      </c>
      <c r="AK14">
        <f>ÚJ!$B$2</f>
        <v>0</v>
      </c>
      <c r="AL14">
        <f>ÚJ!$B$3</f>
        <v>0</v>
      </c>
      <c r="AM14">
        <f>ÚJ!$B$4</f>
        <v>0</v>
      </c>
      <c r="AN14" s="200">
        <f>ÚJ!$B$5</f>
        <v>0</v>
      </c>
    </row>
    <row r="15" spans="1:40" ht="14.45" x14ac:dyDescent="0.35">
      <c r="A15" t="str">
        <f>IF(ISBLANK('Peněžní deník'!C19),"",'Peněžní deník'!C19)</f>
        <v/>
      </c>
      <c r="B15" s="197" t="str">
        <f>IF(ISBLANK('Peněžní deník'!B19),"",'Peněžní deník'!B19)</f>
        <v/>
      </c>
      <c r="C15" t="str">
        <f>IF(ISBLANK('Peněžní deník'!D19),"",'Peněžní deník'!D19)</f>
        <v/>
      </c>
      <c r="D15" t="str">
        <f>IF(ISNUMBER('Peněžní deník'!F19),"PŘÍJMOVÝ",IF(ISNUMBER('Peněžní deník'!G19),"VÝDAJOVÝ",IF(ISNUMBER('Peněžní deník'!H19),"PŘÍJMOVÝ",IF(ISNUMBER('Peněžní deník'!I19),"VÝDAJOVÝ",""))))</f>
        <v/>
      </c>
      <c r="E15" t="str">
        <f>IF(ISNUMBER('Peněžní deník'!F19),"hotově",IF(ISNUMBER('Peněžní deník'!G19),"hotově",IF(ISNUMBER('Peněžní deník'!H19),"na účet",IF(ISNUMBER('Peněžní deník'!I19),"z účtu",""))))</f>
        <v/>
      </c>
      <c r="F15" t="e">
        <f>VLOOKUP('Peněžní deník'!E19,'Čísla položek'!$A$2:$C$45,2,FALSE)</f>
        <v>#N/A</v>
      </c>
      <c r="G15" s="205" t="str">
        <f>TEXT('Peněžní deník'!F19+'Peněžní deník'!G19+'Peněžní deník'!H19+'Peněžní deník'!I19,"0,00")</f>
        <v>0,00</v>
      </c>
      <c r="H15" s="205">
        <f t="shared" si="10"/>
        <v>0</v>
      </c>
      <c r="I15" s="205">
        <f t="shared" si="19"/>
        <v>0</v>
      </c>
      <c r="J15" t="str">
        <f t="shared" si="17"/>
        <v/>
      </c>
      <c r="K15" t="str">
        <f t="shared" si="20"/>
        <v/>
      </c>
      <c r="L15">
        <f t="shared" si="21"/>
        <v>1</v>
      </c>
      <c r="M15" t="str">
        <f t="shared" si="22"/>
        <v/>
      </c>
      <c r="N15" t="str">
        <f>IF(O15="0","",IF(L15=1,VLOOKUP(O15+0,slovy!$A$2:$C$10,3,FALSE),IF(Q15="1","",VLOOKUP(O15+0,slovy!$A$2:$B$10,2))))</f>
        <v/>
      </c>
      <c r="O15" t="str">
        <f t="shared" si="15"/>
        <v>0</v>
      </c>
      <c r="P15" t="e">
        <f>IF(Q15="0","",IF(Q15="1",VLOOKUP(O15+0,slovy!$F$2:$G$11,2,FALSE),VLOOKUP(Q15+0,slovy!$D$2:$E$10,2,FALSE)))</f>
        <v>#VALUE!</v>
      </c>
      <c r="Q15" t="str">
        <f t="shared" si="23"/>
        <v/>
      </c>
      <c r="R15">
        <f t="shared" si="1"/>
        <v>1</v>
      </c>
      <c r="S15" t="str">
        <f t="shared" si="2"/>
        <v/>
      </c>
      <c r="T15" t="str">
        <f>IF(U15="0","",IF(R15=1,VLOOKUP(U15+0,slovy!$A$2:$C$10,3,FALSE),IF(W15="1","",VLOOKUP(U15+0,slovy!$A$2:$B$10,2))))</f>
        <v/>
      </c>
      <c r="U15" t="str">
        <f t="shared" si="3"/>
        <v>0</v>
      </c>
      <c r="V15" t="e">
        <f>IF(W15="0","",IF(W15="1",VLOOKUP(U15+0,slovy!$F$2:$G$11,2,FALSE),VLOOKUP(W15+0,slovy!$D$2:$E$10,2,FALSE)))</f>
        <v>#VALUE!</v>
      </c>
      <c r="W15" t="str">
        <f t="shared" si="4"/>
        <v/>
      </c>
      <c r="X15" t="e">
        <f>IF(Y15="0","",VLOOKUP(Y15+0,slovy!$H$2:$I$10,2,FALSE))</f>
        <v>#VALUE!</v>
      </c>
      <c r="Y15" t="str">
        <f t="shared" si="5"/>
        <v/>
      </c>
      <c r="Z15" t="e">
        <f>IF(AC15="",VLOOKUP(AA15+0,slovy!$J$2:$K$10,2,FALSE),IF(AC15="0",IF(AE15="0","",IF(AA15="0","",VLOOKUP(AA15+0,slovy!J15:K23,2,FALSE))),IF(AC15="1","",IF(AA15="0",IF(AC15&gt;1,slovy!$M$13,""),VLOOKUP(AA15+0,slovy!$L$2:$M$10,2,FALSE)))))</f>
        <v>#VALUE!</v>
      </c>
      <c r="AA15" t="str">
        <f t="shared" si="6"/>
        <v/>
      </c>
      <c r="AB15" t="e">
        <f>IF(ISBLANK(AC15),"",IF(AC15="0","",IF(AC15="1",CONCATENATE(VLOOKUP(AA15+0,slovy!$F$2:$G$11,2,FALSE),slovy!$M$13),VLOOKUP(AC15+0,slovy!$D$2:$E$10,2,FALSE))))</f>
        <v>#VALUE!</v>
      </c>
      <c r="AC15" t="str">
        <f t="shared" si="7"/>
        <v/>
      </c>
      <c r="AD15" t="e">
        <f>IF(ISBLANK(AE15),"",IF(AE15="0","",IF(AA15="0",CONCATENATE(VLOOKUP(AE15+0,slovy!$H$2:$I$10,2,FALSE),slovy!$M$13),VLOOKUP(AE15+0,slovy!$H$2:$I$10,2,FALSE))))</f>
        <v>#VALUE!</v>
      </c>
      <c r="AE15" t="str">
        <f t="shared" si="8"/>
        <v/>
      </c>
      <c r="AF15" t="e">
        <f>IF(ISBLANK(AG15),"",VLOOKUP(AG15+0,slovy!$N$2:$O$10,2,FALSE))</f>
        <v>#VALUE!</v>
      </c>
      <c r="AG15" t="str">
        <f t="shared" si="9"/>
        <v/>
      </c>
      <c r="AK15">
        <f>ÚJ!$B$2</f>
        <v>0</v>
      </c>
      <c r="AL15">
        <f>ÚJ!$B$3</f>
        <v>0</v>
      </c>
      <c r="AM15">
        <f>ÚJ!$B$4</f>
        <v>0</v>
      </c>
      <c r="AN15" s="200">
        <f>ÚJ!$B$5</f>
        <v>0</v>
      </c>
    </row>
    <row r="16" spans="1:40" ht="14.45" x14ac:dyDescent="0.35">
      <c r="A16" t="str">
        <f>IF(ISBLANK('Peněžní deník'!C20),"",'Peněžní deník'!C20)</f>
        <v/>
      </c>
      <c r="B16" s="197" t="str">
        <f>IF(ISBLANK('Peněžní deník'!B20),"",'Peněžní deník'!B20)</f>
        <v/>
      </c>
      <c r="C16" t="str">
        <f>IF(ISBLANK('Peněžní deník'!D20),"",'Peněžní deník'!D20)</f>
        <v/>
      </c>
      <c r="D16" t="str">
        <f>IF(ISNUMBER('Peněžní deník'!F20),"PŘÍJMOVÝ",IF(ISNUMBER('Peněžní deník'!G20),"VÝDAJOVÝ",IF(ISNUMBER('Peněžní deník'!H20),"PŘÍJMOVÝ",IF(ISNUMBER('Peněžní deník'!I20),"VÝDAJOVÝ",""))))</f>
        <v/>
      </c>
      <c r="E16" t="str">
        <f>IF(ISNUMBER('Peněžní deník'!F20),"hotově",IF(ISNUMBER('Peněžní deník'!G20),"hotově",IF(ISNUMBER('Peněžní deník'!H20),"na účet",IF(ISNUMBER('Peněžní deník'!I20),"z účtu",""))))</f>
        <v/>
      </c>
      <c r="F16" t="e">
        <f>VLOOKUP('Peněžní deník'!E20,'Čísla položek'!$A$2:$C$45,2,FALSE)</f>
        <v>#N/A</v>
      </c>
      <c r="G16" s="205" t="str">
        <f>TEXT('Peněžní deník'!F20+'Peněžní deník'!G20+'Peněžní deník'!H20+'Peněžní deník'!I20,"0,00")</f>
        <v>0,00</v>
      </c>
      <c r="H16" s="205">
        <f t="shared" si="10"/>
        <v>0</v>
      </c>
      <c r="I16" s="205">
        <f t="shared" si="19"/>
        <v>0</v>
      </c>
      <c r="J16" t="str">
        <f t="shared" si="17"/>
        <v/>
      </c>
      <c r="K16" t="str">
        <f t="shared" si="20"/>
        <v/>
      </c>
      <c r="L16">
        <f t="shared" si="21"/>
        <v>1</v>
      </c>
      <c r="M16" t="str">
        <f t="shared" si="22"/>
        <v/>
      </c>
      <c r="N16" t="str">
        <f>IF(O16="0","",IF(L16=1,VLOOKUP(O16+0,slovy!$A$2:$C$10,3,FALSE),IF(Q16="1","",VLOOKUP(O16+0,slovy!$A$2:$B$10,2))))</f>
        <v/>
      </c>
      <c r="O16" t="str">
        <f t="shared" si="15"/>
        <v>0</v>
      </c>
      <c r="P16" t="e">
        <f>IF(Q16="0","",IF(Q16="1",VLOOKUP(O16+0,slovy!$F$2:$G$11,2,FALSE),VLOOKUP(Q16+0,slovy!$D$2:$E$10,2,FALSE)))</f>
        <v>#VALUE!</v>
      </c>
      <c r="Q16" t="str">
        <f t="shared" si="23"/>
        <v/>
      </c>
      <c r="R16">
        <f t="shared" si="1"/>
        <v>1</v>
      </c>
      <c r="S16" t="str">
        <f t="shared" si="2"/>
        <v/>
      </c>
      <c r="T16" t="str">
        <f>IF(U16="0","",IF(R16=1,VLOOKUP(U16+0,slovy!$A$2:$C$10,3,FALSE),IF(W16="1","",VLOOKUP(U16+0,slovy!$A$2:$B$10,2))))</f>
        <v/>
      </c>
      <c r="U16" t="str">
        <f t="shared" si="3"/>
        <v>0</v>
      </c>
      <c r="V16" t="e">
        <f>IF(W16="0","",IF(W16="1",VLOOKUP(U16+0,slovy!$F$2:$G$11,2,FALSE),VLOOKUP(W16+0,slovy!$D$2:$E$10,2,FALSE)))</f>
        <v>#VALUE!</v>
      </c>
      <c r="W16" t="str">
        <f t="shared" si="4"/>
        <v/>
      </c>
      <c r="X16" t="e">
        <f>IF(Y16="0","",VLOOKUP(Y16+0,slovy!$H$2:$I$10,2,FALSE))</f>
        <v>#VALUE!</v>
      </c>
      <c r="Y16" t="str">
        <f t="shared" si="5"/>
        <v/>
      </c>
      <c r="Z16" t="e">
        <f>IF(AC16="",VLOOKUP(AA16+0,slovy!$J$2:$K$10,2,FALSE),IF(AC16="0",IF(AE16="0","",IF(AA16="0","",VLOOKUP(AA16+0,slovy!J16:K24,2,FALSE))),IF(AC16="1","",IF(AA16="0",IF(AC16&gt;1,slovy!$M$13,""),VLOOKUP(AA16+0,slovy!$L$2:$M$10,2,FALSE)))))</f>
        <v>#VALUE!</v>
      </c>
      <c r="AA16" t="str">
        <f t="shared" si="6"/>
        <v/>
      </c>
      <c r="AB16" t="e">
        <f>IF(ISBLANK(AC16),"",IF(AC16="0","",IF(AC16="1",CONCATENATE(VLOOKUP(AA16+0,slovy!$F$2:$G$11,2,FALSE),slovy!$M$13),VLOOKUP(AC16+0,slovy!$D$2:$E$10,2,FALSE))))</f>
        <v>#VALUE!</v>
      </c>
      <c r="AC16" t="str">
        <f t="shared" si="7"/>
        <v/>
      </c>
      <c r="AD16" t="e">
        <f>IF(ISBLANK(AE16),"",IF(AE16="0","",IF(AA16="0",CONCATENATE(VLOOKUP(AE16+0,slovy!$H$2:$I$10,2,FALSE),slovy!$M$13),VLOOKUP(AE16+0,slovy!$H$2:$I$10,2,FALSE))))</f>
        <v>#VALUE!</v>
      </c>
      <c r="AE16" t="str">
        <f t="shared" si="8"/>
        <v/>
      </c>
      <c r="AF16" t="e">
        <f>IF(ISBLANK(AG16),"",VLOOKUP(AG16+0,slovy!$N$2:$O$10,2,FALSE))</f>
        <v>#VALUE!</v>
      </c>
      <c r="AG16" t="str">
        <f t="shared" si="9"/>
        <v/>
      </c>
      <c r="AK16">
        <f>ÚJ!$B$2</f>
        <v>0</v>
      </c>
      <c r="AL16">
        <f>ÚJ!$B$3</f>
        <v>0</v>
      </c>
      <c r="AM16">
        <f>ÚJ!$B$4</f>
        <v>0</v>
      </c>
      <c r="AN16" s="200">
        <f>ÚJ!$B$5</f>
        <v>0</v>
      </c>
    </row>
    <row r="17" spans="1:40" ht="14.45" x14ac:dyDescent="0.35">
      <c r="A17" t="str">
        <f>IF(ISBLANK('Peněžní deník'!C21),"",'Peněžní deník'!C21)</f>
        <v/>
      </c>
      <c r="B17" s="197" t="str">
        <f>IF(ISBLANK('Peněžní deník'!B21),"",'Peněžní deník'!B21)</f>
        <v/>
      </c>
      <c r="C17" t="str">
        <f>IF(ISBLANK('Peněžní deník'!D21),"",'Peněžní deník'!D21)</f>
        <v/>
      </c>
      <c r="D17" t="str">
        <f>IF(ISNUMBER('Peněžní deník'!F21),"PŘÍJMOVÝ",IF(ISNUMBER('Peněžní deník'!G21),"VÝDAJOVÝ",IF(ISNUMBER('Peněžní deník'!H21),"PŘÍJMOVÝ",IF(ISNUMBER('Peněžní deník'!I21),"VÝDAJOVÝ",""))))</f>
        <v/>
      </c>
      <c r="E17" t="str">
        <f>IF(ISNUMBER('Peněžní deník'!F21),"hotově",IF(ISNUMBER('Peněžní deník'!G21),"hotově",IF(ISNUMBER('Peněžní deník'!H21),"na účet",IF(ISNUMBER('Peněžní deník'!I21),"z účtu",""))))</f>
        <v/>
      </c>
      <c r="F17" t="e">
        <f>VLOOKUP('Peněžní deník'!E21,'Čísla položek'!$A$2:$C$45,2,FALSE)</f>
        <v>#N/A</v>
      </c>
      <c r="G17" s="205" t="str">
        <f>TEXT('Peněžní deník'!F21+'Peněžní deník'!G21+'Peněžní deník'!H21+'Peněžní deník'!I21,"0,00")</f>
        <v>0,00</v>
      </c>
      <c r="H17" s="205">
        <f t="shared" si="10"/>
        <v>0</v>
      </c>
      <c r="I17" s="205">
        <f t="shared" si="19"/>
        <v>0</v>
      </c>
      <c r="J17" t="str">
        <f t="shared" si="17"/>
        <v/>
      </c>
      <c r="K17" t="str">
        <f t="shared" si="20"/>
        <v/>
      </c>
      <c r="L17">
        <f t="shared" si="21"/>
        <v>1</v>
      </c>
      <c r="M17" t="str">
        <f t="shared" si="22"/>
        <v/>
      </c>
      <c r="N17" t="str">
        <f>IF(O17="0","",IF(L17=1,VLOOKUP(O17+0,slovy!$A$2:$C$10,3,FALSE),IF(Q17="1","",VLOOKUP(O17+0,slovy!$A$2:$B$10,2))))</f>
        <v/>
      </c>
      <c r="O17" t="str">
        <f t="shared" si="15"/>
        <v>0</v>
      </c>
      <c r="P17" t="e">
        <f>IF(Q17="0","",IF(Q17="1",VLOOKUP(O17+0,slovy!$F$2:$G$11,2,FALSE),VLOOKUP(Q17+0,slovy!$D$2:$E$10,2,FALSE)))</f>
        <v>#VALUE!</v>
      </c>
      <c r="Q17" t="str">
        <f t="shared" si="23"/>
        <v/>
      </c>
      <c r="R17">
        <f t="shared" si="1"/>
        <v>1</v>
      </c>
      <c r="S17" t="str">
        <f t="shared" si="2"/>
        <v/>
      </c>
      <c r="T17" t="str">
        <f>IF(U17="0","",IF(R17=1,VLOOKUP(U17+0,slovy!$A$2:$C$10,3,FALSE),IF(W17="1","",VLOOKUP(U17+0,slovy!$A$2:$B$10,2))))</f>
        <v/>
      </c>
      <c r="U17" t="str">
        <f t="shared" si="3"/>
        <v>0</v>
      </c>
      <c r="V17" t="e">
        <f>IF(W17="0","",IF(W17="1",VLOOKUP(U17+0,slovy!$F$2:$G$11,2,FALSE),VLOOKUP(W17+0,slovy!$D$2:$E$10,2,FALSE)))</f>
        <v>#VALUE!</v>
      </c>
      <c r="W17" t="str">
        <f t="shared" si="4"/>
        <v/>
      </c>
      <c r="X17" t="e">
        <f>IF(Y17="0","",VLOOKUP(Y17+0,slovy!$H$2:$I$10,2,FALSE))</f>
        <v>#VALUE!</v>
      </c>
      <c r="Y17" t="str">
        <f t="shared" si="5"/>
        <v/>
      </c>
      <c r="Z17" t="e">
        <f>IF(AC17="",VLOOKUP(AA17+0,slovy!$J$2:$K$10,2,FALSE),IF(AC17="0",IF(AE17="0","",IF(AA17="0","",VLOOKUP(AA17+0,slovy!J17:K25,2,FALSE))),IF(AC17="1","",IF(AA17="0",IF(AC17&gt;1,slovy!$M$13,""),VLOOKUP(AA17+0,slovy!$L$2:$M$10,2,FALSE)))))</f>
        <v>#VALUE!</v>
      </c>
      <c r="AA17" t="str">
        <f t="shared" si="6"/>
        <v/>
      </c>
      <c r="AB17" t="e">
        <f>IF(ISBLANK(AC17),"",IF(AC17="0","",IF(AC17="1",CONCATENATE(VLOOKUP(AA17+0,slovy!$F$2:$G$11,2,FALSE),slovy!$M$13),VLOOKUP(AC17+0,slovy!$D$2:$E$10,2,FALSE))))</f>
        <v>#VALUE!</v>
      </c>
      <c r="AC17" t="str">
        <f t="shared" si="7"/>
        <v/>
      </c>
      <c r="AD17" t="e">
        <f>IF(ISBLANK(AE17),"",IF(AE17="0","",IF(AA17="0",CONCATENATE(VLOOKUP(AE17+0,slovy!$H$2:$I$10,2,FALSE),slovy!$M$13),VLOOKUP(AE17+0,slovy!$H$2:$I$10,2,FALSE))))</f>
        <v>#VALUE!</v>
      </c>
      <c r="AE17" t="str">
        <f t="shared" si="8"/>
        <v/>
      </c>
      <c r="AF17" t="e">
        <f>IF(ISBLANK(AG17),"",VLOOKUP(AG17+0,slovy!$N$2:$O$10,2,FALSE))</f>
        <v>#VALUE!</v>
      </c>
      <c r="AG17" t="str">
        <f t="shared" si="9"/>
        <v/>
      </c>
      <c r="AK17">
        <f>ÚJ!$B$2</f>
        <v>0</v>
      </c>
      <c r="AL17">
        <f>ÚJ!$B$3</f>
        <v>0</v>
      </c>
      <c r="AM17">
        <f>ÚJ!$B$4</f>
        <v>0</v>
      </c>
      <c r="AN17" s="200">
        <f>ÚJ!$B$5</f>
        <v>0</v>
      </c>
    </row>
    <row r="18" spans="1:40" ht="14.45" x14ac:dyDescent="0.35">
      <c r="A18" t="str">
        <f>IF(ISBLANK('Peněžní deník'!C22),"",'Peněžní deník'!C22)</f>
        <v/>
      </c>
      <c r="B18" s="197" t="str">
        <f>IF(ISBLANK('Peněžní deník'!B22),"",'Peněžní deník'!B22)</f>
        <v/>
      </c>
      <c r="C18" t="str">
        <f>IF(ISBLANK('Peněžní deník'!D22),"",'Peněžní deník'!D22)</f>
        <v/>
      </c>
      <c r="D18" t="str">
        <f>IF(ISNUMBER('Peněžní deník'!F22),"PŘÍJMOVÝ",IF(ISNUMBER('Peněžní deník'!G22),"VÝDAJOVÝ",IF(ISNUMBER('Peněžní deník'!H22),"PŘÍJMOVÝ",IF(ISNUMBER('Peněžní deník'!I22),"VÝDAJOVÝ",""))))</f>
        <v/>
      </c>
      <c r="E18" t="str">
        <f>IF(ISNUMBER('Peněžní deník'!F22),"hotově",IF(ISNUMBER('Peněžní deník'!G22),"hotově",IF(ISNUMBER('Peněžní deník'!H22),"na účet",IF(ISNUMBER('Peněžní deník'!I22),"z účtu",""))))</f>
        <v/>
      </c>
      <c r="F18" t="e">
        <f>VLOOKUP('Peněžní deník'!E22,'Čísla položek'!$A$2:$C$45,2,FALSE)</f>
        <v>#N/A</v>
      </c>
      <c r="G18" s="205" t="str">
        <f>TEXT('Peněžní deník'!F22+'Peněžní deník'!G22+'Peněžní deník'!H22+'Peněžní deník'!I22,"0,00")</f>
        <v>0,00</v>
      </c>
      <c r="H18" s="205">
        <f t="shared" si="10"/>
        <v>0</v>
      </c>
      <c r="I18" s="205">
        <f t="shared" si="19"/>
        <v>0</v>
      </c>
      <c r="J18" t="str">
        <f t="shared" si="17"/>
        <v/>
      </c>
      <c r="K18" t="str">
        <f t="shared" si="20"/>
        <v/>
      </c>
      <c r="L18">
        <f t="shared" si="21"/>
        <v>1</v>
      </c>
      <c r="M18" t="str">
        <f t="shared" si="22"/>
        <v/>
      </c>
      <c r="N18" t="str">
        <f>IF(O18="0","",IF(L18=1,VLOOKUP(O18+0,slovy!$A$2:$C$10,3,FALSE),IF(Q18="1","",VLOOKUP(O18+0,slovy!$A$2:$B$10,2))))</f>
        <v/>
      </c>
      <c r="O18" t="str">
        <f t="shared" si="15"/>
        <v>0</v>
      </c>
      <c r="P18" t="e">
        <f>IF(Q18="0","",IF(Q18="1",VLOOKUP(O18+0,slovy!$F$2:$G$11,2,FALSE),VLOOKUP(Q18+0,slovy!$D$2:$E$10,2,FALSE)))</f>
        <v>#VALUE!</v>
      </c>
      <c r="Q18" t="str">
        <f t="shared" si="23"/>
        <v/>
      </c>
      <c r="R18">
        <f t="shared" si="1"/>
        <v>1</v>
      </c>
      <c r="S18" t="str">
        <f t="shared" si="2"/>
        <v/>
      </c>
      <c r="T18" t="str">
        <f>IF(U18="0","",IF(R18=1,VLOOKUP(U18+0,slovy!$A$2:$C$10,3,FALSE),IF(W18="1","",VLOOKUP(U18+0,slovy!$A$2:$B$10,2))))</f>
        <v/>
      </c>
      <c r="U18" t="str">
        <f t="shared" si="3"/>
        <v>0</v>
      </c>
      <c r="V18" t="e">
        <f>IF(W18="0","",IF(W18="1",VLOOKUP(U18+0,slovy!$F$2:$G$11,2,FALSE),VLOOKUP(W18+0,slovy!$D$2:$E$10,2,FALSE)))</f>
        <v>#VALUE!</v>
      </c>
      <c r="W18" t="str">
        <f t="shared" si="4"/>
        <v/>
      </c>
      <c r="X18" t="e">
        <f>IF(Y18="0","",VLOOKUP(Y18+0,slovy!$H$2:$I$10,2,FALSE))</f>
        <v>#VALUE!</v>
      </c>
      <c r="Y18" t="str">
        <f t="shared" si="5"/>
        <v/>
      </c>
      <c r="Z18" t="e">
        <f>IF(AC18="",VLOOKUP(AA18+0,slovy!$J$2:$K$10,2,FALSE),IF(AC18="0",IF(AE18="0","",IF(AA18="0","",VLOOKUP(AA18+0,slovy!J18:K26,2,FALSE))),IF(AC18="1","",IF(AA18="0",IF(AC18&gt;1,slovy!$M$13,""),VLOOKUP(AA18+0,slovy!$L$2:$M$10,2,FALSE)))))</f>
        <v>#VALUE!</v>
      </c>
      <c r="AA18" t="str">
        <f t="shared" si="6"/>
        <v/>
      </c>
      <c r="AB18" t="e">
        <f>IF(ISBLANK(AC18),"",IF(AC18="0","",IF(AC18="1",CONCATENATE(VLOOKUP(AA18+0,slovy!$F$2:$G$11,2,FALSE),slovy!$M$13),VLOOKUP(AC18+0,slovy!$D$2:$E$10,2,FALSE))))</f>
        <v>#VALUE!</v>
      </c>
      <c r="AC18" t="str">
        <f t="shared" si="7"/>
        <v/>
      </c>
      <c r="AD18" t="e">
        <f>IF(ISBLANK(AE18),"",IF(AE18="0","",IF(AA18="0",CONCATENATE(VLOOKUP(AE18+0,slovy!$H$2:$I$10,2,FALSE),slovy!$M$13),VLOOKUP(AE18+0,slovy!$H$2:$I$10,2,FALSE))))</f>
        <v>#VALUE!</v>
      </c>
      <c r="AE18" t="str">
        <f t="shared" si="8"/>
        <v/>
      </c>
      <c r="AF18" t="e">
        <f>IF(ISBLANK(AG18),"",VLOOKUP(AG18+0,slovy!$N$2:$O$10,2,FALSE))</f>
        <v>#VALUE!</v>
      </c>
      <c r="AG18" t="str">
        <f t="shared" si="9"/>
        <v/>
      </c>
      <c r="AK18">
        <f>ÚJ!$B$2</f>
        <v>0</v>
      </c>
      <c r="AL18">
        <f>ÚJ!$B$3</f>
        <v>0</v>
      </c>
      <c r="AM18">
        <f>ÚJ!$B$4</f>
        <v>0</v>
      </c>
      <c r="AN18" s="200">
        <f>ÚJ!$B$5</f>
        <v>0</v>
      </c>
    </row>
    <row r="19" spans="1:40" ht="14.45" x14ac:dyDescent="0.35">
      <c r="A19" t="str">
        <f>IF(ISBLANK('Peněžní deník'!C23),"",'Peněžní deník'!C23)</f>
        <v/>
      </c>
      <c r="B19" s="197" t="str">
        <f>IF(ISBLANK('Peněžní deník'!B23),"",'Peněžní deník'!B23)</f>
        <v/>
      </c>
      <c r="C19" t="str">
        <f>IF(ISBLANK('Peněžní deník'!D23),"",'Peněžní deník'!D23)</f>
        <v/>
      </c>
      <c r="D19" t="str">
        <f>IF(ISNUMBER('Peněžní deník'!F23),"PŘÍJMOVÝ",IF(ISNUMBER('Peněžní deník'!G23),"VÝDAJOVÝ",IF(ISNUMBER('Peněžní deník'!H23),"PŘÍJMOVÝ",IF(ISNUMBER('Peněžní deník'!I23),"VÝDAJOVÝ",""))))</f>
        <v/>
      </c>
      <c r="E19" t="str">
        <f>IF(ISNUMBER('Peněžní deník'!F23),"hotově",IF(ISNUMBER('Peněžní deník'!G23),"hotově",IF(ISNUMBER('Peněžní deník'!H23),"na účet",IF(ISNUMBER('Peněžní deník'!I23),"z účtu",""))))</f>
        <v/>
      </c>
      <c r="F19" t="e">
        <f>VLOOKUP('Peněžní deník'!E23,'Čísla položek'!$A$2:$C$45,2,FALSE)</f>
        <v>#N/A</v>
      </c>
      <c r="G19" s="205" t="str">
        <f>TEXT('Peněžní deník'!F23+'Peněžní deník'!G23+'Peněžní deník'!H23+'Peněžní deník'!I23,"0,00")</f>
        <v>0,00</v>
      </c>
      <c r="H19" s="205">
        <f t="shared" si="10"/>
        <v>0</v>
      </c>
      <c r="I19" s="205">
        <f t="shared" si="19"/>
        <v>0</v>
      </c>
      <c r="J19" t="str">
        <f t="shared" si="17"/>
        <v/>
      </c>
      <c r="K19" t="str">
        <f t="shared" si="20"/>
        <v/>
      </c>
      <c r="L19">
        <f t="shared" si="21"/>
        <v>1</v>
      </c>
      <c r="M19" t="str">
        <f t="shared" si="22"/>
        <v/>
      </c>
      <c r="N19" t="str">
        <f>IF(O19="0","",IF(L19=1,VLOOKUP(O19+0,slovy!$A$2:$C$10,3,FALSE),IF(Q19="1","",VLOOKUP(O19+0,slovy!$A$2:$B$10,2))))</f>
        <v/>
      </c>
      <c r="O19" t="str">
        <f t="shared" si="15"/>
        <v>0</v>
      </c>
      <c r="P19" t="e">
        <f>IF(Q19="0","",IF(Q19="1",VLOOKUP(O19+0,slovy!$F$2:$G$11,2,FALSE),VLOOKUP(Q19+0,slovy!$D$2:$E$10,2,FALSE)))</f>
        <v>#VALUE!</v>
      </c>
      <c r="Q19" t="str">
        <f t="shared" si="23"/>
        <v/>
      </c>
      <c r="R19">
        <f t="shared" si="1"/>
        <v>1</v>
      </c>
      <c r="S19" t="str">
        <f t="shared" si="2"/>
        <v/>
      </c>
      <c r="T19" t="str">
        <f>IF(U19="0","",IF(R19=1,VLOOKUP(U19+0,slovy!$A$2:$C$10,3,FALSE),IF(W19="1","",VLOOKUP(U19+0,slovy!$A$2:$B$10,2))))</f>
        <v/>
      </c>
      <c r="U19" t="str">
        <f t="shared" si="3"/>
        <v>0</v>
      </c>
      <c r="V19" t="e">
        <f>IF(W19="0","",IF(W19="1",VLOOKUP(U19+0,slovy!$F$2:$G$11,2,FALSE),VLOOKUP(W19+0,slovy!$D$2:$E$10,2,FALSE)))</f>
        <v>#VALUE!</v>
      </c>
      <c r="W19" t="str">
        <f t="shared" si="4"/>
        <v/>
      </c>
      <c r="X19" t="e">
        <f>IF(Y19="0","",VLOOKUP(Y19+0,slovy!$H$2:$I$10,2,FALSE))</f>
        <v>#VALUE!</v>
      </c>
      <c r="Y19" t="str">
        <f t="shared" si="5"/>
        <v/>
      </c>
      <c r="Z19" t="e">
        <f>IF(AC19="",VLOOKUP(AA19+0,slovy!$J$2:$K$10,2,FALSE),IF(AC19="0",IF(AE19="0","",IF(AA19="0","",VLOOKUP(AA19+0,slovy!J19:K27,2,FALSE))),IF(AC19="1","",IF(AA19="0",IF(AC19&gt;1,slovy!$M$13,""),VLOOKUP(AA19+0,slovy!$L$2:$M$10,2,FALSE)))))</f>
        <v>#VALUE!</v>
      </c>
      <c r="AA19" t="str">
        <f t="shared" si="6"/>
        <v/>
      </c>
      <c r="AB19" t="e">
        <f>IF(ISBLANK(AC19),"",IF(AC19="0","",IF(AC19="1",CONCATENATE(VLOOKUP(AA19+0,slovy!$F$2:$G$11,2,FALSE),slovy!$M$13),VLOOKUP(AC19+0,slovy!$D$2:$E$10,2,FALSE))))</f>
        <v>#VALUE!</v>
      </c>
      <c r="AC19" t="str">
        <f t="shared" si="7"/>
        <v/>
      </c>
      <c r="AD19" t="e">
        <f>IF(ISBLANK(AE19),"",IF(AE19="0","",IF(AA19="0",CONCATENATE(VLOOKUP(AE19+0,slovy!$H$2:$I$10,2,FALSE),slovy!$M$13),VLOOKUP(AE19+0,slovy!$H$2:$I$10,2,FALSE))))</f>
        <v>#VALUE!</v>
      </c>
      <c r="AE19" t="str">
        <f t="shared" si="8"/>
        <v/>
      </c>
      <c r="AF19" t="e">
        <f>IF(ISBLANK(AG19),"",VLOOKUP(AG19+0,slovy!$N$2:$O$10,2,FALSE))</f>
        <v>#VALUE!</v>
      </c>
      <c r="AG19" t="str">
        <f t="shared" si="9"/>
        <v/>
      </c>
      <c r="AK19">
        <f>ÚJ!$B$2</f>
        <v>0</v>
      </c>
      <c r="AL19">
        <f>ÚJ!$B$3</f>
        <v>0</v>
      </c>
      <c r="AM19">
        <f>ÚJ!$B$4</f>
        <v>0</v>
      </c>
      <c r="AN19" s="200">
        <f>ÚJ!$B$5</f>
        <v>0</v>
      </c>
    </row>
    <row r="20" spans="1:40" ht="14.45" x14ac:dyDescent="0.35">
      <c r="A20" t="str">
        <f>IF(ISBLANK('Peněžní deník'!C24),"",'Peněžní deník'!C24)</f>
        <v/>
      </c>
      <c r="B20" s="197" t="str">
        <f>IF(ISBLANK('Peněžní deník'!B24),"",'Peněžní deník'!B24)</f>
        <v/>
      </c>
      <c r="C20" t="str">
        <f>IF(ISBLANK('Peněžní deník'!D24),"",'Peněžní deník'!D24)</f>
        <v/>
      </c>
      <c r="D20" t="str">
        <f>IF(ISNUMBER('Peněžní deník'!F24),"PŘÍJMOVÝ",IF(ISNUMBER('Peněžní deník'!G24),"VÝDAJOVÝ",IF(ISNUMBER('Peněžní deník'!H24),"PŘÍJMOVÝ",IF(ISNUMBER('Peněžní deník'!I24),"VÝDAJOVÝ",""))))</f>
        <v/>
      </c>
      <c r="E20" t="str">
        <f>IF(ISNUMBER('Peněžní deník'!F24),"hotově",IF(ISNUMBER('Peněžní deník'!G24),"hotově",IF(ISNUMBER('Peněžní deník'!H24),"na účet",IF(ISNUMBER('Peněžní deník'!I24),"z účtu",""))))</f>
        <v/>
      </c>
      <c r="F20" t="e">
        <f>VLOOKUP('Peněžní deník'!E24,'Čísla položek'!$A$2:$C$45,2,FALSE)</f>
        <v>#N/A</v>
      </c>
      <c r="G20" s="205" t="str">
        <f>TEXT('Peněžní deník'!F24+'Peněžní deník'!G24+'Peněžní deník'!H24+'Peněžní deník'!I24,"0,00")</f>
        <v>0,00</v>
      </c>
      <c r="H20" s="205">
        <f t="shared" si="10"/>
        <v>0</v>
      </c>
      <c r="I20" s="205">
        <f t="shared" si="19"/>
        <v>0</v>
      </c>
      <c r="J20" t="str">
        <f t="shared" si="17"/>
        <v/>
      </c>
      <c r="K20" t="str">
        <f t="shared" si="20"/>
        <v/>
      </c>
      <c r="L20">
        <f t="shared" si="21"/>
        <v>1</v>
      </c>
      <c r="M20" t="str">
        <f t="shared" si="22"/>
        <v/>
      </c>
      <c r="N20" t="str">
        <f>IF(O20="0","",IF(L20=1,VLOOKUP(O20+0,slovy!$A$2:$C$10,3,FALSE),IF(Q20="1","",VLOOKUP(O20+0,slovy!$A$2:$B$10,2))))</f>
        <v/>
      </c>
      <c r="O20" t="str">
        <f t="shared" si="15"/>
        <v>0</v>
      </c>
      <c r="P20" t="e">
        <f>IF(Q20="0","",IF(Q20="1",VLOOKUP(O20+0,slovy!$F$2:$G$11,2,FALSE),VLOOKUP(Q20+0,slovy!$D$2:$E$10,2,FALSE)))</f>
        <v>#VALUE!</v>
      </c>
      <c r="Q20" t="str">
        <f t="shared" si="23"/>
        <v/>
      </c>
      <c r="R20">
        <f t="shared" si="1"/>
        <v>1</v>
      </c>
      <c r="S20" t="str">
        <f t="shared" si="2"/>
        <v/>
      </c>
      <c r="T20" t="str">
        <f>IF(U20="0","",IF(R20=1,VLOOKUP(U20+0,slovy!$A$2:$C$10,3,FALSE),IF(W20="1","",VLOOKUP(U20+0,slovy!$A$2:$B$10,2))))</f>
        <v/>
      </c>
      <c r="U20" t="str">
        <f t="shared" si="3"/>
        <v>0</v>
      </c>
      <c r="V20" t="e">
        <f>IF(W20="0","",IF(W20="1",VLOOKUP(U20+0,slovy!$F$2:$G$11,2,FALSE),VLOOKUP(W20+0,slovy!$D$2:$E$10,2,FALSE)))</f>
        <v>#VALUE!</v>
      </c>
      <c r="W20" t="str">
        <f t="shared" si="4"/>
        <v/>
      </c>
      <c r="X20" t="e">
        <f>IF(Y20="0","",VLOOKUP(Y20+0,slovy!$H$2:$I$10,2,FALSE))</f>
        <v>#VALUE!</v>
      </c>
      <c r="Y20" t="str">
        <f t="shared" si="5"/>
        <v/>
      </c>
      <c r="Z20" t="e">
        <f>IF(AC20="",VLOOKUP(AA20+0,slovy!$J$2:$K$10,2,FALSE),IF(AC20="0",IF(AE20="0","",IF(AA20="0","",VLOOKUP(AA20+0,slovy!J20:K28,2,FALSE))),IF(AC20="1","",IF(AA20="0",IF(AC20&gt;1,slovy!$M$13,""),VLOOKUP(AA20+0,slovy!$L$2:$M$10,2,FALSE)))))</f>
        <v>#VALUE!</v>
      </c>
      <c r="AA20" t="str">
        <f t="shared" si="6"/>
        <v/>
      </c>
      <c r="AB20" t="e">
        <f>IF(ISBLANK(AC20),"",IF(AC20="0","",IF(AC20="1",CONCATENATE(VLOOKUP(AA20+0,slovy!$F$2:$G$11,2,FALSE),slovy!$M$13),VLOOKUP(AC20+0,slovy!$D$2:$E$10,2,FALSE))))</f>
        <v>#VALUE!</v>
      </c>
      <c r="AC20" t="str">
        <f t="shared" si="7"/>
        <v/>
      </c>
      <c r="AD20" t="e">
        <f>IF(ISBLANK(AE20),"",IF(AE20="0","",IF(AA20="0",CONCATENATE(VLOOKUP(AE20+0,slovy!$H$2:$I$10,2,FALSE),slovy!$M$13),VLOOKUP(AE20+0,slovy!$H$2:$I$10,2,FALSE))))</f>
        <v>#VALUE!</v>
      </c>
      <c r="AE20" t="str">
        <f t="shared" si="8"/>
        <v/>
      </c>
      <c r="AF20" t="e">
        <f>IF(ISBLANK(AG20),"",VLOOKUP(AG20+0,slovy!$N$2:$O$10,2,FALSE))</f>
        <v>#VALUE!</v>
      </c>
      <c r="AG20" t="str">
        <f t="shared" si="9"/>
        <v/>
      </c>
      <c r="AK20">
        <f>ÚJ!$B$2</f>
        <v>0</v>
      </c>
      <c r="AL20">
        <f>ÚJ!$B$3</f>
        <v>0</v>
      </c>
      <c r="AM20">
        <f>ÚJ!$B$4</f>
        <v>0</v>
      </c>
      <c r="AN20" s="200">
        <f>ÚJ!$B$5</f>
        <v>0</v>
      </c>
    </row>
    <row r="21" spans="1:40" ht="14.45" x14ac:dyDescent="0.35">
      <c r="A21" t="str">
        <f>IF(ISBLANK('Peněžní deník'!C25),"",'Peněžní deník'!C25)</f>
        <v/>
      </c>
      <c r="B21" s="197" t="str">
        <f>IF(ISBLANK('Peněžní deník'!B25),"",'Peněžní deník'!B25)</f>
        <v/>
      </c>
      <c r="C21" t="str">
        <f>IF(ISBLANK('Peněžní deník'!D25),"",'Peněžní deník'!D25)</f>
        <v/>
      </c>
      <c r="D21" t="str">
        <f>IF(ISNUMBER('Peněžní deník'!F25),"PŘÍJMOVÝ",IF(ISNUMBER('Peněžní deník'!G25),"VÝDAJOVÝ",IF(ISNUMBER('Peněžní deník'!H25),"PŘÍJMOVÝ",IF(ISNUMBER('Peněžní deník'!I25),"VÝDAJOVÝ",""))))</f>
        <v/>
      </c>
      <c r="E21" t="str">
        <f>IF(ISNUMBER('Peněžní deník'!F25),"hotově",IF(ISNUMBER('Peněžní deník'!G25),"hotově",IF(ISNUMBER('Peněžní deník'!H25),"na účet",IF(ISNUMBER('Peněžní deník'!I25),"z účtu",""))))</f>
        <v/>
      </c>
      <c r="F21" t="e">
        <f>VLOOKUP('Peněžní deník'!E25,'Čísla položek'!$A$2:$C$45,2,FALSE)</f>
        <v>#N/A</v>
      </c>
      <c r="G21" s="205" t="str">
        <f>TEXT('Peněžní deník'!F25+'Peněžní deník'!G25+'Peněžní deník'!H25+'Peněžní deník'!I25,"0,00")</f>
        <v>0,00</v>
      </c>
      <c r="H21" s="205">
        <f t="shared" si="10"/>
        <v>0</v>
      </c>
      <c r="I21" s="205">
        <f t="shared" si="19"/>
        <v>0</v>
      </c>
      <c r="J21" t="str">
        <f t="shared" si="17"/>
        <v/>
      </c>
      <c r="K21" t="str">
        <f t="shared" si="20"/>
        <v/>
      </c>
      <c r="L21">
        <f t="shared" si="21"/>
        <v>1</v>
      </c>
      <c r="M21" t="str">
        <f t="shared" si="22"/>
        <v/>
      </c>
      <c r="N21" t="str">
        <f>IF(O21="0","",IF(L21=1,VLOOKUP(O21+0,slovy!$A$2:$C$10,3,FALSE),IF(Q21="1","",VLOOKUP(O21+0,slovy!$A$2:$B$10,2))))</f>
        <v/>
      </c>
      <c r="O21" t="str">
        <f t="shared" si="15"/>
        <v>0</v>
      </c>
      <c r="P21" t="e">
        <f>IF(Q21="0","",IF(Q21="1",VLOOKUP(O21+0,slovy!$F$2:$G$11,2,FALSE),VLOOKUP(Q21+0,slovy!$D$2:$E$10,2,FALSE)))</f>
        <v>#VALUE!</v>
      </c>
      <c r="Q21" t="str">
        <f t="shared" si="23"/>
        <v/>
      </c>
      <c r="R21">
        <f t="shared" si="1"/>
        <v>1</v>
      </c>
      <c r="S21" t="str">
        <f t="shared" si="2"/>
        <v/>
      </c>
      <c r="T21" t="str">
        <f>IF(U21="0","",IF(R21=1,VLOOKUP(U21+0,slovy!$A$2:$C$10,3,FALSE),IF(W21="1","",VLOOKUP(U21+0,slovy!$A$2:$B$10,2))))</f>
        <v/>
      </c>
      <c r="U21" t="str">
        <f t="shared" si="3"/>
        <v>0</v>
      </c>
      <c r="V21" t="e">
        <f>IF(W21="0","",IF(W21="1",VLOOKUP(U21+0,slovy!$F$2:$G$11,2,FALSE),VLOOKUP(W21+0,slovy!$D$2:$E$10,2,FALSE)))</f>
        <v>#VALUE!</v>
      </c>
      <c r="W21" t="str">
        <f t="shared" si="4"/>
        <v/>
      </c>
      <c r="X21" t="e">
        <f>IF(Y21="0","",VLOOKUP(Y21+0,slovy!$H$2:$I$10,2,FALSE))</f>
        <v>#VALUE!</v>
      </c>
      <c r="Y21" t="str">
        <f t="shared" si="5"/>
        <v/>
      </c>
      <c r="Z21" t="e">
        <f>IF(AC21="",VLOOKUP(AA21+0,slovy!$J$2:$K$10,2,FALSE),IF(AC21="0",IF(AE21="0","",IF(AA21="0","",VLOOKUP(AA21+0,slovy!J21:K29,2,FALSE))),IF(AC21="1","",IF(AA21="0",IF(AC21&gt;1,slovy!$M$13,""),VLOOKUP(AA21+0,slovy!$L$2:$M$10,2,FALSE)))))</f>
        <v>#VALUE!</v>
      </c>
      <c r="AA21" t="str">
        <f t="shared" si="6"/>
        <v/>
      </c>
      <c r="AB21" t="e">
        <f>IF(ISBLANK(AC21),"",IF(AC21="0","",IF(AC21="1",CONCATENATE(VLOOKUP(AA21+0,slovy!$F$2:$G$11,2,FALSE),slovy!$M$13),VLOOKUP(AC21+0,slovy!$D$2:$E$10,2,FALSE))))</f>
        <v>#VALUE!</v>
      </c>
      <c r="AC21" t="str">
        <f t="shared" si="7"/>
        <v/>
      </c>
      <c r="AD21" t="e">
        <f>IF(ISBLANK(AE21),"",IF(AE21="0","",IF(AA21="0",CONCATENATE(VLOOKUP(AE21+0,slovy!$H$2:$I$10,2,FALSE),slovy!$M$13),VLOOKUP(AE21+0,slovy!$H$2:$I$10,2,FALSE))))</f>
        <v>#VALUE!</v>
      </c>
      <c r="AE21" t="str">
        <f t="shared" si="8"/>
        <v/>
      </c>
      <c r="AF21" t="e">
        <f>IF(ISBLANK(AG21),"",VLOOKUP(AG21+0,slovy!$N$2:$O$10,2,FALSE))</f>
        <v>#VALUE!</v>
      </c>
      <c r="AG21" t="str">
        <f t="shared" si="9"/>
        <v/>
      </c>
      <c r="AK21">
        <f>ÚJ!$B$2</f>
        <v>0</v>
      </c>
      <c r="AL21">
        <f>ÚJ!$B$3</f>
        <v>0</v>
      </c>
      <c r="AM21">
        <f>ÚJ!$B$4</f>
        <v>0</v>
      </c>
      <c r="AN21" s="200">
        <f>ÚJ!$B$5</f>
        <v>0</v>
      </c>
    </row>
    <row r="22" spans="1:40" ht="14.45" x14ac:dyDescent="0.35">
      <c r="A22" t="str">
        <f>IF(ISBLANK('Peněžní deník'!C26),"",'Peněžní deník'!C26)</f>
        <v/>
      </c>
      <c r="B22" s="197" t="str">
        <f>IF(ISBLANK('Peněžní deník'!B26),"",'Peněžní deník'!B26)</f>
        <v/>
      </c>
      <c r="C22" t="str">
        <f>IF(ISBLANK('Peněžní deník'!D26),"",'Peněžní deník'!D26)</f>
        <v/>
      </c>
      <c r="D22" t="str">
        <f>IF(ISNUMBER('Peněžní deník'!F26),"PŘÍJMOVÝ",IF(ISNUMBER('Peněžní deník'!G26),"VÝDAJOVÝ",IF(ISNUMBER('Peněžní deník'!H26),"PŘÍJMOVÝ",IF(ISNUMBER('Peněžní deník'!I26),"VÝDAJOVÝ",""))))</f>
        <v/>
      </c>
      <c r="E22" t="str">
        <f>IF(ISNUMBER('Peněžní deník'!F26),"hotově",IF(ISNUMBER('Peněžní deník'!G26),"hotově",IF(ISNUMBER('Peněžní deník'!H26),"na účet",IF(ISNUMBER('Peněžní deník'!I26),"z účtu",""))))</f>
        <v/>
      </c>
      <c r="F22" t="e">
        <f>VLOOKUP('Peněžní deník'!E26,'Čísla položek'!$A$2:$C$45,2,FALSE)</f>
        <v>#N/A</v>
      </c>
      <c r="G22" s="205" t="str">
        <f>TEXT('Peněžní deník'!F26+'Peněžní deník'!G26+'Peněžní deník'!H26+'Peněžní deník'!I26,"0,00")</f>
        <v>0,00</v>
      </c>
      <c r="H22" s="205">
        <f t="shared" si="10"/>
        <v>0</v>
      </c>
      <c r="I22" s="205">
        <f t="shared" si="19"/>
        <v>0</v>
      </c>
      <c r="J22" t="str">
        <f t="shared" si="17"/>
        <v/>
      </c>
      <c r="K22" t="str">
        <f t="shared" si="20"/>
        <v/>
      </c>
      <c r="L22">
        <f t="shared" si="21"/>
        <v>1</v>
      </c>
      <c r="M22" t="str">
        <f t="shared" si="22"/>
        <v/>
      </c>
      <c r="N22" t="str">
        <f>IF(O22="0","",IF(L22=1,VLOOKUP(O22+0,slovy!$A$2:$C$10,3,FALSE),IF(Q22="1","",VLOOKUP(O22+0,slovy!$A$2:$B$10,2))))</f>
        <v/>
      </c>
      <c r="O22" t="str">
        <f t="shared" si="15"/>
        <v>0</v>
      </c>
      <c r="P22" t="e">
        <f>IF(Q22="0","",IF(Q22="1",VLOOKUP(O22+0,slovy!$F$2:$G$11,2,FALSE),VLOOKUP(Q22+0,slovy!$D$2:$E$10,2,FALSE)))</f>
        <v>#VALUE!</v>
      </c>
      <c r="Q22" t="str">
        <f t="shared" si="23"/>
        <v/>
      </c>
      <c r="R22">
        <f t="shared" si="1"/>
        <v>1</v>
      </c>
      <c r="S22" t="str">
        <f t="shared" si="2"/>
        <v/>
      </c>
      <c r="T22" t="str">
        <f>IF(U22="0","",IF(R22=1,VLOOKUP(U22+0,slovy!$A$2:$C$10,3,FALSE),IF(W22="1","",VLOOKUP(U22+0,slovy!$A$2:$B$10,2))))</f>
        <v/>
      </c>
      <c r="U22" t="str">
        <f t="shared" si="3"/>
        <v>0</v>
      </c>
      <c r="V22" t="e">
        <f>IF(W22="0","",IF(W22="1",VLOOKUP(U22+0,slovy!$F$2:$G$11,2,FALSE),VLOOKUP(W22+0,slovy!$D$2:$E$10,2,FALSE)))</f>
        <v>#VALUE!</v>
      </c>
      <c r="W22" t="str">
        <f t="shared" si="4"/>
        <v/>
      </c>
      <c r="X22" t="e">
        <f>IF(Y22="0","",VLOOKUP(Y22+0,slovy!$H$2:$I$10,2,FALSE))</f>
        <v>#VALUE!</v>
      </c>
      <c r="Y22" t="str">
        <f t="shared" si="5"/>
        <v/>
      </c>
      <c r="Z22" t="e">
        <f>IF(AC22="",VLOOKUP(AA22+0,slovy!$J$2:$K$10,2,FALSE),IF(AC22="0",IF(AE22="0","",IF(AA22="0","",VLOOKUP(AA22+0,slovy!J22:K30,2,FALSE))),IF(AC22="1","",IF(AA22="0",IF(AC22&gt;1,slovy!$M$13,""),VLOOKUP(AA22+0,slovy!$L$2:$M$10,2,FALSE)))))</f>
        <v>#VALUE!</v>
      </c>
      <c r="AA22" t="str">
        <f t="shared" si="6"/>
        <v/>
      </c>
      <c r="AB22" t="e">
        <f>IF(ISBLANK(AC22),"",IF(AC22="0","",IF(AC22="1",CONCATENATE(VLOOKUP(AA22+0,slovy!$F$2:$G$11,2,FALSE),slovy!$M$13),VLOOKUP(AC22+0,slovy!$D$2:$E$10,2,FALSE))))</f>
        <v>#VALUE!</v>
      </c>
      <c r="AC22" t="str">
        <f t="shared" si="7"/>
        <v/>
      </c>
      <c r="AD22" t="e">
        <f>IF(ISBLANK(AE22),"",IF(AE22="0","",IF(AA22="0",CONCATENATE(VLOOKUP(AE22+0,slovy!$H$2:$I$10,2,FALSE),slovy!$M$13),VLOOKUP(AE22+0,slovy!$H$2:$I$10,2,FALSE))))</f>
        <v>#VALUE!</v>
      </c>
      <c r="AE22" t="str">
        <f t="shared" si="8"/>
        <v/>
      </c>
      <c r="AF22" t="e">
        <f>IF(ISBLANK(AG22),"",VLOOKUP(AG22+0,slovy!$N$2:$O$10,2,FALSE))</f>
        <v>#VALUE!</v>
      </c>
      <c r="AG22" t="str">
        <f t="shared" si="9"/>
        <v/>
      </c>
      <c r="AK22">
        <f>ÚJ!$B$2</f>
        <v>0</v>
      </c>
      <c r="AL22">
        <f>ÚJ!$B$3</f>
        <v>0</v>
      </c>
      <c r="AM22">
        <f>ÚJ!$B$4</f>
        <v>0</v>
      </c>
      <c r="AN22" s="200">
        <f>ÚJ!$B$5</f>
        <v>0</v>
      </c>
    </row>
    <row r="23" spans="1:40" ht="14.45" x14ac:dyDescent="0.35">
      <c r="A23" t="str">
        <f>IF(ISBLANK('Peněžní deník'!C27),"",'Peněžní deník'!C27)</f>
        <v/>
      </c>
      <c r="B23" s="197" t="str">
        <f>IF(ISBLANK('Peněžní deník'!B27),"",'Peněžní deník'!B27)</f>
        <v/>
      </c>
      <c r="C23" t="str">
        <f>IF(ISBLANK('Peněžní deník'!D27),"",'Peněžní deník'!D27)</f>
        <v/>
      </c>
      <c r="D23" t="str">
        <f>IF(ISNUMBER('Peněžní deník'!F27),"PŘÍJMOVÝ",IF(ISNUMBER('Peněžní deník'!G27),"VÝDAJOVÝ",IF(ISNUMBER('Peněžní deník'!H27),"PŘÍJMOVÝ",IF(ISNUMBER('Peněžní deník'!I27),"VÝDAJOVÝ",""))))</f>
        <v/>
      </c>
      <c r="E23" t="str">
        <f>IF(ISNUMBER('Peněžní deník'!F27),"hotově",IF(ISNUMBER('Peněžní deník'!G27),"hotově",IF(ISNUMBER('Peněžní deník'!H27),"na účet",IF(ISNUMBER('Peněžní deník'!I27),"z účtu",""))))</f>
        <v/>
      </c>
      <c r="F23" t="e">
        <f>VLOOKUP('Peněžní deník'!E27,'Čísla položek'!$A$2:$C$45,2,FALSE)</f>
        <v>#N/A</v>
      </c>
      <c r="G23" s="205" t="str">
        <f>TEXT('Peněžní deník'!F27+'Peněžní deník'!G27+'Peněžní deník'!H27+'Peněžní deník'!I27,"0,00")</f>
        <v>0,00</v>
      </c>
      <c r="H23" s="205">
        <f t="shared" si="10"/>
        <v>0</v>
      </c>
      <c r="I23" s="205">
        <f t="shared" si="19"/>
        <v>0</v>
      </c>
      <c r="J23" t="str">
        <f t="shared" si="17"/>
        <v/>
      </c>
      <c r="K23" t="str">
        <f t="shared" si="20"/>
        <v/>
      </c>
      <c r="L23">
        <f t="shared" si="21"/>
        <v>1</v>
      </c>
      <c r="M23" t="str">
        <f t="shared" si="22"/>
        <v/>
      </c>
      <c r="N23" t="str">
        <f>IF(O23="0","",IF(L23=1,VLOOKUP(O23+0,slovy!$A$2:$C$10,3,FALSE),IF(Q23="1","",VLOOKUP(O23+0,slovy!$A$2:$B$10,2))))</f>
        <v/>
      </c>
      <c r="O23" t="str">
        <f t="shared" si="15"/>
        <v>0</v>
      </c>
      <c r="P23" t="e">
        <f>IF(Q23="0","",IF(Q23="1",VLOOKUP(O23+0,slovy!$F$2:$G$11,2,FALSE),VLOOKUP(Q23+0,slovy!$D$2:$E$10,2,FALSE)))</f>
        <v>#VALUE!</v>
      </c>
      <c r="Q23" t="str">
        <f t="shared" si="23"/>
        <v/>
      </c>
      <c r="R23">
        <f t="shared" si="1"/>
        <v>1</v>
      </c>
      <c r="S23" t="str">
        <f t="shared" si="2"/>
        <v/>
      </c>
      <c r="T23" t="str">
        <f>IF(U23="0","",IF(R23=1,VLOOKUP(U23+0,slovy!$A$2:$C$10,3,FALSE),IF(W23="1","",VLOOKUP(U23+0,slovy!$A$2:$B$10,2))))</f>
        <v/>
      </c>
      <c r="U23" t="str">
        <f t="shared" si="3"/>
        <v>0</v>
      </c>
      <c r="V23" t="e">
        <f>IF(W23="0","",IF(W23="1",VLOOKUP(U23+0,slovy!$F$2:$G$11,2,FALSE),VLOOKUP(W23+0,slovy!$D$2:$E$10,2,FALSE)))</f>
        <v>#VALUE!</v>
      </c>
      <c r="W23" t="str">
        <f t="shared" si="4"/>
        <v/>
      </c>
      <c r="X23" t="e">
        <f>IF(Y23="0","",VLOOKUP(Y23+0,slovy!$H$2:$I$10,2,FALSE))</f>
        <v>#VALUE!</v>
      </c>
      <c r="Y23" t="str">
        <f t="shared" si="5"/>
        <v/>
      </c>
      <c r="Z23" t="e">
        <f>IF(AC23="",VLOOKUP(AA23+0,slovy!$J$2:$K$10,2,FALSE),IF(AC23="0",IF(AE23="0","",IF(AA23="0","",VLOOKUP(AA23+0,slovy!J23:K31,2,FALSE))),IF(AC23="1","",IF(AA23="0",IF(AC23&gt;1,slovy!$M$13,""),VLOOKUP(AA23+0,slovy!$L$2:$M$10,2,FALSE)))))</f>
        <v>#VALUE!</v>
      </c>
      <c r="AA23" t="str">
        <f t="shared" si="6"/>
        <v/>
      </c>
      <c r="AB23" t="e">
        <f>IF(ISBLANK(AC23),"",IF(AC23="0","",IF(AC23="1",CONCATENATE(VLOOKUP(AA23+0,slovy!$F$2:$G$11,2,FALSE),slovy!$M$13),VLOOKUP(AC23+0,slovy!$D$2:$E$10,2,FALSE))))</f>
        <v>#VALUE!</v>
      </c>
      <c r="AC23" t="str">
        <f t="shared" si="7"/>
        <v/>
      </c>
      <c r="AD23" t="e">
        <f>IF(ISBLANK(AE23),"",IF(AE23="0","",IF(AA23="0",CONCATENATE(VLOOKUP(AE23+0,slovy!$H$2:$I$10,2,FALSE),slovy!$M$13),VLOOKUP(AE23+0,slovy!$H$2:$I$10,2,FALSE))))</f>
        <v>#VALUE!</v>
      </c>
      <c r="AE23" t="str">
        <f t="shared" si="8"/>
        <v/>
      </c>
      <c r="AF23" t="e">
        <f>IF(ISBLANK(AG23),"",VLOOKUP(AG23+0,slovy!$N$2:$O$10,2,FALSE))</f>
        <v>#VALUE!</v>
      </c>
      <c r="AG23" t="str">
        <f t="shared" si="9"/>
        <v/>
      </c>
      <c r="AK23">
        <f>ÚJ!$B$2</f>
        <v>0</v>
      </c>
      <c r="AL23">
        <f>ÚJ!$B$3</f>
        <v>0</v>
      </c>
      <c r="AM23">
        <f>ÚJ!$B$4</f>
        <v>0</v>
      </c>
      <c r="AN23" s="200">
        <f>ÚJ!$B$5</f>
        <v>0</v>
      </c>
    </row>
    <row r="24" spans="1:40" ht="14.45" x14ac:dyDescent="0.35">
      <c r="A24" t="str">
        <f>IF(ISBLANK('Peněžní deník'!C28),"",'Peněžní deník'!C28)</f>
        <v/>
      </c>
      <c r="B24" s="197" t="str">
        <f>IF(ISBLANK('Peněžní deník'!B28),"",'Peněžní deník'!B28)</f>
        <v/>
      </c>
      <c r="C24" t="str">
        <f>IF(ISBLANK('Peněžní deník'!D28),"",'Peněžní deník'!D28)</f>
        <v/>
      </c>
      <c r="D24" t="str">
        <f>IF(ISNUMBER('Peněžní deník'!F28),"PŘÍJMOVÝ",IF(ISNUMBER('Peněžní deník'!G28),"VÝDAJOVÝ",IF(ISNUMBER('Peněžní deník'!H28),"PŘÍJMOVÝ",IF(ISNUMBER('Peněžní deník'!I28),"VÝDAJOVÝ",""))))</f>
        <v/>
      </c>
      <c r="E24" t="str">
        <f>IF(ISNUMBER('Peněžní deník'!F28),"hotově",IF(ISNUMBER('Peněžní deník'!G28),"hotově",IF(ISNUMBER('Peněžní deník'!H28),"na účet",IF(ISNUMBER('Peněžní deník'!I28),"z účtu",""))))</f>
        <v/>
      </c>
      <c r="F24" t="e">
        <f>VLOOKUP('Peněžní deník'!E28,'Čísla položek'!$A$2:$C$45,2,FALSE)</f>
        <v>#N/A</v>
      </c>
      <c r="G24" s="205" t="str">
        <f>TEXT('Peněžní deník'!F28+'Peněžní deník'!G28+'Peněžní deník'!H28+'Peněžní deník'!I28,"0,00")</f>
        <v>0,00</v>
      </c>
      <c r="H24" s="205">
        <f t="shared" si="10"/>
        <v>0</v>
      </c>
      <c r="I24" s="205">
        <f t="shared" si="19"/>
        <v>0</v>
      </c>
      <c r="J24" t="str">
        <f t="shared" si="17"/>
        <v/>
      </c>
      <c r="K24" t="str">
        <f t="shared" si="20"/>
        <v/>
      </c>
      <c r="L24">
        <f t="shared" si="21"/>
        <v>1</v>
      </c>
      <c r="M24" t="str">
        <f t="shared" si="22"/>
        <v/>
      </c>
      <c r="N24" t="str">
        <f>IF(O24="0","",IF(L24=1,VLOOKUP(O24+0,slovy!$A$2:$C$10,3,FALSE),IF(Q24="1","",VLOOKUP(O24+0,slovy!$A$2:$B$10,2))))</f>
        <v/>
      </c>
      <c r="O24" t="str">
        <f t="shared" si="15"/>
        <v>0</v>
      </c>
      <c r="P24" t="e">
        <f>IF(Q24="0","",IF(Q24="1",VLOOKUP(O24+0,slovy!$F$2:$G$11,2,FALSE),VLOOKUP(Q24+0,slovy!$D$2:$E$10,2,FALSE)))</f>
        <v>#VALUE!</v>
      </c>
      <c r="Q24" t="str">
        <f t="shared" si="23"/>
        <v/>
      </c>
      <c r="R24">
        <f t="shared" si="1"/>
        <v>1</v>
      </c>
      <c r="S24" t="str">
        <f t="shared" si="2"/>
        <v/>
      </c>
      <c r="T24" t="str">
        <f>IF(U24="0","",IF(R24=1,VLOOKUP(U24+0,slovy!$A$2:$C$10,3,FALSE),IF(W24="1","",VLOOKUP(U24+0,slovy!$A$2:$B$10,2))))</f>
        <v/>
      </c>
      <c r="U24" t="str">
        <f t="shared" si="3"/>
        <v>0</v>
      </c>
      <c r="V24" t="e">
        <f>IF(W24="0","",IF(W24="1",VLOOKUP(U24+0,slovy!$F$2:$G$11,2,FALSE),VLOOKUP(W24+0,slovy!$D$2:$E$10,2,FALSE)))</f>
        <v>#VALUE!</v>
      </c>
      <c r="W24" t="str">
        <f t="shared" si="4"/>
        <v/>
      </c>
      <c r="X24" t="e">
        <f>IF(Y24="0","",VLOOKUP(Y24+0,slovy!$H$2:$I$10,2,FALSE))</f>
        <v>#VALUE!</v>
      </c>
      <c r="Y24" t="str">
        <f t="shared" si="5"/>
        <v/>
      </c>
      <c r="Z24" t="e">
        <f>IF(AC24="",VLOOKUP(AA24+0,slovy!$J$2:$K$10,2,FALSE),IF(AC24="0",IF(AE24="0","",IF(AA24="0","",VLOOKUP(AA24+0,slovy!J24:K32,2,FALSE))),IF(AC24="1","",IF(AA24="0",IF(AC24&gt;1,slovy!$M$13,""),VLOOKUP(AA24+0,slovy!$L$2:$M$10,2,FALSE)))))</f>
        <v>#VALUE!</v>
      </c>
      <c r="AA24" t="str">
        <f t="shared" si="6"/>
        <v/>
      </c>
      <c r="AB24" t="e">
        <f>IF(ISBLANK(AC24),"",IF(AC24="0","",IF(AC24="1",CONCATENATE(VLOOKUP(AA24+0,slovy!$F$2:$G$11,2,FALSE),slovy!$M$13),VLOOKUP(AC24+0,slovy!$D$2:$E$10,2,FALSE))))</f>
        <v>#VALUE!</v>
      </c>
      <c r="AC24" t="str">
        <f t="shared" si="7"/>
        <v/>
      </c>
      <c r="AD24" t="e">
        <f>IF(ISBLANK(AE24),"",IF(AE24="0","",IF(AA24="0",CONCATENATE(VLOOKUP(AE24+0,slovy!$H$2:$I$10,2,FALSE),slovy!$M$13),VLOOKUP(AE24+0,slovy!$H$2:$I$10,2,FALSE))))</f>
        <v>#VALUE!</v>
      </c>
      <c r="AE24" t="str">
        <f t="shared" si="8"/>
        <v/>
      </c>
      <c r="AF24" t="e">
        <f>IF(ISBLANK(AG24),"",VLOOKUP(AG24+0,slovy!$N$2:$O$10,2,FALSE))</f>
        <v>#VALUE!</v>
      </c>
      <c r="AG24" t="str">
        <f t="shared" si="9"/>
        <v/>
      </c>
      <c r="AK24">
        <f>ÚJ!$B$2</f>
        <v>0</v>
      </c>
      <c r="AL24">
        <f>ÚJ!$B$3</f>
        <v>0</v>
      </c>
      <c r="AM24">
        <f>ÚJ!$B$4</f>
        <v>0</v>
      </c>
      <c r="AN24" s="200">
        <f>ÚJ!$B$5</f>
        <v>0</v>
      </c>
    </row>
    <row r="25" spans="1:40" ht="14.45" x14ac:dyDescent="0.35">
      <c r="A25" t="str">
        <f>IF(ISBLANK('Peněžní deník'!C29),"",'Peněžní deník'!C29)</f>
        <v/>
      </c>
      <c r="B25" s="197" t="str">
        <f>IF(ISBLANK('Peněžní deník'!B29),"",'Peněžní deník'!B29)</f>
        <v/>
      </c>
      <c r="C25" t="str">
        <f>IF(ISBLANK('Peněžní deník'!D29),"",'Peněžní deník'!D29)</f>
        <v/>
      </c>
      <c r="D25" t="str">
        <f>IF(ISNUMBER('Peněžní deník'!F29),"PŘÍJMOVÝ",IF(ISNUMBER('Peněžní deník'!G29),"VÝDAJOVÝ",IF(ISNUMBER('Peněžní deník'!H29),"PŘÍJMOVÝ",IF(ISNUMBER('Peněžní deník'!I29),"VÝDAJOVÝ",""))))</f>
        <v/>
      </c>
      <c r="E25" t="str">
        <f>IF(ISNUMBER('Peněžní deník'!F29),"hotově",IF(ISNUMBER('Peněžní deník'!G29),"hotově",IF(ISNUMBER('Peněžní deník'!H29),"na účet",IF(ISNUMBER('Peněžní deník'!I29),"z účtu",""))))</f>
        <v/>
      </c>
      <c r="F25" t="e">
        <f>VLOOKUP('Peněžní deník'!E29,'Čísla položek'!$A$2:$C$45,2,FALSE)</f>
        <v>#N/A</v>
      </c>
      <c r="G25" s="205" t="str">
        <f>TEXT('Peněžní deník'!F29+'Peněžní deník'!G29+'Peněžní deník'!H29+'Peněžní deník'!I29,"0,00")</f>
        <v>0,00</v>
      </c>
      <c r="H25" s="205">
        <f t="shared" si="10"/>
        <v>0</v>
      </c>
      <c r="I25" s="205">
        <f t="shared" si="19"/>
        <v>0</v>
      </c>
      <c r="J25" t="str">
        <f t="shared" si="17"/>
        <v/>
      </c>
      <c r="K25" t="str">
        <f t="shared" si="20"/>
        <v/>
      </c>
      <c r="L25">
        <f t="shared" si="21"/>
        <v>1</v>
      </c>
      <c r="M25" t="str">
        <f t="shared" si="22"/>
        <v/>
      </c>
      <c r="N25" t="str">
        <f>IF(O25="0","",IF(L25=1,VLOOKUP(O25+0,slovy!$A$2:$C$10,3,FALSE),IF(Q25="1","",VLOOKUP(O25+0,slovy!$A$2:$B$10,2))))</f>
        <v/>
      </c>
      <c r="O25" t="str">
        <f t="shared" si="15"/>
        <v>0</v>
      </c>
      <c r="P25" t="e">
        <f>IF(Q25="0","",IF(Q25="1",VLOOKUP(O25+0,slovy!$F$2:$G$11,2,FALSE),VLOOKUP(Q25+0,slovy!$D$2:$E$10,2,FALSE)))</f>
        <v>#VALUE!</v>
      </c>
      <c r="Q25" t="str">
        <f t="shared" si="23"/>
        <v/>
      </c>
      <c r="R25">
        <f t="shared" si="1"/>
        <v>1</v>
      </c>
      <c r="S25" t="str">
        <f t="shared" si="2"/>
        <v/>
      </c>
      <c r="T25" t="str">
        <f>IF(U25="0","",IF(R25=1,VLOOKUP(U25+0,slovy!$A$2:$C$10,3,FALSE),IF(W25="1","",VLOOKUP(U25+0,slovy!$A$2:$B$10,2))))</f>
        <v/>
      </c>
      <c r="U25" t="str">
        <f t="shared" si="3"/>
        <v>0</v>
      </c>
      <c r="V25" t="e">
        <f>IF(W25="0","",IF(W25="1",VLOOKUP(U25+0,slovy!$F$2:$G$11,2,FALSE),VLOOKUP(W25+0,slovy!$D$2:$E$10,2,FALSE)))</f>
        <v>#VALUE!</v>
      </c>
      <c r="W25" t="str">
        <f t="shared" si="4"/>
        <v/>
      </c>
      <c r="X25" t="e">
        <f>IF(Y25="0","",VLOOKUP(Y25+0,slovy!$H$2:$I$10,2,FALSE))</f>
        <v>#VALUE!</v>
      </c>
      <c r="Y25" t="str">
        <f t="shared" si="5"/>
        <v/>
      </c>
      <c r="Z25" t="e">
        <f>IF(AC25="",VLOOKUP(AA25+0,slovy!$J$2:$K$10,2,FALSE),IF(AC25="0",IF(AE25="0","",IF(AA25="0","",VLOOKUP(AA25+0,slovy!J25:K33,2,FALSE))),IF(AC25="1","",IF(AA25="0",IF(AC25&gt;1,slovy!$M$13,""),VLOOKUP(AA25+0,slovy!$L$2:$M$10,2,FALSE)))))</f>
        <v>#VALUE!</v>
      </c>
      <c r="AA25" t="str">
        <f t="shared" si="6"/>
        <v/>
      </c>
      <c r="AB25" t="e">
        <f>IF(ISBLANK(AC25),"",IF(AC25="0","",IF(AC25="1",CONCATENATE(VLOOKUP(AA25+0,slovy!$F$2:$G$11,2,FALSE),slovy!$M$13),VLOOKUP(AC25+0,slovy!$D$2:$E$10,2,FALSE))))</f>
        <v>#VALUE!</v>
      </c>
      <c r="AC25" t="str">
        <f t="shared" si="7"/>
        <v/>
      </c>
      <c r="AD25" t="e">
        <f>IF(ISBLANK(AE25),"",IF(AE25="0","",IF(AA25="0",CONCATENATE(VLOOKUP(AE25+0,slovy!$H$2:$I$10,2,FALSE),slovy!$M$13),VLOOKUP(AE25+0,slovy!$H$2:$I$10,2,FALSE))))</f>
        <v>#VALUE!</v>
      </c>
      <c r="AE25" t="str">
        <f t="shared" si="8"/>
        <v/>
      </c>
      <c r="AF25" t="e">
        <f>IF(ISBLANK(AG25),"",VLOOKUP(AG25+0,slovy!$N$2:$O$10,2,FALSE))</f>
        <v>#VALUE!</v>
      </c>
      <c r="AG25" t="str">
        <f t="shared" si="9"/>
        <v/>
      </c>
      <c r="AK25">
        <f>ÚJ!$B$2</f>
        <v>0</v>
      </c>
      <c r="AL25">
        <f>ÚJ!$B$3</f>
        <v>0</v>
      </c>
      <c r="AM25">
        <f>ÚJ!$B$4</f>
        <v>0</v>
      </c>
      <c r="AN25" s="200">
        <f>ÚJ!$B$5</f>
        <v>0</v>
      </c>
    </row>
    <row r="26" spans="1:40" ht="14.45" x14ac:dyDescent="0.35">
      <c r="A26" t="str">
        <f>IF(ISBLANK('Peněžní deník'!C30),"",'Peněžní deník'!C30)</f>
        <v/>
      </c>
      <c r="B26" s="197" t="str">
        <f>IF(ISBLANK('Peněžní deník'!B30),"",'Peněžní deník'!B30)</f>
        <v/>
      </c>
      <c r="C26" t="str">
        <f>IF(ISBLANK('Peněžní deník'!D30),"",'Peněžní deník'!D30)</f>
        <v/>
      </c>
      <c r="D26" t="str">
        <f>IF(ISNUMBER('Peněžní deník'!F30),"PŘÍJMOVÝ",IF(ISNUMBER('Peněžní deník'!G30),"VÝDAJOVÝ",IF(ISNUMBER('Peněžní deník'!H30),"PŘÍJMOVÝ",IF(ISNUMBER('Peněžní deník'!I30),"VÝDAJOVÝ",""))))</f>
        <v/>
      </c>
      <c r="E26" t="str">
        <f>IF(ISNUMBER('Peněžní deník'!F30),"hotově",IF(ISNUMBER('Peněžní deník'!G30),"hotově",IF(ISNUMBER('Peněžní deník'!H30),"na účet",IF(ISNUMBER('Peněžní deník'!I30),"z účtu",""))))</f>
        <v/>
      </c>
      <c r="F26" t="e">
        <f>VLOOKUP('Peněžní deník'!E30,'Čísla položek'!$A$2:$C$45,2,FALSE)</f>
        <v>#N/A</v>
      </c>
      <c r="G26" s="205" t="str">
        <f>TEXT('Peněžní deník'!F30+'Peněžní deník'!G30+'Peněžní deník'!H30+'Peněžní deník'!I30,"0,00")</f>
        <v>0,00</v>
      </c>
      <c r="H26" s="205">
        <f t="shared" si="10"/>
        <v>0</v>
      </c>
      <c r="I26" s="205">
        <f t="shared" si="19"/>
        <v>0</v>
      </c>
      <c r="J26" t="str">
        <f t="shared" si="17"/>
        <v/>
      </c>
      <c r="K26" t="str">
        <f t="shared" si="20"/>
        <v/>
      </c>
      <c r="L26">
        <f t="shared" si="21"/>
        <v>1</v>
      </c>
      <c r="M26" t="str">
        <f t="shared" si="22"/>
        <v/>
      </c>
      <c r="N26" t="str">
        <f>IF(O26="0","",IF(L26=1,VLOOKUP(O26+0,slovy!$A$2:$C$10,3,FALSE),IF(Q26="1","",VLOOKUP(O26+0,slovy!$A$2:$B$10,2))))</f>
        <v/>
      </c>
      <c r="O26" t="str">
        <f t="shared" si="15"/>
        <v>0</v>
      </c>
      <c r="P26" t="e">
        <f>IF(Q26="0","",IF(Q26="1",VLOOKUP(O26+0,slovy!$F$2:$G$11,2,FALSE),VLOOKUP(Q26+0,slovy!$D$2:$E$10,2,FALSE)))</f>
        <v>#VALUE!</v>
      </c>
      <c r="Q26" t="str">
        <f t="shared" si="23"/>
        <v/>
      </c>
      <c r="R26">
        <f t="shared" si="1"/>
        <v>1</v>
      </c>
      <c r="S26" t="str">
        <f t="shared" si="2"/>
        <v/>
      </c>
      <c r="T26" t="str">
        <f>IF(U26="0","",IF(R26=1,VLOOKUP(U26+0,slovy!$A$2:$C$10,3,FALSE),IF(W26="1","",VLOOKUP(U26+0,slovy!$A$2:$B$10,2))))</f>
        <v/>
      </c>
      <c r="U26" t="str">
        <f t="shared" si="3"/>
        <v>0</v>
      </c>
      <c r="V26" t="e">
        <f>IF(W26="0","",IF(W26="1",VLOOKUP(U26+0,slovy!$F$2:$G$11,2,FALSE),VLOOKUP(W26+0,slovy!$D$2:$E$10,2,FALSE)))</f>
        <v>#VALUE!</v>
      </c>
      <c r="W26" t="str">
        <f t="shared" si="4"/>
        <v/>
      </c>
      <c r="X26" t="e">
        <f>IF(Y26="0","",VLOOKUP(Y26+0,slovy!$H$2:$I$10,2,FALSE))</f>
        <v>#VALUE!</v>
      </c>
      <c r="Y26" t="str">
        <f t="shared" si="5"/>
        <v/>
      </c>
      <c r="Z26" t="e">
        <f>IF(AC26="",VLOOKUP(AA26+0,slovy!$J$2:$K$10,2,FALSE),IF(AC26="0",IF(AE26="0","",IF(AA26="0","",VLOOKUP(AA26+0,slovy!J26:K34,2,FALSE))),IF(AC26="1","",IF(AA26="0",IF(AC26&gt;1,slovy!$M$13,""),VLOOKUP(AA26+0,slovy!$L$2:$M$10,2,FALSE)))))</f>
        <v>#VALUE!</v>
      </c>
      <c r="AA26" t="str">
        <f t="shared" si="6"/>
        <v/>
      </c>
      <c r="AB26" t="e">
        <f>IF(ISBLANK(AC26),"",IF(AC26="0","",IF(AC26="1",CONCATENATE(VLOOKUP(AA26+0,slovy!$F$2:$G$11,2,FALSE),slovy!$M$13),VLOOKUP(AC26+0,slovy!$D$2:$E$10,2,FALSE))))</f>
        <v>#VALUE!</v>
      </c>
      <c r="AC26" t="str">
        <f t="shared" si="7"/>
        <v/>
      </c>
      <c r="AD26" t="e">
        <f>IF(ISBLANK(AE26),"",IF(AE26="0","",IF(AA26="0",CONCATENATE(VLOOKUP(AE26+0,slovy!$H$2:$I$10,2,FALSE),slovy!$M$13),VLOOKUP(AE26+0,slovy!$H$2:$I$10,2,FALSE))))</f>
        <v>#VALUE!</v>
      </c>
      <c r="AE26" t="str">
        <f t="shared" si="8"/>
        <v/>
      </c>
      <c r="AF26" t="e">
        <f>IF(ISBLANK(AG26),"",VLOOKUP(AG26+0,slovy!$N$2:$O$10,2,FALSE))</f>
        <v>#VALUE!</v>
      </c>
      <c r="AG26" t="str">
        <f t="shared" si="9"/>
        <v/>
      </c>
      <c r="AK26">
        <f>ÚJ!$B$2</f>
        <v>0</v>
      </c>
      <c r="AL26">
        <f>ÚJ!$B$3</f>
        <v>0</v>
      </c>
      <c r="AM26">
        <f>ÚJ!$B$4</f>
        <v>0</v>
      </c>
      <c r="AN26" s="200">
        <f>ÚJ!$B$5</f>
        <v>0</v>
      </c>
    </row>
    <row r="27" spans="1:40" ht="14.45" x14ac:dyDescent="0.35">
      <c r="A27" t="str">
        <f>IF(ISBLANK('Peněžní deník'!C31),"",'Peněžní deník'!C31)</f>
        <v/>
      </c>
      <c r="B27" s="197" t="str">
        <f>IF(ISBLANK('Peněžní deník'!B31),"",'Peněžní deník'!B31)</f>
        <v/>
      </c>
      <c r="C27" t="str">
        <f>IF(ISBLANK('Peněžní deník'!D31),"",'Peněžní deník'!D31)</f>
        <v/>
      </c>
      <c r="D27" t="str">
        <f>IF(ISNUMBER('Peněžní deník'!F31),"PŘÍJMOVÝ",IF(ISNUMBER('Peněžní deník'!G31),"VÝDAJOVÝ",IF(ISNUMBER('Peněžní deník'!H31),"PŘÍJMOVÝ",IF(ISNUMBER('Peněžní deník'!I31),"VÝDAJOVÝ",""))))</f>
        <v/>
      </c>
      <c r="E27" t="str">
        <f>IF(ISNUMBER('Peněžní deník'!F31),"hotově",IF(ISNUMBER('Peněžní deník'!G31),"hotově",IF(ISNUMBER('Peněžní deník'!H31),"na účet",IF(ISNUMBER('Peněžní deník'!I31),"z účtu",""))))</f>
        <v/>
      </c>
      <c r="F27" t="e">
        <f>VLOOKUP('Peněžní deník'!E31,'Čísla položek'!$A$2:$C$45,2,FALSE)</f>
        <v>#N/A</v>
      </c>
      <c r="G27" s="205" t="str">
        <f>TEXT('Peněžní deník'!F31+'Peněžní deník'!G31+'Peněžní deník'!H31+'Peněžní deník'!I31,"0,00")</f>
        <v>0,00</v>
      </c>
      <c r="H27" s="205">
        <f t="shared" si="10"/>
        <v>0</v>
      </c>
      <c r="I27" s="205">
        <f t="shared" si="19"/>
        <v>0</v>
      </c>
      <c r="J27" t="str">
        <f t="shared" si="17"/>
        <v/>
      </c>
      <c r="K27" t="str">
        <f t="shared" si="20"/>
        <v/>
      </c>
      <c r="L27">
        <f t="shared" si="21"/>
        <v>1</v>
      </c>
      <c r="M27" t="str">
        <f t="shared" si="22"/>
        <v/>
      </c>
      <c r="N27" t="str">
        <f>IF(O27="0","",IF(L27=1,VLOOKUP(O27+0,slovy!$A$2:$C$10,3,FALSE),IF(Q27="1","",VLOOKUP(O27+0,slovy!$A$2:$B$10,2))))</f>
        <v/>
      </c>
      <c r="O27" t="str">
        <f t="shared" si="15"/>
        <v>0</v>
      </c>
      <c r="P27" t="e">
        <f>IF(Q27="0","",IF(Q27="1",VLOOKUP(O27+0,slovy!$F$2:$G$11,2,FALSE),VLOOKUP(Q27+0,slovy!$D$2:$E$10,2,FALSE)))</f>
        <v>#VALUE!</v>
      </c>
      <c r="Q27" t="str">
        <f t="shared" si="23"/>
        <v/>
      </c>
      <c r="R27">
        <f t="shared" si="1"/>
        <v>1</v>
      </c>
      <c r="S27" t="str">
        <f t="shared" si="2"/>
        <v/>
      </c>
      <c r="T27" t="str">
        <f>IF(U27="0","",IF(R27=1,VLOOKUP(U27+0,slovy!$A$2:$C$10,3,FALSE),IF(W27="1","",VLOOKUP(U27+0,slovy!$A$2:$B$10,2))))</f>
        <v/>
      </c>
      <c r="U27" t="str">
        <f t="shared" si="3"/>
        <v>0</v>
      </c>
      <c r="V27" t="e">
        <f>IF(W27="0","",IF(W27="1",VLOOKUP(U27+0,slovy!$F$2:$G$11,2,FALSE),VLOOKUP(W27+0,slovy!$D$2:$E$10,2,FALSE)))</f>
        <v>#VALUE!</v>
      </c>
      <c r="W27" t="str">
        <f t="shared" si="4"/>
        <v/>
      </c>
      <c r="X27" t="e">
        <f>IF(Y27="0","",VLOOKUP(Y27+0,slovy!$H$2:$I$10,2,FALSE))</f>
        <v>#VALUE!</v>
      </c>
      <c r="Y27" t="str">
        <f t="shared" si="5"/>
        <v/>
      </c>
      <c r="Z27" t="e">
        <f>IF(AC27="",VLOOKUP(AA27+0,slovy!$J$2:$K$10,2,FALSE),IF(AC27="0",IF(AE27="0","",IF(AA27="0","",VLOOKUP(AA27+0,slovy!J27:K35,2,FALSE))),IF(AC27="1","",IF(AA27="0",IF(AC27&gt;1,slovy!$M$13,""),VLOOKUP(AA27+0,slovy!$L$2:$M$10,2,FALSE)))))</f>
        <v>#VALUE!</v>
      </c>
      <c r="AA27" t="str">
        <f t="shared" si="6"/>
        <v/>
      </c>
      <c r="AB27" t="e">
        <f>IF(ISBLANK(AC27),"",IF(AC27="0","",IF(AC27="1",CONCATENATE(VLOOKUP(AA27+0,slovy!$F$2:$G$11,2,FALSE),slovy!$M$13),VLOOKUP(AC27+0,slovy!$D$2:$E$10,2,FALSE))))</f>
        <v>#VALUE!</v>
      </c>
      <c r="AC27" t="str">
        <f t="shared" si="7"/>
        <v/>
      </c>
      <c r="AD27" t="e">
        <f>IF(ISBLANK(AE27),"",IF(AE27="0","",IF(AA27="0",CONCATENATE(VLOOKUP(AE27+0,slovy!$H$2:$I$10,2,FALSE),slovy!$M$13),VLOOKUP(AE27+0,slovy!$H$2:$I$10,2,FALSE))))</f>
        <v>#VALUE!</v>
      </c>
      <c r="AE27" t="str">
        <f t="shared" si="8"/>
        <v/>
      </c>
      <c r="AF27" t="e">
        <f>IF(ISBLANK(AG27),"",VLOOKUP(AG27+0,slovy!$N$2:$O$10,2,FALSE))</f>
        <v>#VALUE!</v>
      </c>
      <c r="AG27" t="str">
        <f t="shared" si="9"/>
        <v/>
      </c>
      <c r="AK27">
        <f>ÚJ!$B$2</f>
        <v>0</v>
      </c>
      <c r="AL27">
        <f>ÚJ!$B$3</f>
        <v>0</v>
      </c>
      <c r="AM27">
        <f>ÚJ!$B$4</f>
        <v>0</v>
      </c>
      <c r="AN27" s="200">
        <f>ÚJ!$B$5</f>
        <v>0</v>
      </c>
    </row>
    <row r="28" spans="1:40" ht="14.45" x14ac:dyDescent="0.35">
      <c r="A28" t="str">
        <f>IF(ISBLANK('Peněžní deník'!C32),"",'Peněžní deník'!C32)</f>
        <v/>
      </c>
      <c r="B28" s="197" t="str">
        <f>IF(ISBLANK('Peněžní deník'!B32),"",'Peněžní deník'!B32)</f>
        <v/>
      </c>
      <c r="C28" t="str">
        <f>IF(ISBLANK('Peněžní deník'!D32),"",'Peněžní deník'!D32)</f>
        <v/>
      </c>
      <c r="D28" t="str">
        <f>IF(ISNUMBER('Peněžní deník'!F32),"příjmový",IF(ISNUMBER('Peněžní deník'!G32),"výdajový",IF(ISNUMBER('Peněžní deník'!H32),"příjmový",IF(ISNUMBER('Peněžní deník'!I32),"výdajový",""))))</f>
        <v/>
      </c>
      <c r="E28" t="str">
        <f>IF(ISNUMBER('Peněžní deník'!F32),"hotově",IF(ISNUMBER('Peněžní deník'!G32),"hotově",IF(ISNUMBER('Peněžní deník'!H32),"na účet",IF(ISNUMBER('Peněžní deník'!I32),"z účtu",""))))</f>
        <v/>
      </c>
      <c r="F28" t="e">
        <f>VLOOKUP('Peněžní deník'!E32,'Čísla položek'!$A$2:$C$45,2,FALSE)</f>
        <v>#N/A</v>
      </c>
      <c r="G28" s="205" t="str">
        <f>TEXT('Peněžní deník'!F32+'Peněžní deník'!G32+'Peněžní deník'!H32+'Peněžní deník'!I32,"0,00")</f>
        <v>0,00</v>
      </c>
      <c r="H28" s="205">
        <f t="shared" si="10"/>
        <v>0</v>
      </c>
      <c r="I28" s="205">
        <f t="shared" si="19"/>
        <v>0</v>
      </c>
      <c r="J28" t="str">
        <f t="shared" si="17"/>
        <v/>
      </c>
      <c r="K28" t="str">
        <f t="shared" si="20"/>
        <v/>
      </c>
      <c r="L28">
        <f t="shared" si="21"/>
        <v>1</v>
      </c>
      <c r="M28" t="str">
        <f t="shared" si="22"/>
        <v/>
      </c>
      <c r="N28" t="str">
        <f>IF(O28="0","",IF(L28=1,VLOOKUP(O28+0,slovy!$A$2:$C$10,3,FALSE),IF(Q28="1","",VLOOKUP(O28+0,slovy!$A$2:$B$10,2))))</f>
        <v/>
      </c>
      <c r="O28" t="str">
        <f t="shared" si="15"/>
        <v>0</v>
      </c>
      <c r="P28" t="e">
        <f>IF(Q28="0","",IF(Q28="1",VLOOKUP(O28+0,slovy!$F$2:$G$11,2,FALSE),VLOOKUP(Q28+0,slovy!$D$2:$E$10,2,FALSE)))</f>
        <v>#VALUE!</v>
      </c>
      <c r="Q28" t="str">
        <f t="shared" si="23"/>
        <v/>
      </c>
      <c r="R28">
        <f t="shared" si="1"/>
        <v>1</v>
      </c>
      <c r="S28" t="str">
        <f t="shared" si="2"/>
        <v/>
      </c>
      <c r="T28" t="str">
        <f>IF(U28="0","",IF(R28=1,VLOOKUP(U28+0,slovy!$A$2:$C$10,3,FALSE),IF(W28="1","",VLOOKUP(U28+0,slovy!$A$2:$B$10,2))))</f>
        <v/>
      </c>
      <c r="U28" t="str">
        <f t="shared" si="3"/>
        <v>0</v>
      </c>
      <c r="V28" t="e">
        <f>IF(W28="0","",IF(W28="1",VLOOKUP(U28+0,slovy!$F$2:$G$11,2,FALSE),VLOOKUP(W28+0,slovy!$D$2:$E$10,2,FALSE)))</f>
        <v>#VALUE!</v>
      </c>
      <c r="W28" t="str">
        <f t="shared" si="4"/>
        <v/>
      </c>
      <c r="X28" t="e">
        <f>IF(Y28="0","",VLOOKUP(Y28+0,slovy!$H$2:$I$10,2,FALSE))</f>
        <v>#VALUE!</v>
      </c>
      <c r="Y28" t="str">
        <f t="shared" si="5"/>
        <v/>
      </c>
      <c r="Z28" t="e">
        <f>IF(AC28="",VLOOKUP(AA28+0,slovy!$J$2:$K$10,2,FALSE),IF(AC28="0",IF(AE28="0","",IF(AA28="0","",VLOOKUP(AA28+0,slovy!J28:K36,2,FALSE))),IF(AC28="1","",IF(AA28="0",IF(AC28&gt;1,slovy!$M$13,""),VLOOKUP(AA28+0,slovy!$L$2:$M$10,2,FALSE)))))</f>
        <v>#VALUE!</v>
      </c>
      <c r="AA28" t="str">
        <f t="shared" si="6"/>
        <v/>
      </c>
      <c r="AB28" t="e">
        <f>IF(ISBLANK(AC28),"",IF(AC28="0","",IF(AC28="1",CONCATENATE(VLOOKUP(AA28+0,slovy!$F$2:$G$11,2,FALSE),slovy!$M$13),VLOOKUP(AC28+0,slovy!$D$2:$E$10,2,FALSE))))</f>
        <v>#VALUE!</v>
      </c>
      <c r="AC28" t="str">
        <f t="shared" si="7"/>
        <v/>
      </c>
      <c r="AD28" t="e">
        <f>IF(ISBLANK(AE28),"",IF(AE28="0","",IF(AA28="0",CONCATENATE(VLOOKUP(AE28+0,slovy!$H$2:$I$10,2,FALSE),slovy!$M$13),VLOOKUP(AE28+0,slovy!$H$2:$I$10,2,FALSE))))</f>
        <v>#VALUE!</v>
      </c>
      <c r="AE28" t="str">
        <f t="shared" si="8"/>
        <v/>
      </c>
      <c r="AF28" t="e">
        <f>IF(ISBLANK(AG28),"",VLOOKUP(AG28+0,slovy!$N$2:$O$10,2,FALSE))</f>
        <v>#VALUE!</v>
      </c>
      <c r="AG28" t="str">
        <f t="shared" si="9"/>
        <v/>
      </c>
      <c r="AK28">
        <f>ÚJ!$B$2</f>
        <v>0</v>
      </c>
      <c r="AL28">
        <f>ÚJ!$B$3</f>
        <v>0</v>
      </c>
      <c r="AM28">
        <f>ÚJ!$B$4</f>
        <v>0</v>
      </c>
      <c r="AN28" s="200">
        <f>ÚJ!$B$5</f>
        <v>0</v>
      </c>
    </row>
    <row r="29" spans="1:40" ht="14.45" x14ac:dyDescent="0.35">
      <c r="A29" t="str">
        <f>IF(ISBLANK('Peněžní deník'!C33),"",'Peněžní deník'!C33)</f>
        <v/>
      </c>
      <c r="B29" s="197" t="str">
        <f>IF(ISBLANK('Peněžní deník'!B33),"",'Peněžní deník'!B33)</f>
        <v/>
      </c>
      <c r="C29" t="str">
        <f>IF(ISBLANK('Peněžní deník'!D33),"",'Peněžní deník'!D33)</f>
        <v/>
      </c>
      <c r="D29" t="str">
        <f>IF(ISNUMBER('Peněžní deník'!F33),"příjmový",IF(ISNUMBER('Peněžní deník'!G33),"výdajový",IF(ISNUMBER('Peněžní deník'!H33),"příjmový",IF(ISNUMBER('Peněžní deník'!I33),"výdajový",""))))</f>
        <v/>
      </c>
      <c r="E29" t="str">
        <f>IF(ISNUMBER('Peněžní deník'!F33),"hotově",IF(ISNUMBER('Peněžní deník'!G33),"hotově",IF(ISNUMBER('Peněžní deník'!H33),"na účet",IF(ISNUMBER('Peněžní deník'!I33),"z účtu",""))))</f>
        <v/>
      </c>
      <c r="F29" t="e">
        <f>VLOOKUP('Peněžní deník'!E33,'Čísla položek'!$A$2:$C$45,2,FALSE)</f>
        <v>#N/A</v>
      </c>
      <c r="G29" s="205" t="str">
        <f>TEXT('Peněžní deník'!F33+'Peněžní deník'!G33+'Peněžní deník'!H33+'Peněžní deník'!I33,"0,00")</f>
        <v>0,00</v>
      </c>
      <c r="H29" s="205">
        <f t="shared" si="10"/>
        <v>0</v>
      </c>
      <c r="I29" s="205">
        <f t="shared" si="19"/>
        <v>0</v>
      </c>
      <c r="J29" t="str">
        <f t="shared" si="17"/>
        <v/>
      </c>
      <c r="K29" t="str">
        <f t="shared" si="20"/>
        <v/>
      </c>
      <c r="L29">
        <f t="shared" si="21"/>
        <v>1</v>
      </c>
      <c r="M29" t="str">
        <f t="shared" si="22"/>
        <v/>
      </c>
      <c r="N29" t="str">
        <f>IF(O29="0","",IF(L29=1,VLOOKUP(O29+0,slovy!$A$2:$C$10,3,FALSE),IF(Q29="1","",VLOOKUP(O29+0,slovy!$A$2:$B$10,2))))</f>
        <v/>
      </c>
      <c r="O29" t="str">
        <f t="shared" si="15"/>
        <v>0</v>
      </c>
      <c r="P29" t="e">
        <f>IF(Q29="0","",IF(Q29="1",VLOOKUP(O29+0,slovy!$F$2:$G$11,2,FALSE),VLOOKUP(Q29+0,slovy!$D$2:$E$10,2,FALSE)))</f>
        <v>#VALUE!</v>
      </c>
      <c r="Q29" t="str">
        <f t="shared" si="23"/>
        <v/>
      </c>
      <c r="R29">
        <f t="shared" si="1"/>
        <v>1</v>
      </c>
      <c r="S29" t="str">
        <f t="shared" si="2"/>
        <v/>
      </c>
      <c r="T29" t="str">
        <f>IF(U29="0","",IF(R29=1,VLOOKUP(U29+0,slovy!$A$2:$C$10,3,FALSE),IF(W29="1","",VLOOKUP(U29+0,slovy!$A$2:$B$10,2))))</f>
        <v/>
      </c>
      <c r="U29" t="str">
        <f t="shared" si="3"/>
        <v>0</v>
      </c>
      <c r="V29" t="e">
        <f>IF(W29="0","",IF(W29="1",VLOOKUP(U29+0,slovy!$F$2:$G$11,2,FALSE),VLOOKUP(W29+0,slovy!$D$2:$E$10,2,FALSE)))</f>
        <v>#VALUE!</v>
      </c>
      <c r="W29" t="str">
        <f t="shared" si="4"/>
        <v/>
      </c>
      <c r="X29" t="e">
        <f>IF(Y29="0","",VLOOKUP(Y29+0,slovy!$H$2:$I$10,2,FALSE))</f>
        <v>#VALUE!</v>
      </c>
      <c r="Y29" t="str">
        <f t="shared" si="5"/>
        <v/>
      </c>
      <c r="Z29" t="e">
        <f>IF(AC29="",VLOOKUP(AA29+0,slovy!$J$2:$K$10,2,FALSE),IF(AC29="0",IF(AE29="0","",IF(AA29="0","",VLOOKUP(AA29+0,slovy!J29:K37,2,FALSE))),IF(AC29="1","",IF(AA29="0",IF(AC29&gt;1,slovy!$M$13,""),VLOOKUP(AA29+0,slovy!$L$2:$M$10,2,FALSE)))))</f>
        <v>#VALUE!</v>
      </c>
      <c r="AA29" t="str">
        <f t="shared" si="6"/>
        <v/>
      </c>
      <c r="AB29" t="e">
        <f>IF(ISBLANK(AC29),"",IF(AC29="0","",IF(AC29="1",CONCATENATE(VLOOKUP(AA29+0,slovy!$F$2:$G$11,2,FALSE),slovy!$M$13),VLOOKUP(AC29+0,slovy!$D$2:$E$10,2,FALSE))))</f>
        <v>#VALUE!</v>
      </c>
      <c r="AC29" t="str">
        <f t="shared" si="7"/>
        <v/>
      </c>
      <c r="AD29" t="e">
        <f>IF(ISBLANK(AE29),"",IF(AE29="0","",IF(AA29="0",CONCATENATE(VLOOKUP(AE29+0,slovy!$H$2:$I$10,2,FALSE),slovy!$M$13),VLOOKUP(AE29+0,slovy!$H$2:$I$10,2,FALSE))))</f>
        <v>#VALUE!</v>
      </c>
      <c r="AE29" t="str">
        <f t="shared" si="8"/>
        <v/>
      </c>
      <c r="AF29" t="e">
        <f>IF(ISBLANK(AG29),"",VLOOKUP(AG29+0,slovy!$N$2:$O$10,2,FALSE))</f>
        <v>#VALUE!</v>
      </c>
      <c r="AG29" t="str">
        <f t="shared" si="9"/>
        <v/>
      </c>
      <c r="AK29">
        <f>ÚJ!$B$2</f>
        <v>0</v>
      </c>
      <c r="AL29">
        <f>ÚJ!$B$3</f>
        <v>0</v>
      </c>
      <c r="AM29">
        <f>ÚJ!$B$4</f>
        <v>0</v>
      </c>
      <c r="AN29" s="200">
        <f>ÚJ!$B$5</f>
        <v>0</v>
      </c>
    </row>
    <row r="30" spans="1:40" ht="14.45" x14ac:dyDescent="0.35">
      <c r="A30" t="str">
        <f>IF(ISBLANK('Peněžní deník'!C34),"",'Peněžní deník'!C34)</f>
        <v/>
      </c>
      <c r="B30" s="197" t="str">
        <f>IF(ISBLANK('Peněžní deník'!B34),"",'Peněžní deník'!B34)</f>
        <v/>
      </c>
      <c r="C30" t="str">
        <f>IF(ISBLANK('Peněžní deník'!D34),"",'Peněžní deník'!D34)</f>
        <v/>
      </c>
      <c r="D30" t="str">
        <f>IF(ISNUMBER('Peněžní deník'!F34),"příjmový",IF(ISNUMBER('Peněžní deník'!G34),"výdajový",IF(ISNUMBER('Peněžní deník'!H34),"příjmový",IF(ISNUMBER('Peněžní deník'!I34),"výdajový",""))))</f>
        <v/>
      </c>
      <c r="E30" t="str">
        <f>IF(ISNUMBER('Peněžní deník'!F34),"hotově",IF(ISNUMBER('Peněžní deník'!G34),"hotově",IF(ISNUMBER('Peněžní deník'!H34),"na účet",IF(ISNUMBER('Peněžní deník'!I34),"z účtu",""))))</f>
        <v/>
      </c>
      <c r="F30" t="e">
        <f>VLOOKUP('Peněžní deník'!E34,'Čísla položek'!$A$2:$C$45,2,FALSE)</f>
        <v>#N/A</v>
      </c>
      <c r="G30" s="205" t="str">
        <f>TEXT('Peněžní deník'!F34+'Peněžní deník'!G34+'Peněžní deník'!H34+'Peněžní deník'!I34,"0,00")</f>
        <v>0,00</v>
      </c>
      <c r="H30" s="205">
        <f t="shared" si="10"/>
        <v>0</v>
      </c>
      <c r="I30" s="205">
        <f t="shared" si="19"/>
        <v>0</v>
      </c>
      <c r="J30" t="str">
        <f t="shared" si="17"/>
        <v/>
      </c>
      <c r="K30" t="str">
        <f t="shared" si="20"/>
        <v/>
      </c>
      <c r="L30">
        <f t="shared" si="21"/>
        <v>1</v>
      </c>
      <c r="M30" t="str">
        <f t="shared" si="22"/>
        <v/>
      </c>
      <c r="N30" t="str">
        <f>IF(O30="0","",IF(L30=1,VLOOKUP(O30+0,slovy!$A$2:$C$10,3,FALSE),IF(Q30="1","",VLOOKUP(O30+0,slovy!$A$2:$B$10,2))))</f>
        <v/>
      </c>
      <c r="O30" t="str">
        <f t="shared" si="15"/>
        <v>0</v>
      </c>
      <c r="P30" t="e">
        <f>IF(Q30="0","",IF(Q30="1",VLOOKUP(O30+0,slovy!$F$2:$G$11,2,FALSE),VLOOKUP(Q30+0,slovy!$D$2:$E$10,2,FALSE)))</f>
        <v>#VALUE!</v>
      </c>
      <c r="Q30" t="str">
        <f t="shared" si="23"/>
        <v/>
      </c>
      <c r="R30">
        <f t="shared" si="1"/>
        <v>1</v>
      </c>
      <c r="S30" t="str">
        <f t="shared" si="2"/>
        <v/>
      </c>
      <c r="T30" t="str">
        <f>IF(U30="0","",IF(R30=1,VLOOKUP(U30+0,slovy!$A$2:$C$10,3,FALSE),IF(W30="1","",VLOOKUP(U30+0,slovy!$A$2:$B$10,2))))</f>
        <v/>
      </c>
      <c r="U30" t="str">
        <f t="shared" si="3"/>
        <v>0</v>
      </c>
      <c r="V30" t="e">
        <f>IF(W30="0","",IF(W30="1",VLOOKUP(U30+0,slovy!$F$2:$G$11,2,FALSE),VLOOKUP(W30+0,slovy!$D$2:$E$10,2,FALSE)))</f>
        <v>#VALUE!</v>
      </c>
      <c r="W30" t="str">
        <f t="shared" si="4"/>
        <v/>
      </c>
      <c r="X30" t="e">
        <f>IF(Y30="0","",VLOOKUP(Y30+0,slovy!$H$2:$I$10,2,FALSE))</f>
        <v>#VALUE!</v>
      </c>
      <c r="Y30" t="str">
        <f t="shared" si="5"/>
        <v/>
      </c>
      <c r="Z30" t="e">
        <f>IF(AC30="",VLOOKUP(AA30+0,slovy!$J$2:$K$10,2,FALSE),IF(AC30="0",IF(AE30="0","",IF(AA30="0","",VLOOKUP(AA30+0,slovy!J30:K38,2,FALSE))),IF(AC30="1","",IF(AA30="0",IF(AC30&gt;1,slovy!$M$13,""),VLOOKUP(AA30+0,slovy!$L$2:$M$10,2,FALSE)))))</f>
        <v>#VALUE!</v>
      </c>
      <c r="AA30" t="str">
        <f t="shared" si="6"/>
        <v/>
      </c>
      <c r="AB30" t="e">
        <f>IF(ISBLANK(AC30),"",IF(AC30="0","",IF(AC30="1",CONCATENATE(VLOOKUP(AA30+0,slovy!$F$2:$G$11,2,FALSE),slovy!$M$13),VLOOKUP(AC30+0,slovy!$D$2:$E$10,2,FALSE))))</f>
        <v>#VALUE!</v>
      </c>
      <c r="AC30" t="str">
        <f t="shared" si="7"/>
        <v/>
      </c>
      <c r="AD30" t="e">
        <f>IF(ISBLANK(AE30),"",IF(AE30="0","",IF(AA30="0",CONCATENATE(VLOOKUP(AE30+0,slovy!$H$2:$I$10,2,FALSE),slovy!$M$13),VLOOKUP(AE30+0,slovy!$H$2:$I$10,2,FALSE))))</f>
        <v>#VALUE!</v>
      </c>
      <c r="AE30" t="str">
        <f t="shared" si="8"/>
        <v/>
      </c>
      <c r="AF30" t="e">
        <f>IF(ISBLANK(AG30),"",VLOOKUP(AG30+0,slovy!$N$2:$O$10,2,FALSE))</f>
        <v>#VALUE!</v>
      </c>
      <c r="AG30" t="str">
        <f t="shared" si="9"/>
        <v/>
      </c>
      <c r="AK30">
        <f>ÚJ!$B$2</f>
        <v>0</v>
      </c>
      <c r="AL30">
        <f>ÚJ!$B$3</f>
        <v>0</v>
      </c>
      <c r="AM30">
        <f>ÚJ!$B$4</f>
        <v>0</v>
      </c>
      <c r="AN30" s="200">
        <f>ÚJ!$B$5</f>
        <v>0</v>
      </c>
    </row>
    <row r="31" spans="1:40" ht="14.45" x14ac:dyDescent="0.35">
      <c r="A31" t="str">
        <f>IF(ISBLANK('Peněžní deník'!C35),"",'Peněžní deník'!C35)</f>
        <v/>
      </c>
      <c r="B31" s="197" t="str">
        <f>IF(ISBLANK('Peněžní deník'!B35),"",'Peněžní deník'!B35)</f>
        <v/>
      </c>
      <c r="C31" t="str">
        <f>IF(ISBLANK('Peněžní deník'!D35),"",'Peněžní deník'!D35)</f>
        <v/>
      </c>
      <c r="D31" t="str">
        <f>IF(ISNUMBER('Peněžní deník'!F35),"příjmový",IF(ISNUMBER('Peněžní deník'!G35),"výdajový",IF(ISNUMBER('Peněžní deník'!H35),"příjmový",IF(ISNUMBER('Peněžní deník'!I35),"výdajový",""))))</f>
        <v/>
      </c>
      <c r="E31" t="str">
        <f>IF(ISNUMBER('Peněžní deník'!F35),"hotově",IF(ISNUMBER('Peněžní deník'!G35),"hotově",IF(ISNUMBER('Peněžní deník'!H35),"na účet",IF(ISNUMBER('Peněžní deník'!I35),"z účtu",""))))</f>
        <v/>
      </c>
      <c r="F31" t="e">
        <f>VLOOKUP('Peněžní deník'!E35,'Čísla položek'!$A$2:$C$45,2,FALSE)</f>
        <v>#N/A</v>
      </c>
      <c r="G31" s="205" t="str">
        <f>TEXT('Peněžní deník'!F35+'Peněžní deník'!G35+'Peněžní deník'!H35+'Peněžní deník'!I35,"0,00")</f>
        <v>0,00</v>
      </c>
      <c r="H31" s="205">
        <f t="shared" si="10"/>
        <v>0</v>
      </c>
      <c r="I31" s="205">
        <f t="shared" si="19"/>
        <v>0</v>
      </c>
      <c r="J31" t="str">
        <f t="shared" si="17"/>
        <v/>
      </c>
      <c r="K31" t="str">
        <f t="shared" si="20"/>
        <v/>
      </c>
      <c r="L31">
        <f t="shared" si="21"/>
        <v>1</v>
      </c>
      <c r="M31" t="str">
        <f t="shared" si="22"/>
        <v/>
      </c>
      <c r="N31" t="str">
        <f>IF(O31="0","",IF(L31=1,VLOOKUP(O31+0,slovy!$A$2:$C$10,3,FALSE),IF(Q31="1","",VLOOKUP(O31+0,slovy!$A$2:$B$10,2))))</f>
        <v/>
      </c>
      <c r="O31" t="str">
        <f t="shared" si="15"/>
        <v>0</v>
      </c>
      <c r="P31" t="e">
        <f>IF(Q31="0","",IF(Q31="1",VLOOKUP(O31+0,slovy!$F$2:$G$11,2,FALSE),VLOOKUP(Q31+0,slovy!$D$2:$E$10,2,FALSE)))</f>
        <v>#VALUE!</v>
      </c>
      <c r="Q31" t="str">
        <f t="shared" si="23"/>
        <v/>
      </c>
      <c r="R31">
        <f t="shared" si="1"/>
        <v>1</v>
      </c>
      <c r="S31" t="str">
        <f t="shared" si="2"/>
        <v/>
      </c>
      <c r="T31" t="str">
        <f>IF(U31="0","",IF(R31=1,VLOOKUP(U31+0,slovy!$A$2:$C$10,3,FALSE),IF(W31="1","",VLOOKUP(U31+0,slovy!$A$2:$B$10,2))))</f>
        <v/>
      </c>
      <c r="U31" t="str">
        <f t="shared" si="3"/>
        <v>0</v>
      </c>
      <c r="V31" t="e">
        <f>IF(W31="0","",IF(W31="1",VLOOKUP(U31+0,slovy!$F$2:$G$11,2,FALSE),VLOOKUP(W31+0,slovy!$D$2:$E$10,2,FALSE)))</f>
        <v>#VALUE!</v>
      </c>
      <c r="W31" t="str">
        <f t="shared" si="4"/>
        <v/>
      </c>
      <c r="X31" t="e">
        <f>IF(Y31="0","",VLOOKUP(Y31+0,slovy!$H$2:$I$10,2,FALSE))</f>
        <v>#VALUE!</v>
      </c>
      <c r="Y31" t="str">
        <f t="shared" si="5"/>
        <v/>
      </c>
      <c r="Z31" t="e">
        <f>IF(AC31="",VLOOKUP(AA31+0,slovy!$J$2:$K$10,2,FALSE),IF(AC31="0",IF(AE31="0","",IF(AA31="0","",VLOOKUP(AA31+0,slovy!J31:K39,2,FALSE))),IF(AC31="1","",IF(AA31="0",IF(AC31&gt;1,slovy!$M$13,""),VLOOKUP(AA31+0,slovy!$L$2:$M$10,2,FALSE)))))</f>
        <v>#VALUE!</v>
      </c>
      <c r="AA31" t="str">
        <f t="shared" si="6"/>
        <v/>
      </c>
      <c r="AB31" t="e">
        <f>IF(ISBLANK(AC31),"",IF(AC31="0","",IF(AC31="1",CONCATENATE(VLOOKUP(AA31+0,slovy!$F$2:$G$11,2,FALSE),slovy!$M$13),VLOOKUP(AC31+0,slovy!$D$2:$E$10,2,FALSE))))</f>
        <v>#VALUE!</v>
      </c>
      <c r="AC31" t="str">
        <f t="shared" si="7"/>
        <v/>
      </c>
      <c r="AD31" t="e">
        <f>IF(ISBLANK(AE31),"",IF(AE31="0","",IF(AA31="0",CONCATENATE(VLOOKUP(AE31+0,slovy!$H$2:$I$10,2,FALSE),slovy!$M$13),VLOOKUP(AE31+0,slovy!$H$2:$I$10,2,FALSE))))</f>
        <v>#VALUE!</v>
      </c>
      <c r="AE31" t="str">
        <f t="shared" si="8"/>
        <v/>
      </c>
      <c r="AF31" t="e">
        <f>IF(ISBLANK(AG31),"",VLOOKUP(AG31+0,slovy!$N$2:$O$10,2,FALSE))</f>
        <v>#VALUE!</v>
      </c>
      <c r="AG31" t="str">
        <f t="shared" si="9"/>
        <v/>
      </c>
      <c r="AK31">
        <f>ÚJ!$B$2</f>
        <v>0</v>
      </c>
      <c r="AL31">
        <f>ÚJ!$B$3</f>
        <v>0</v>
      </c>
      <c r="AM31">
        <f>ÚJ!$B$4</f>
        <v>0</v>
      </c>
      <c r="AN31" s="200">
        <f>ÚJ!$B$5</f>
        <v>0</v>
      </c>
    </row>
    <row r="32" spans="1:40" ht="14.45" x14ac:dyDescent="0.35">
      <c r="A32" t="str">
        <f>IF(ISBLANK('Peněžní deník'!C36),"",'Peněžní deník'!C36)</f>
        <v/>
      </c>
      <c r="B32" s="197" t="str">
        <f>IF(ISBLANK('Peněžní deník'!B36),"",'Peněžní deník'!B36)</f>
        <v/>
      </c>
      <c r="C32" t="str">
        <f>IF(ISBLANK('Peněžní deník'!D36),"",'Peněžní deník'!D36)</f>
        <v/>
      </c>
      <c r="D32" t="str">
        <f>IF(ISNUMBER('Peněžní deník'!F36),"příjmový",IF(ISNUMBER('Peněžní deník'!G36),"výdajový",IF(ISNUMBER('Peněžní deník'!H36),"příjmový",IF(ISNUMBER('Peněžní deník'!I36),"výdajový",""))))</f>
        <v/>
      </c>
      <c r="E32" t="str">
        <f>IF(ISNUMBER('Peněžní deník'!F36),"hotově",IF(ISNUMBER('Peněžní deník'!G36),"hotově",IF(ISNUMBER('Peněžní deník'!H36),"na účet",IF(ISNUMBER('Peněžní deník'!I36),"z účtu",""))))</f>
        <v/>
      </c>
      <c r="F32" t="e">
        <f>VLOOKUP('Peněžní deník'!E36,'Čísla položek'!$A$2:$C$45,2,FALSE)</f>
        <v>#N/A</v>
      </c>
      <c r="G32" s="205" t="str">
        <f>TEXT('Peněžní deník'!F36+'Peněžní deník'!G36+'Peněžní deník'!H36+'Peněžní deník'!I36,"0,00")</f>
        <v>0,00</v>
      </c>
      <c r="H32" s="205">
        <f t="shared" si="10"/>
        <v>0</v>
      </c>
      <c r="I32" s="205">
        <f t="shared" si="19"/>
        <v>0</v>
      </c>
      <c r="J32" t="str">
        <f t="shared" si="17"/>
        <v/>
      </c>
      <c r="K32" t="str">
        <f t="shared" si="20"/>
        <v/>
      </c>
      <c r="L32">
        <f t="shared" si="21"/>
        <v>1</v>
      </c>
      <c r="M32" t="str">
        <f t="shared" si="22"/>
        <v/>
      </c>
      <c r="N32" t="str">
        <f>IF(O32="0","",IF(L32=1,VLOOKUP(O32+0,slovy!$A$2:$C$10,3,FALSE),IF(Q32="1","",VLOOKUP(O32+0,slovy!$A$2:$B$10,2))))</f>
        <v/>
      </c>
      <c r="O32" t="str">
        <f t="shared" si="15"/>
        <v>0</v>
      </c>
      <c r="P32" t="e">
        <f>IF(Q32="0","",IF(Q32="1",VLOOKUP(O32+0,slovy!$F$2:$G$11,2,FALSE),VLOOKUP(Q32+0,slovy!$D$2:$E$10,2,FALSE)))</f>
        <v>#VALUE!</v>
      </c>
      <c r="Q32" t="str">
        <f t="shared" si="23"/>
        <v/>
      </c>
      <c r="R32">
        <f t="shared" si="1"/>
        <v>1</v>
      </c>
      <c r="S32" t="str">
        <f t="shared" si="2"/>
        <v/>
      </c>
      <c r="T32" t="str">
        <f>IF(U32="0","",IF(R32=1,VLOOKUP(U32+0,slovy!$A$2:$C$10,3,FALSE),IF(W32="1","",VLOOKUP(U32+0,slovy!$A$2:$B$10,2))))</f>
        <v/>
      </c>
      <c r="U32" t="str">
        <f t="shared" si="3"/>
        <v>0</v>
      </c>
      <c r="V32" t="e">
        <f>IF(W32="0","",IF(W32="1",VLOOKUP(U32+0,slovy!$F$2:$G$11,2,FALSE),VLOOKUP(W32+0,slovy!$D$2:$E$10,2,FALSE)))</f>
        <v>#VALUE!</v>
      </c>
      <c r="W32" t="str">
        <f t="shared" si="4"/>
        <v/>
      </c>
      <c r="X32" t="e">
        <f>IF(Y32="0","",VLOOKUP(Y32+0,slovy!$H$2:$I$10,2,FALSE))</f>
        <v>#VALUE!</v>
      </c>
      <c r="Y32" t="str">
        <f t="shared" si="5"/>
        <v/>
      </c>
      <c r="Z32" t="e">
        <f>IF(AC32="",VLOOKUP(AA32+0,slovy!$J$2:$K$10,2,FALSE),IF(AC32="0",IF(AE32="0","",IF(AA32="0","",VLOOKUP(AA32+0,slovy!J32:K40,2,FALSE))),IF(AC32="1","",IF(AA32="0",IF(AC32&gt;1,slovy!$M$13,""),VLOOKUP(AA32+0,slovy!$L$2:$M$10,2,FALSE)))))</f>
        <v>#VALUE!</v>
      </c>
      <c r="AA32" t="str">
        <f t="shared" si="6"/>
        <v/>
      </c>
      <c r="AB32" t="e">
        <f>IF(ISBLANK(AC32),"",IF(AC32="0","",IF(AC32="1",CONCATENATE(VLOOKUP(AA32+0,slovy!$F$2:$G$11,2,FALSE),slovy!$M$13),VLOOKUP(AC32+0,slovy!$D$2:$E$10,2,FALSE))))</f>
        <v>#VALUE!</v>
      </c>
      <c r="AC32" t="str">
        <f t="shared" si="7"/>
        <v/>
      </c>
      <c r="AD32" t="e">
        <f>IF(ISBLANK(AE32),"",IF(AE32="0","",IF(AA32="0",CONCATENATE(VLOOKUP(AE32+0,slovy!$H$2:$I$10,2,FALSE),slovy!$M$13),VLOOKUP(AE32+0,slovy!$H$2:$I$10,2,FALSE))))</f>
        <v>#VALUE!</v>
      </c>
      <c r="AE32" t="str">
        <f t="shared" si="8"/>
        <v/>
      </c>
      <c r="AF32" t="e">
        <f>IF(ISBLANK(AG32),"",VLOOKUP(AG32+0,slovy!$N$2:$O$10,2,FALSE))</f>
        <v>#VALUE!</v>
      </c>
      <c r="AG32" t="str">
        <f t="shared" si="9"/>
        <v/>
      </c>
      <c r="AK32">
        <f>ÚJ!$B$2</f>
        <v>0</v>
      </c>
      <c r="AL32">
        <f>ÚJ!$B$3</f>
        <v>0</v>
      </c>
      <c r="AM32">
        <f>ÚJ!$B$4</f>
        <v>0</v>
      </c>
      <c r="AN32" s="200">
        <f>ÚJ!$B$5</f>
        <v>0</v>
      </c>
    </row>
    <row r="33" spans="1:40" ht="14.45" x14ac:dyDescent="0.35">
      <c r="A33" t="str">
        <f>IF(ISBLANK('Peněžní deník'!C37),"",'Peněžní deník'!C37)</f>
        <v/>
      </c>
      <c r="B33" s="197" t="str">
        <f>IF(ISBLANK('Peněžní deník'!B37),"",'Peněžní deník'!B37)</f>
        <v/>
      </c>
      <c r="C33" t="str">
        <f>IF(ISBLANK('Peněžní deník'!D37),"",'Peněžní deník'!D37)</f>
        <v/>
      </c>
      <c r="D33" t="str">
        <f>IF(ISNUMBER('Peněžní deník'!F37),"příjmový",IF(ISNUMBER('Peněžní deník'!G37),"výdajový",IF(ISNUMBER('Peněžní deník'!H37),"příjmový",IF(ISNUMBER('Peněžní deník'!I37),"výdajový",""))))</f>
        <v/>
      </c>
      <c r="E33" t="str">
        <f>IF(ISNUMBER('Peněžní deník'!F37),"hotově",IF(ISNUMBER('Peněžní deník'!G37),"hotově",IF(ISNUMBER('Peněžní deník'!H37),"na účet",IF(ISNUMBER('Peněžní deník'!I37),"z účtu",""))))</f>
        <v/>
      </c>
      <c r="F33" t="e">
        <f>VLOOKUP('Peněžní deník'!E37,'Čísla položek'!$A$2:$C$45,2,FALSE)</f>
        <v>#N/A</v>
      </c>
      <c r="G33" s="205" t="str">
        <f>TEXT('Peněžní deník'!F37+'Peněžní deník'!G37+'Peněžní deník'!H37+'Peněžní deník'!I37,"0,00")</f>
        <v>0,00</v>
      </c>
      <c r="H33" s="205">
        <f t="shared" si="10"/>
        <v>0</v>
      </c>
      <c r="I33" s="205">
        <f t="shared" si="19"/>
        <v>0</v>
      </c>
      <c r="J33" t="str">
        <f t="shared" si="17"/>
        <v/>
      </c>
      <c r="K33" t="str">
        <f t="shared" si="20"/>
        <v/>
      </c>
      <c r="L33">
        <f t="shared" si="21"/>
        <v>1</v>
      </c>
      <c r="M33" t="str">
        <f t="shared" si="22"/>
        <v/>
      </c>
      <c r="N33" t="str">
        <f>IF(O33="0","",IF(L33=1,VLOOKUP(O33+0,slovy!$A$2:$C$10,3,FALSE),IF(Q33="1","",VLOOKUP(O33+0,slovy!$A$2:$B$10,2))))</f>
        <v/>
      </c>
      <c r="O33" t="str">
        <f t="shared" si="15"/>
        <v>0</v>
      </c>
      <c r="P33" t="e">
        <f>IF(Q33="0","",IF(Q33="1",VLOOKUP(O33+0,slovy!$F$2:$G$11,2,FALSE),VLOOKUP(Q33+0,slovy!$D$2:$E$10,2,FALSE)))</f>
        <v>#VALUE!</v>
      </c>
      <c r="Q33" t="str">
        <f t="shared" si="23"/>
        <v/>
      </c>
      <c r="R33">
        <f t="shared" si="1"/>
        <v>1</v>
      </c>
      <c r="S33" t="str">
        <f t="shared" si="2"/>
        <v/>
      </c>
      <c r="T33" t="str">
        <f>IF(U33="0","",IF(R33=1,VLOOKUP(U33+0,slovy!$A$2:$C$10,3,FALSE),IF(W33="1","",VLOOKUP(U33+0,slovy!$A$2:$B$10,2))))</f>
        <v/>
      </c>
      <c r="U33" t="str">
        <f t="shared" si="3"/>
        <v>0</v>
      </c>
      <c r="V33" t="e">
        <f>IF(W33="0","",IF(W33="1",VLOOKUP(U33+0,slovy!$F$2:$G$11,2,FALSE),VLOOKUP(W33+0,slovy!$D$2:$E$10,2,FALSE)))</f>
        <v>#VALUE!</v>
      </c>
      <c r="W33" t="str">
        <f t="shared" si="4"/>
        <v/>
      </c>
      <c r="X33" t="e">
        <f>IF(Y33="0","",VLOOKUP(Y33+0,slovy!$H$2:$I$10,2,FALSE))</f>
        <v>#VALUE!</v>
      </c>
      <c r="Y33" t="str">
        <f t="shared" si="5"/>
        <v/>
      </c>
      <c r="Z33" t="e">
        <f>IF(AC33="",VLOOKUP(AA33+0,slovy!$J$2:$K$10,2,FALSE),IF(AC33="0",IF(AE33="0","",IF(AA33="0","",VLOOKUP(AA33+0,slovy!J33:K41,2,FALSE))),IF(AC33="1","",IF(AA33="0",IF(AC33&gt;1,slovy!$M$13,""),VLOOKUP(AA33+0,slovy!$L$2:$M$10,2,FALSE)))))</f>
        <v>#VALUE!</v>
      </c>
      <c r="AA33" t="str">
        <f t="shared" si="6"/>
        <v/>
      </c>
      <c r="AB33" t="e">
        <f>IF(ISBLANK(AC33),"",IF(AC33="0","",IF(AC33="1",CONCATENATE(VLOOKUP(AA33+0,slovy!$F$2:$G$11,2,FALSE),slovy!$M$13),VLOOKUP(AC33+0,slovy!$D$2:$E$10,2,FALSE))))</f>
        <v>#VALUE!</v>
      </c>
      <c r="AC33" t="str">
        <f t="shared" si="7"/>
        <v/>
      </c>
      <c r="AD33" t="e">
        <f>IF(ISBLANK(AE33),"",IF(AE33="0","",IF(AA33="0",CONCATENATE(VLOOKUP(AE33+0,slovy!$H$2:$I$10,2,FALSE),slovy!$M$13),VLOOKUP(AE33+0,slovy!$H$2:$I$10,2,FALSE))))</f>
        <v>#VALUE!</v>
      </c>
      <c r="AE33" t="str">
        <f t="shared" si="8"/>
        <v/>
      </c>
      <c r="AF33" t="e">
        <f>IF(ISBLANK(AG33),"",VLOOKUP(AG33+0,slovy!$N$2:$O$10,2,FALSE))</f>
        <v>#VALUE!</v>
      </c>
      <c r="AG33" t="str">
        <f t="shared" si="9"/>
        <v/>
      </c>
      <c r="AK33">
        <f>ÚJ!$B$2</f>
        <v>0</v>
      </c>
      <c r="AL33">
        <f>ÚJ!$B$3</f>
        <v>0</v>
      </c>
      <c r="AM33">
        <f>ÚJ!$B$4</f>
        <v>0</v>
      </c>
      <c r="AN33" s="200">
        <f>ÚJ!$B$5</f>
        <v>0</v>
      </c>
    </row>
    <row r="34" spans="1:40" ht="14.45" x14ac:dyDescent="0.35">
      <c r="A34" t="str">
        <f>IF(ISBLANK('Peněžní deník'!C38),"",'Peněžní deník'!C38)</f>
        <v/>
      </c>
      <c r="B34" s="197" t="str">
        <f>IF(ISBLANK('Peněžní deník'!B38),"",'Peněžní deník'!B38)</f>
        <v/>
      </c>
      <c r="C34" t="str">
        <f>IF(ISBLANK('Peněžní deník'!D38),"",'Peněžní deník'!D38)</f>
        <v/>
      </c>
      <c r="D34" t="str">
        <f>IF(ISNUMBER('Peněžní deník'!F38),"příjmový",IF(ISNUMBER('Peněžní deník'!G38),"výdajový",IF(ISNUMBER('Peněžní deník'!H38),"příjmový",IF(ISNUMBER('Peněžní deník'!I38),"výdajový",""))))</f>
        <v/>
      </c>
      <c r="E34" t="str">
        <f>IF(ISNUMBER('Peněžní deník'!F38),"hotově",IF(ISNUMBER('Peněžní deník'!G38),"hotově",IF(ISNUMBER('Peněžní deník'!H38),"na účet",IF(ISNUMBER('Peněžní deník'!I38),"z účtu",""))))</f>
        <v/>
      </c>
      <c r="F34" t="e">
        <f>VLOOKUP('Peněžní deník'!E38,'Čísla položek'!$A$2:$C$45,2,FALSE)</f>
        <v>#N/A</v>
      </c>
      <c r="G34" s="205" t="str">
        <f>TEXT('Peněžní deník'!F38+'Peněžní deník'!G38+'Peněžní deník'!H38+'Peněžní deník'!I38,"0,00")</f>
        <v>0,00</v>
      </c>
      <c r="H34" s="205">
        <f t="shared" si="10"/>
        <v>0</v>
      </c>
      <c r="I34" s="205">
        <f t="shared" si="19"/>
        <v>0</v>
      </c>
      <c r="J34" t="str">
        <f t="shared" si="17"/>
        <v/>
      </c>
      <c r="K34" t="str">
        <f t="shared" si="20"/>
        <v/>
      </c>
      <c r="L34">
        <f t="shared" si="21"/>
        <v>1</v>
      </c>
      <c r="M34" t="str">
        <f t="shared" si="22"/>
        <v/>
      </c>
      <c r="N34" t="str">
        <f>IF(O34="0","",IF(L34=1,VLOOKUP(O34+0,slovy!$A$2:$C$10,3,FALSE),IF(Q34="1","",VLOOKUP(O34+0,slovy!$A$2:$B$10,2))))</f>
        <v/>
      </c>
      <c r="O34" t="str">
        <f t="shared" si="15"/>
        <v>0</v>
      </c>
      <c r="P34" t="e">
        <f>IF(Q34="0","",IF(Q34="1",VLOOKUP(O34+0,slovy!$F$2:$G$11,2,FALSE),VLOOKUP(Q34+0,slovy!$D$2:$E$10,2,FALSE)))</f>
        <v>#VALUE!</v>
      </c>
      <c r="Q34" t="str">
        <f t="shared" si="23"/>
        <v/>
      </c>
      <c r="R34">
        <f t="shared" si="1"/>
        <v>1</v>
      </c>
      <c r="S34" t="str">
        <f t="shared" si="2"/>
        <v/>
      </c>
      <c r="T34" t="str">
        <f>IF(U34="0","",IF(R34=1,VLOOKUP(U34+0,slovy!$A$2:$C$10,3,FALSE),IF(W34="1","",VLOOKUP(U34+0,slovy!$A$2:$B$10,2))))</f>
        <v/>
      </c>
      <c r="U34" t="str">
        <f t="shared" si="3"/>
        <v>0</v>
      </c>
      <c r="V34" t="e">
        <f>IF(W34="0","",IF(W34="1",VLOOKUP(U34+0,slovy!$F$2:$G$11,2,FALSE),VLOOKUP(W34+0,slovy!$D$2:$E$10,2,FALSE)))</f>
        <v>#VALUE!</v>
      </c>
      <c r="W34" t="str">
        <f t="shared" si="4"/>
        <v/>
      </c>
      <c r="X34" t="e">
        <f>IF(Y34="0","",VLOOKUP(Y34+0,slovy!$H$2:$I$10,2,FALSE))</f>
        <v>#VALUE!</v>
      </c>
      <c r="Y34" t="str">
        <f t="shared" si="5"/>
        <v/>
      </c>
      <c r="Z34" t="e">
        <f>IF(AC34="",VLOOKUP(AA34+0,slovy!$J$2:$K$10,2,FALSE),IF(AC34="0",IF(AE34="0","",IF(AA34="0","",VLOOKUP(AA34+0,slovy!J34:K42,2,FALSE))),IF(AC34="1","",IF(AA34="0",IF(AC34&gt;1,slovy!$M$13,""),VLOOKUP(AA34+0,slovy!$L$2:$M$10,2,FALSE)))))</f>
        <v>#VALUE!</v>
      </c>
      <c r="AA34" t="str">
        <f t="shared" si="6"/>
        <v/>
      </c>
      <c r="AB34" t="e">
        <f>IF(ISBLANK(AC34),"",IF(AC34="0","",IF(AC34="1",CONCATENATE(VLOOKUP(AA34+0,slovy!$F$2:$G$11,2,FALSE),slovy!$M$13),VLOOKUP(AC34+0,slovy!$D$2:$E$10,2,FALSE))))</f>
        <v>#VALUE!</v>
      </c>
      <c r="AC34" t="str">
        <f t="shared" si="7"/>
        <v/>
      </c>
      <c r="AD34" t="e">
        <f>IF(ISBLANK(AE34),"",IF(AE34="0","",IF(AA34="0",CONCATENATE(VLOOKUP(AE34+0,slovy!$H$2:$I$10,2,FALSE),slovy!$M$13),VLOOKUP(AE34+0,slovy!$H$2:$I$10,2,FALSE))))</f>
        <v>#VALUE!</v>
      </c>
      <c r="AE34" t="str">
        <f t="shared" si="8"/>
        <v/>
      </c>
      <c r="AF34" t="e">
        <f>IF(ISBLANK(AG34),"",VLOOKUP(AG34+0,slovy!$N$2:$O$10,2,FALSE))</f>
        <v>#VALUE!</v>
      </c>
      <c r="AG34" t="str">
        <f t="shared" si="9"/>
        <v/>
      </c>
      <c r="AK34">
        <f>ÚJ!$B$2</f>
        <v>0</v>
      </c>
      <c r="AL34">
        <f>ÚJ!$B$3</f>
        <v>0</v>
      </c>
      <c r="AM34">
        <f>ÚJ!$B$4</f>
        <v>0</v>
      </c>
      <c r="AN34" s="200">
        <f>ÚJ!$B$5</f>
        <v>0</v>
      </c>
    </row>
    <row r="35" spans="1:40" ht="14.45" x14ac:dyDescent="0.35">
      <c r="A35" t="str">
        <f>IF(ISBLANK('Peněžní deník'!C39),"",'Peněžní deník'!C39)</f>
        <v/>
      </c>
      <c r="B35" s="197" t="str">
        <f>IF(ISBLANK('Peněžní deník'!B39),"",'Peněžní deník'!B39)</f>
        <v/>
      </c>
      <c r="C35" t="str">
        <f>IF(ISBLANK('Peněžní deník'!D39),"",'Peněžní deník'!D39)</f>
        <v/>
      </c>
      <c r="D35" t="str">
        <f>IF(ISNUMBER('Peněžní deník'!F39),"příjmový",IF(ISNUMBER('Peněžní deník'!G39),"výdajový",IF(ISNUMBER('Peněžní deník'!H39),"příjmový",IF(ISNUMBER('Peněžní deník'!I39),"výdajový",""))))</f>
        <v/>
      </c>
      <c r="E35" t="str">
        <f>IF(ISNUMBER('Peněžní deník'!F39),"hotově",IF(ISNUMBER('Peněžní deník'!G39),"hotově",IF(ISNUMBER('Peněžní deník'!H39),"na účet",IF(ISNUMBER('Peněžní deník'!I39),"z účtu",""))))</f>
        <v/>
      </c>
      <c r="F35" t="e">
        <f>VLOOKUP('Peněžní deník'!E39,'Čísla položek'!$A$2:$C$45,2,FALSE)</f>
        <v>#N/A</v>
      </c>
      <c r="G35" s="205" t="str">
        <f>TEXT('Peněžní deník'!F39+'Peněžní deník'!G39+'Peněžní deník'!H39+'Peněžní deník'!I39,"0,00")</f>
        <v>0,00</v>
      </c>
      <c r="H35" s="205">
        <f t="shared" si="10"/>
        <v>0</v>
      </c>
      <c r="I35" s="205">
        <f t="shared" si="19"/>
        <v>0</v>
      </c>
      <c r="J35" t="str">
        <f t="shared" si="17"/>
        <v/>
      </c>
      <c r="K35" t="str">
        <f t="shared" si="20"/>
        <v/>
      </c>
      <c r="L35">
        <f t="shared" si="21"/>
        <v>1</v>
      </c>
      <c r="M35" t="str">
        <f t="shared" si="22"/>
        <v/>
      </c>
      <c r="N35" t="str">
        <f>IF(O35="0","",IF(L35=1,VLOOKUP(O35+0,slovy!$A$2:$C$10,3,FALSE),IF(Q35="1","",VLOOKUP(O35+0,slovy!$A$2:$B$10,2))))</f>
        <v/>
      </c>
      <c r="O35" t="str">
        <f t="shared" si="15"/>
        <v>0</v>
      </c>
      <c r="P35" t="e">
        <f>IF(Q35="0","",IF(Q35="1",VLOOKUP(O35+0,slovy!$F$2:$G$11,2,FALSE),VLOOKUP(Q35+0,slovy!$D$2:$E$10,2,FALSE)))</f>
        <v>#VALUE!</v>
      </c>
      <c r="Q35" t="str">
        <f t="shared" si="23"/>
        <v/>
      </c>
      <c r="R35">
        <f t="shared" si="1"/>
        <v>1</v>
      </c>
      <c r="S35" t="str">
        <f t="shared" si="2"/>
        <v/>
      </c>
      <c r="T35" t="str">
        <f>IF(U35="0","",IF(R35=1,VLOOKUP(U35+0,slovy!$A$2:$C$10,3,FALSE),IF(W35="1","",VLOOKUP(U35+0,slovy!$A$2:$B$10,2))))</f>
        <v/>
      </c>
      <c r="U35" t="str">
        <f t="shared" si="3"/>
        <v>0</v>
      </c>
      <c r="V35" t="e">
        <f>IF(W35="0","",IF(W35="1",VLOOKUP(U35+0,slovy!$F$2:$G$11,2,FALSE),VLOOKUP(W35+0,slovy!$D$2:$E$10,2,FALSE)))</f>
        <v>#VALUE!</v>
      </c>
      <c r="W35" t="str">
        <f t="shared" si="4"/>
        <v/>
      </c>
      <c r="X35" t="e">
        <f>IF(Y35="0","",VLOOKUP(Y35+0,slovy!$H$2:$I$10,2,FALSE))</f>
        <v>#VALUE!</v>
      </c>
      <c r="Y35" t="str">
        <f t="shared" si="5"/>
        <v/>
      </c>
      <c r="Z35" t="e">
        <f>IF(AC35="",VLOOKUP(AA35+0,slovy!$J$2:$K$10,2,FALSE),IF(AC35="0",IF(AE35="0","",IF(AA35="0","",VLOOKUP(AA35+0,slovy!J35:K43,2,FALSE))),IF(AC35="1","",IF(AA35="0",IF(AC35&gt;1,slovy!$M$13,""),VLOOKUP(AA35+0,slovy!$L$2:$M$10,2,FALSE)))))</f>
        <v>#VALUE!</v>
      </c>
      <c r="AA35" t="str">
        <f t="shared" si="6"/>
        <v/>
      </c>
      <c r="AB35" t="e">
        <f>IF(ISBLANK(AC35),"",IF(AC35="0","",IF(AC35="1",CONCATENATE(VLOOKUP(AA35+0,slovy!$F$2:$G$11,2,FALSE),slovy!$M$13),VLOOKUP(AC35+0,slovy!$D$2:$E$10,2,FALSE))))</f>
        <v>#VALUE!</v>
      </c>
      <c r="AC35" t="str">
        <f t="shared" si="7"/>
        <v/>
      </c>
      <c r="AD35" t="e">
        <f>IF(ISBLANK(AE35),"",IF(AE35="0","",IF(AA35="0",CONCATENATE(VLOOKUP(AE35+0,slovy!$H$2:$I$10,2,FALSE),slovy!$M$13),VLOOKUP(AE35+0,slovy!$H$2:$I$10,2,FALSE))))</f>
        <v>#VALUE!</v>
      </c>
      <c r="AE35" t="str">
        <f t="shared" si="8"/>
        <v/>
      </c>
      <c r="AF35" t="e">
        <f>IF(ISBLANK(AG35),"",VLOOKUP(AG35+0,slovy!$N$2:$O$10,2,FALSE))</f>
        <v>#VALUE!</v>
      </c>
      <c r="AG35" t="str">
        <f t="shared" si="9"/>
        <v/>
      </c>
      <c r="AK35">
        <f>ÚJ!$B$2</f>
        <v>0</v>
      </c>
      <c r="AL35">
        <f>ÚJ!$B$3</f>
        <v>0</v>
      </c>
      <c r="AM35">
        <f>ÚJ!$B$4</f>
        <v>0</v>
      </c>
      <c r="AN35" s="200">
        <f>ÚJ!$B$5</f>
        <v>0</v>
      </c>
    </row>
    <row r="36" spans="1:40" ht="14.45" x14ac:dyDescent="0.35">
      <c r="A36" t="str">
        <f>IF(ISBLANK('Peněžní deník'!C40),"",'Peněžní deník'!C40)</f>
        <v/>
      </c>
      <c r="B36" s="197" t="str">
        <f>IF(ISBLANK('Peněžní deník'!B40),"",'Peněžní deník'!B40)</f>
        <v/>
      </c>
      <c r="C36" t="str">
        <f>IF(ISBLANK('Peněžní deník'!D40),"",'Peněžní deník'!D40)</f>
        <v/>
      </c>
      <c r="D36" t="str">
        <f>IF(ISNUMBER('Peněžní deník'!F40),"příjmový",IF(ISNUMBER('Peněžní deník'!G40),"výdajový",IF(ISNUMBER('Peněžní deník'!H40),"příjmový",IF(ISNUMBER('Peněžní deník'!I40),"výdajový",""))))</f>
        <v/>
      </c>
      <c r="E36" t="str">
        <f>IF(ISNUMBER('Peněžní deník'!F40),"hotově",IF(ISNUMBER('Peněžní deník'!G40),"hotově",IF(ISNUMBER('Peněžní deník'!H40),"na účet",IF(ISNUMBER('Peněžní deník'!I40),"z účtu",""))))</f>
        <v/>
      </c>
      <c r="F36" t="e">
        <f>VLOOKUP('Peněžní deník'!E40,'Čísla položek'!$A$2:$C$45,2,FALSE)</f>
        <v>#N/A</v>
      </c>
      <c r="G36" s="205" t="str">
        <f>TEXT('Peněžní deník'!F40+'Peněžní deník'!G40+'Peněžní deník'!H40+'Peněžní deník'!I40,"0,00")</f>
        <v>0,00</v>
      </c>
      <c r="H36" s="205">
        <f t="shared" si="10"/>
        <v>0</v>
      </c>
      <c r="I36" s="205">
        <f t="shared" si="19"/>
        <v>0</v>
      </c>
      <c r="J36" t="str">
        <f t="shared" si="17"/>
        <v/>
      </c>
      <c r="K36" t="str">
        <f t="shared" si="20"/>
        <v/>
      </c>
      <c r="L36">
        <f t="shared" si="21"/>
        <v>1</v>
      </c>
      <c r="M36" t="str">
        <f t="shared" si="22"/>
        <v/>
      </c>
      <c r="N36" t="str">
        <f>IF(O36="0","",IF(L36=1,VLOOKUP(O36+0,slovy!$A$2:$C$10,3,FALSE),IF(Q36="1","",VLOOKUP(O36+0,slovy!$A$2:$B$10,2))))</f>
        <v/>
      </c>
      <c r="O36" t="str">
        <f t="shared" si="15"/>
        <v>0</v>
      </c>
      <c r="P36" t="e">
        <f>IF(Q36="0","",IF(Q36="1",VLOOKUP(O36+0,slovy!$F$2:$G$11,2,FALSE),VLOOKUP(Q36+0,slovy!$D$2:$E$10,2,FALSE)))</f>
        <v>#VALUE!</v>
      </c>
      <c r="Q36" t="str">
        <f t="shared" si="23"/>
        <v/>
      </c>
      <c r="R36">
        <f t="shared" si="1"/>
        <v>1</v>
      </c>
      <c r="S36" t="str">
        <f t="shared" si="2"/>
        <v/>
      </c>
      <c r="T36" t="str">
        <f>IF(U36="0","",IF(R36=1,VLOOKUP(U36+0,slovy!$A$2:$C$10,3,FALSE),IF(W36="1","",VLOOKUP(U36+0,slovy!$A$2:$B$10,2))))</f>
        <v/>
      </c>
      <c r="U36" t="str">
        <f t="shared" si="3"/>
        <v>0</v>
      </c>
      <c r="V36" t="e">
        <f>IF(W36="0","",IF(W36="1",VLOOKUP(U36+0,slovy!$F$2:$G$11,2,FALSE),VLOOKUP(W36+0,slovy!$D$2:$E$10,2,FALSE)))</f>
        <v>#VALUE!</v>
      </c>
      <c r="W36" t="str">
        <f t="shared" si="4"/>
        <v/>
      </c>
      <c r="X36" t="e">
        <f>IF(Y36="0","",VLOOKUP(Y36+0,slovy!$H$2:$I$10,2,FALSE))</f>
        <v>#VALUE!</v>
      </c>
      <c r="Y36" t="str">
        <f t="shared" si="5"/>
        <v/>
      </c>
      <c r="Z36" t="e">
        <f>IF(AC36="",VLOOKUP(AA36+0,slovy!$J$2:$K$10,2,FALSE),IF(AC36="0",IF(AE36="0","",IF(AA36="0","",VLOOKUP(AA36+0,slovy!J36:K44,2,FALSE))),IF(AC36="1","",IF(AA36="0",IF(AC36&gt;1,slovy!$M$13,""),VLOOKUP(AA36+0,slovy!$L$2:$M$10,2,FALSE)))))</f>
        <v>#VALUE!</v>
      </c>
      <c r="AA36" t="str">
        <f t="shared" si="6"/>
        <v/>
      </c>
      <c r="AB36" t="e">
        <f>IF(ISBLANK(AC36),"",IF(AC36="0","",IF(AC36="1",CONCATENATE(VLOOKUP(AA36+0,slovy!$F$2:$G$11,2,FALSE),slovy!$M$13),VLOOKUP(AC36+0,slovy!$D$2:$E$10,2,FALSE))))</f>
        <v>#VALUE!</v>
      </c>
      <c r="AC36" t="str">
        <f t="shared" si="7"/>
        <v/>
      </c>
      <c r="AD36" t="e">
        <f>IF(ISBLANK(AE36),"",IF(AE36="0","",IF(AA36="0",CONCATENATE(VLOOKUP(AE36+0,slovy!$H$2:$I$10,2,FALSE),slovy!$M$13),VLOOKUP(AE36+0,slovy!$H$2:$I$10,2,FALSE))))</f>
        <v>#VALUE!</v>
      </c>
      <c r="AE36" t="str">
        <f t="shared" si="8"/>
        <v/>
      </c>
      <c r="AF36" t="e">
        <f>IF(ISBLANK(AG36),"",VLOOKUP(AG36+0,slovy!$N$2:$O$10,2,FALSE))</f>
        <v>#VALUE!</v>
      </c>
      <c r="AG36" t="str">
        <f t="shared" si="9"/>
        <v/>
      </c>
      <c r="AK36">
        <f>ÚJ!$B$2</f>
        <v>0</v>
      </c>
      <c r="AL36">
        <f>ÚJ!$B$3</f>
        <v>0</v>
      </c>
      <c r="AM36">
        <f>ÚJ!$B$4</f>
        <v>0</v>
      </c>
      <c r="AN36" s="200">
        <f>ÚJ!$B$5</f>
        <v>0</v>
      </c>
    </row>
    <row r="37" spans="1:40" ht="14.45" x14ac:dyDescent="0.35">
      <c r="A37" t="str">
        <f>IF(ISBLANK('Peněžní deník'!C41),"",'Peněžní deník'!C41)</f>
        <v/>
      </c>
      <c r="B37" s="197" t="str">
        <f>IF(ISBLANK('Peněžní deník'!B41),"",'Peněžní deník'!B41)</f>
        <v/>
      </c>
      <c r="C37" t="str">
        <f>IF(ISBLANK('Peněžní deník'!D41),"",'Peněžní deník'!D41)</f>
        <v/>
      </c>
      <c r="D37" t="str">
        <f>IF(ISNUMBER('Peněžní deník'!F41),"příjmový",IF(ISNUMBER('Peněžní deník'!G41),"výdajový",IF(ISNUMBER('Peněžní deník'!H41),"příjmový",IF(ISNUMBER('Peněžní deník'!I41),"výdajový",""))))</f>
        <v/>
      </c>
      <c r="E37" t="str">
        <f>IF(ISNUMBER('Peněžní deník'!F41),"hotově",IF(ISNUMBER('Peněžní deník'!G41),"hotově",IF(ISNUMBER('Peněžní deník'!H41),"na účet",IF(ISNUMBER('Peněžní deník'!I41),"z účtu",""))))</f>
        <v/>
      </c>
      <c r="F37" t="e">
        <f>VLOOKUP('Peněžní deník'!E41,'Čísla položek'!$A$2:$C$45,2,FALSE)</f>
        <v>#N/A</v>
      </c>
      <c r="G37" s="205" t="str">
        <f>TEXT('Peněžní deník'!F41+'Peněžní deník'!G41+'Peněžní deník'!H41+'Peněžní deník'!I41,"0,00")</f>
        <v>0,00</v>
      </c>
      <c r="H37" s="205">
        <f t="shared" si="10"/>
        <v>0</v>
      </c>
      <c r="I37" s="205">
        <f t="shared" si="19"/>
        <v>0</v>
      </c>
      <c r="J37" t="str">
        <f t="shared" si="17"/>
        <v/>
      </c>
      <c r="K37" t="str">
        <f t="shared" si="20"/>
        <v/>
      </c>
      <c r="L37">
        <f t="shared" si="21"/>
        <v>1</v>
      </c>
      <c r="M37" t="str">
        <f t="shared" si="22"/>
        <v/>
      </c>
      <c r="N37" t="str">
        <f>IF(O37="0","",IF(L37=1,VLOOKUP(O37+0,slovy!$A$2:$C$10,3,FALSE),IF(Q37="1","",VLOOKUP(O37+0,slovy!$A$2:$B$10,2))))</f>
        <v/>
      </c>
      <c r="O37" t="str">
        <f t="shared" si="15"/>
        <v>0</v>
      </c>
      <c r="P37" t="e">
        <f>IF(Q37="0","",IF(Q37="1",VLOOKUP(O37+0,slovy!$F$2:$G$11,2,FALSE),VLOOKUP(Q37+0,slovy!$D$2:$E$10,2,FALSE)))</f>
        <v>#VALUE!</v>
      </c>
      <c r="Q37" t="str">
        <f t="shared" si="23"/>
        <v/>
      </c>
      <c r="R37">
        <f t="shared" si="1"/>
        <v>1</v>
      </c>
      <c r="S37" t="str">
        <f t="shared" si="2"/>
        <v/>
      </c>
      <c r="T37" t="str">
        <f>IF(U37="0","",IF(R37=1,VLOOKUP(U37+0,slovy!$A$2:$C$10,3,FALSE),IF(W37="1","",VLOOKUP(U37+0,slovy!$A$2:$B$10,2))))</f>
        <v/>
      </c>
      <c r="U37" t="str">
        <f t="shared" si="3"/>
        <v>0</v>
      </c>
      <c r="V37" t="e">
        <f>IF(W37="0","",IF(W37="1",VLOOKUP(U37+0,slovy!$F$2:$G$11,2,FALSE),VLOOKUP(W37+0,slovy!$D$2:$E$10,2,FALSE)))</f>
        <v>#VALUE!</v>
      </c>
      <c r="W37" t="str">
        <f t="shared" si="4"/>
        <v/>
      </c>
      <c r="X37" t="e">
        <f>IF(Y37="0","",VLOOKUP(Y37+0,slovy!$H$2:$I$10,2,FALSE))</f>
        <v>#VALUE!</v>
      </c>
      <c r="Y37" t="str">
        <f t="shared" si="5"/>
        <v/>
      </c>
      <c r="Z37" t="e">
        <f>IF(AC37="",VLOOKUP(AA37+0,slovy!$J$2:$K$10,2,FALSE),IF(AC37="0",IF(AE37="0","",IF(AA37="0","",VLOOKUP(AA37+0,slovy!J37:K45,2,FALSE))),IF(AC37="1","",IF(AA37="0",IF(AC37&gt;1,slovy!$M$13,""),VLOOKUP(AA37+0,slovy!$L$2:$M$10,2,FALSE)))))</f>
        <v>#VALUE!</v>
      </c>
      <c r="AA37" t="str">
        <f t="shared" si="6"/>
        <v/>
      </c>
      <c r="AB37" t="e">
        <f>IF(ISBLANK(AC37),"",IF(AC37="0","",IF(AC37="1",CONCATENATE(VLOOKUP(AA37+0,slovy!$F$2:$G$11,2,FALSE),slovy!$M$13),VLOOKUP(AC37+0,slovy!$D$2:$E$10,2,FALSE))))</f>
        <v>#VALUE!</v>
      </c>
      <c r="AC37" t="str">
        <f t="shared" si="7"/>
        <v/>
      </c>
      <c r="AD37" t="e">
        <f>IF(ISBLANK(AE37),"",IF(AE37="0","",IF(AA37="0",CONCATENATE(VLOOKUP(AE37+0,slovy!$H$2:$I$10,2,FALSE),slovy!$M$13),VLOOKUP(AE37+0,slovy!$H$2:$I$10,2,FALSE))))</f>
        <v>#VALUE!</v>
      </c>
      <c r="AE37" t="str">
        <f t="shared" si="8"/>
        <v/>
      </c>
      <c r="AF37" t="e">
        <f>IF(ISBLANK(AG37),"",VLOOKUP(AG37+0,slovy!$N$2:$O$10,2,FALSE))</f>
        <v>#VALUE!</v>
      </c>
      <c r="AG37" t="str">
        <f t="shared" si="9"/>
        <v/>
      </c>
      <c r="AK37">
        <f>ÚJ!$B$2</f>
        <v>0</v>
      </c>
      <c r="AL37">
        <f>ÚJ!$B$3</f>
        <v>0</v>
      </c>
      <c r="AM37">
        <f>ÚJ!$B$4</f>
        <v>0</v>
      </c>
      <c r="AN37" s="200">
        <f>ÚJ!$B$5</f>
        <v>0</v>
      </c>
    </row>
    <row r="38" spans="1:40" ht="14.45" x14ac:dyDescent="0.35">
      <c r="A38" t="str">
        <f>IF(ISBLANK('Peněžní deník'!C42),"",'Peněžní deník'!C42)</f>
        <v/>
      </c>
      <c r="B38" s="197" t="str">
        <f>IF(ISBLANK('Peněžní deník'!B42),"",'Peněžní deník'!B42)</f>
        <v/>
      </c>
      <c r="C38" t="str">
        <f>IF(ISBLANK('Peněžní deník'!D42),"",'Peněžní deník'!D42)</f>
        <v/>
      </c>
      <c r="D38" t="str">
        <f>IF(ISNUMBER('Peněžní deník'!F42),"příjmový",IF(ISNUMBER('Peněžní deník'!G42),"výdajový",IF(ISNUMBER('Peněžní deník'!H42),"příjmový",IF(ISNUMBER('Peněžní deník'!I42),"výdajový",""))))</f>
        <v/>
      </c>
      <c r="E38" t="str">
        <f>IF(ISNUMBER('Peněžní deník'!F42),"hotově",IF(ISNUMBER('Peněžní deník'!G42),"hotově",IF(ISNUMBER('Peněžní deník'!H42),"na účet",IF(ISNUMBER('Peněžní deník'!I42),"z účtu",""))))</f>
        <v/>
      </c>
      <c r="F38" t="e">
        <f>VLOOKUP('Peněžní deník'!E42,'Čísla položek'!$A$2:$C$45,2,FALSE)</f>
        <v>#N/A</v>
      </c>
      <c r="G38" s="205" t="str">
        <f>TEXT('Peněžní deník'!F42+'Peněžní deník'!G42+'Peněžní deník'!H42+'Peněžní deník'!I42,"0,00")</f>
        <v>0,00</v>
      </c>
      <c r="H38" s="205">
        <f t="shared" si="10"/>
        <v>0</v>
      </c>
      <c r="I38" s="205">
        <f t="shared" si="19"/>
        <v>0</v>
      </c>
      <c r="J38" t="str">
        <f t="shared" si="17"/>
        <v/>
      </c>
      <c r="K38" t="str">
        <f t="shared" si="20"/>
        <v/>
      </c>
      <c r="L38">
        <f t="shared" si="21"/>
        <v>1</v>
      </c>
      <c r="M38" t="str">
        <f t="shared" si="22"/>
        <v/>
      </c>
      <c r="N38" t="str">
        <f>IF(O38="0","",IF(L38=1,VLOOKUP(O38+0,slovy!$A$2:$C$10,3,FALSE),IF(Q38="1","",VLOOKUP(O38+0,slovy!$A$2:$B$10,2))))</f>
        <v/>
      </c>
      <c r="O38" t="str">
        <f t="shared" si="15"/>
        <v>0</v>
      </c>
      <c r="P38" t="e">
        <f>IF(Q38="0","",IF(Q38="1",VLOOKUP(O38+0,slovy!$F$2:$G$11,2,FALSE),VLOOKUP(Q38+0,slovy!$D$2:$E$10,2,FALSE)))</f>
        <v>#VALUE!</v>
      </c>
      <c r="Q38" t="str">
        <f t="shared" si="23"/>
        <v/>
      </c>
      <c r="R38">
        <f t="shared" si="1"/>
        <v>1</v>
      </c>
      <c r="S38" t="str">
        <f t="shared" si="2"/>
        <v/>
      </c>
      <c r="T38" t="str">
        <f>IF(U38="0","",IF(R38=1,VLOOKUP(U38+0,slovy!$A$2:$C$10,3,FALSE),IF(W38="1","",VLOOKUP(U38+0,slovy!$A$2:$B$10,2))))</f>
        <v/>
      </c>
      <c r="U38" t="str">
        <f t="shared" si="3"/>
        <v>0</v>
      </c>
      <c r="V38" t="e">
        <f>IF(W38="0","",IF(W38="1",VLOOKUP(U38+0,slovy!$F$2:$G$11,2,FALSE),VLOOKUP(W38+0,slovy!$D$2:$E$10,2,FALSE)))</f>
        <v>#VALUE!</v>
      </c>
      <c r="W38" t="str">
        <f t="shared" si="4"/>
        <v/>
      </c>
      <c r="X38" t="e">
        <f>IF(Y38="0","",VLOOKUP(Y38+0,slovy!$H$2:$I$10,2,FALSE))</f>
        <v>#VALUE!</v>
      </c>
      <c r="Y38" t="str">
        <f t="shared" si="5"/>
        <v/>
      </c>
      <c r="Z38" t="e">
        <f>IF(AC38="",VLOOKUP(AA38+0,slovy!$J$2:$K$10,2,FALSE),IF(AC38="0",IF(AE38="0","",IF(AA38="0","",VLOOKUP(AA38+0,slovy!J38:K46,2,FALSE))),IF(AC38="1","",IF(AA38="0",IF(AC38&gt;1,slovy!$M$13,""),VLOOKUP(AA38+0,slovy!$L$2:$M$10,2,FALSE)))))</f>
        <v>#VALUE!</v>
      </c>
      <c r="AA38" t="str">
        <f t="shared" si="6"/>
        <v/>
      </c>
      <c r="AB38" t="e">
        <f>IF(ISBLANK(AC38),"",IF(AC38="0","",IF(AC38="1",CONCATENATE(VLOOKUP(AA38+0,slovy!$F$2:$G$11,2,FALSE),slovy!$M$13),VLOOKUP(AC38+0,slovy!$D$2:$E$10,2,FALSE))))</f>
        <v>#VALUE!</v>
      </c>
      <c r="AC38" t="str">
        <f t="shared" si="7"/>
        <v/>
      </c>
      <c r="AD38" t="e">
        <f>IF(ISBLANK(AE38),"",IF(AE38="0","",IF(AA38="0",CONCATENATE(VLOOKUP(AE38+0,slovy!$H$2:$I$10,2,FALSE),slovy!$M$13),VLOOKUP(AE38+0,slovy!$H$2:$I$10,2,FALSE))))</f>
        <v>#VALUE!</v>
      </c>
      <c r="AE38" t="str">
        <f t="shared" si="8"/>
        <v/>
      </c>
      <c r="AF38" t="e">
        <f>IF(ISBLANK(AG38),"",VLOOKUP(AG38+0,slovy!$N$2:$O$10,2,FALSE))</f>
        <v>#VALUE!</v>
      </c>
      <c r="AG38" t="str">
        <f t="shared" si="9"/>
        <v/>
      </c>
      <c r="AK38">
        <f>ÚJ!$B$2</f>
        <v>0</v>
      </c>
      <c r="AL38">
        <f>ÚJ!$B$3</f>
        <v>0</v>
      </c>
      <c r="AM38">
        <f>ÚJ!$B$4</f>
        <v>0</v>
      </c>
      <c r="AN38" s="200">
        <f>ÚJ!$B$5</f>
        <v>0</v>
      </c>
    </row>
    <row r="39" spans="1:40" ht="14.45" x14ac:dyDescent="0.35">
      <c r="A39" t="str">
        <f>IF(ISBLANK('Peněžní deník'!C43),"",'Peněžní deník'!C43)</f>
        <v/>
      </c>
      <c r="B39" s="197" t="str">
        <f>IF(ISBLANK('Peněžní deník'!B43),"",'Peněžní deník'!B43)</f>
        <v/>
      </c>
      <c r="C39" t="str">
        <f>IF(ISBLANK('Peněžní deník'!D43),"",'Peněžní deník'!D43)</f>
        <v/>
      </c>
      <c r="D39" t="str">
        <f>IF(ISNUMBER('Peněžní deník'!F43),"příjmový",IF(ISNUMBER('Peněžní deník'!G43),"výdajový",IF(ISNUMBER('Peněžní deník'!H43),"příjmový",IF(ISNUMBER('Peněžní deník'!I43),"výdajový",""))))</f>
        <v/>
      </c>
      <c r="E39" t="str">
        <f>IF(ISNUMBER('Peněžní deník'!F43),"hotově",IF(ISNUMBER('Peněžní deník'!G43),"hotově",IF(ISNUMBER('Peněžní deník'!H43),"na účet",IF(ISNUMBER('Peněžní deník'!I43),"z účtu",""))))</f>
        <v/>
      </c>
      <c r="F39" t="e">
        <f>VLOOKUP('Peněžní deník'!E43,'Čísla položek'!$A$2:$C$45,2,FALSE)</f>
        <v>#N/A</v>
      </c>
      <c r="G39" s="205" t="str">
        <f>TEXT('Peněžní deník'!F43+'Peněžní deník'!G43+'Peněžní deník'!H43+'Peněžní deník'!I43,"0,00")</f>
        <v>0,00</v>
      </c>
      <c r="H39" s="205">
        <f t="shared" si="10"/>
        <v>0</v>
      </c>
      <c r="I39" s="205">
        <f t="shared" si="19"/>
        <v>0</v>
      </c>
      <c r="J39" t="str">
        <f t="shared" si="17"/>
        <v/>
      </c>
      <c r="K39" t="str">
        <f t="shared" si="20"/>
        <v/>
      </c>
      <c r="L39">
        <f t="shared" si="21"/>
        <v>1</v>
      </c>
      <c r="M39" t="str">
        <f t="shared" si="22"/>
        <v/>
      </c>
      <c r="N39" t="str">
        <f>IF(O39="0","",IF(L39=1,VLOOKUP(O39+0,slovy!$A$2:$C$10,3,FALSE),IF(Q39="1","",VLOOKUP(O39+0,slovy!$A$2:$B$10,2))))</f>
        <v/>
      </c>
      <c r="O39" t="str">
        <f t="shared" si="15"/>
        <v>0</v>
      </c>
      <c r="P39" t="e">
        <f>IF(Q39="0","",IF(Q39="1",VLOOKUP(O39+0,slovy!$F$2:$G$11,2,FALSE),VLOOKUP(Q39+0,slovy!$D$2:$E$10,2,FALSE)))</f>
        <v>#VALUE!</v>
      </c>
      <c r="Q39" t="str">
        <f t="shared" si="23"/>
        <v/>
      </c>
      <c r="R39">
        <f t="shared" si="1"/>
        <v>1</v>
      </c>
      <c r="S39" t="str">
        <f t="shared" si="2"/>
        <v/>
      </c>
      <c r="T39" t="str">
        <f>IF(U39="0","",IF(R39=1,VLOOKUP(U39+0,slovy!$A$2:$C$10,3,FALSE),IF(W39="1","",VLOOKUP(U39+0,slovy!$A$2:$B$10,2))))</f>
        <v/>
      </c>
      <c r="U39" t="str">
        <f t="shared" si="3"/>
        <v>0</v>
      </c>
      <c r="V39" t="e">
        <f>IF(W39="0","",IF(W39="1",VLOOKUP(U39+0,slovy!$F$2:$G$11,2,FALSE),VLOOKUP(W39+0,slovy!$D$2:$E$10,2,FALSE)))</f>
        <v>#VALUE!</v>
      </c>
      <c r="W39" t="str">
        <f t="shared" si="4"/>
        <v/>
      </c>
      <c r="X39" t="e">
        <f>IF(Y39="0","",VLOOKUP(Y39+0,slovy!$H$2:$I$10,2,FALSE))</f>
        <v>#VALUE!</v>
      </c>
      <c r="Y39" t="str">
        <f t="shared" si="5"/>
        <v/>
      </c>
      <c r="Z39" t="e">
        <f>IF(AC39="",VLOOKUP(AA39+0,slovy!$J$2:$K$10,2,FALSE),IF(AC39="0",IF(AE39="0","",IF(AA39="0","",VLOOKUP(AA39+0,slovy!J39:K47,2,FALSE))),IF(AC39="1","",IF(AA39="0",IF(AC39&gt;1,slovy!$M$13,""),VLOOKUP(AA39+0,slovy!$L$2:$M$10,2,FALSE)))))</f>
        <v>#VALUE!</v>
      </c>
      <c r="AA39" t="str">
        <f t="shared" si="6"/>
        <v/>
      </c>
      <c r="AB39" t="e">
        <f>IF(ISBLANK(AC39),"",IF(AC39="0","",IF(AC39="1",CONCATENATE(VLOOKUP(AA39+0,slovy!$F$2:$G$11,2,FALSE),slovy!$M$13),VLOOKUP(AC39+0,slovy!$D$2:$E$10,2,FALSE))))</f>
        <v>#VALUE!</v>
      </c>
      <c r="AC39" t="str">
        <f t="shared" si="7"/>
        <v/>
      </c>
      <c r="AD39" t="e">
        <f>IF(ISBLANK(AE39),"",IF(AE39="0","",IF(AA39="0",CONCATENATE(VLOOKUP(AE39+0,slovy!$H$2:$I$10,2,FALSE),slovy!$M$13),VLOOKUP(AE39+0,slovy!$H$2:$I$10,2,FALSE))))</f>
        <v>#VALUE!</v>
      </c>
      <c r="AE39" t="str">
        <f t="shared" si="8"/>
        <v/>
      </c>
      <c r="AF39" t="e">
        <f>IF(ISBLANK(AG39),"",VLOOKUP(AG39+0,slovy!$N$2:$O$10,2,FALSE))</f>
        <v>#VALUE!</v>
      </c>
      <c r="AG39" t="str">
        <f t="shared" si="9"/>
        <v/>
      </c>
      <c r="AK39">
        <f>ÚJ!$B$2</f>
        <v>0</v>
      </c>
      <c r="AL39">
        <f>ÚJ!$B$3</f>
        <v>0</v>
      </c>
      <c r="AM39">
        <f>ÚJ!$B$4</f>
        <v>0</v>
      </c>
      <c r="AN39" s="200">
        <f>ÚJ!$B$5</f>
        <v>0</v>
      </c>
    </row>
    <row r="40" spans="1:40" ht="14.45" x14ac:dyDescent="0.35">
      <c r="A40" t="str">
        <f>IF(ISBLANK('Peněžní deník'!C44),"",'Peněžní deník'!C44)</f>
        <v/>
      </c>
      <c r="B40" s="197" t="str">
        <f>IF(ISBLANK('Peněžní deník'!B44),"",'Peněžní deník'!B44)</f>
        <v/>
      </c>
      <c r="C40" t="str">
        <f>IF(ISBLANK('Peněžní deník'!D44),"",'Peněžní deník'!D44)</f>
        <v/>
      </c>
      <c r="D40" t="str">
        <f>IF(ISNUMBER('Peněžní deník'!F44),"příjmový",IF(ISNUMBER('Peněžní deník'!G44),"výdajový",IF(ISNUMBER('Peněžní deník'!H44),"příjmový",IF(ISNUMBER('Peněžní deník'!I44),"výdajový",""))))</f>
        <v/>
      </c>
      <c r="E40" t="str">
        <f>IF(ISNUMBER('Peněžní deník'!F44),"hotově",IF(ISNUMBER('Peněžní deník'!G44),"hotově",IF(ISNUMBER('Peněžní deník'!H44),"na účet",IF(ISNUMBER('Peněžní deník'!I44),"z účtu",""))))</f>
        <v/>
      </c>
      <c r="F40" t="e">
        <f>VLOOKUP('Peněžní deník'!E44,'Čísla položek'!$A$2:$C$45,2,FALSE)</f>
        <v>#N/A</v>
      </c>
      <c r="G40" s="205" t="str">
        <f>TEXT('Peněžní deník'!F44+'Peněžní deník'!G44+'Peněžní deník'!H44+'Peněžní deník'!I44,"0,00")</f>
        <v>0,00</v>
      </c>
      <c r="H40" s="205">
        <f t="shared" si="10"/>
        <v>0</v>
      </c>
      <c r="I40" s="205">
        <f t="shared" si="19"/>
        <v>0</v>
      </c>
      <c r="J40" t="str">
        <f t="shared" si="17"/>
        <v/>
      </c>
      <c r="K40" t="str">
        <f t="shared" si="20"/>
        <v/>
      </c>
      <c r="L40">
        <f t="shared" si="21"/>
        <v>1</v>
      </c>
      <c r="M40" t="str">
        <f t="shared" si="22"/>
        <v/>
      </c>
      <c r="N40" t="str">
        <f>IF(O40="0","",IF(L40=1,VLOOKUP(O40+0,slovy!$A$2:$C$10,3,FALSE),IF(Q40="1","",VLOOKUP(O40+0,slovy!$A$2:$B$10,2))))</f>
        <v/>
      </c>
      <c r="O40" t="str">
        <f t="shared" si="15"/>
        <v>0</v>
      </c>
      <c r="P40" t="e">
        <f>IF(Q40="0","",IF(Q40="1",VLOOKUP(O40+0,slovy!$F$2:$G$11,2,FALSE),VLOOKUP(Q40+0,slovy!$D$2:$E$10,2,FALSE)))</f>
        <v>#VALUE!</v>
      </c>
      <c r="Q40" t="str">
        <f t="shared" si="23"/>
        <v/>
      </c>
      <c r="R40">
        <f t="shared" si="1"/>
        <v>1</v>
      </c>
      <c r="S40" t="str">
        <f t="shared" si="2"/>
        <v/>
      </c>
      <c r="T40" t="str">
        <f>IF(U40="0","",IF(R40=1,VLOOKUP(U40+0,slovy!$A$2:$C$10,3,FALSE),IF(W40="1","",VLOOKUP(U40+0,slovy!$A$2:$B$10,2))))</f>
        <v/>
      </c>
      <c r="U40" t="str">
        <f t="shared" si="3"/>
        <v>0</v>
      </c>
      <c r="V40" t="e">
        <f>IF(W40="0","",IF(W40="1",VLOOKUP(U40+0,slovy!$F$2:$G$11,2,FALSE),VLOOKUP(W40+0,slovy!$D$2:$E$10,2,FALSE)))</f>
        <v>#VALUE!</v>
      </c>
      <c r="W40" t="str">
        <f t="shared" si="4"/>
        <v/>
      </c>
      <c r="X40" t="e">
        <f>IF(Y40="0","",VLOOKUP(Y40+0,slovy!$H$2:$I$10,2,FALSE))</f>
        <v>#VALUE!</v>
      </c>
      <c r="Y40" t="str">
        <f t="shared" si="5"/>
        <v/>
      </c>
      <c r="Z40" t="e">
        <f>IF(AC40="",VLOOKUP(AA40+0,slovy!$J$2:$K$10,2,FALSE),IF(AC40="0",IF(AE40="0","",IF(AA40="0","",VLOOKUP(AA40+0,slovy!J40:K48,2,FALSE))),IF(AC40="1","",IF(AA40="0",IF(AC40&gt;1,slovy!$M$13,""),VLOOKUP(AA40+0,slovy!$L$2:$M$10,2,FALSE)))))</f>
        <v>#VALUE!</v>
      </c>
      <c r="AA40" t="str">
        <f t="shared" si="6"/>
        <v/>
      </c>
      <c r="AB40" t="e">
        <f>IF(ISBLANK(AC40),"",IF(AC40="0","",IF(AC40="1",CONCATENATE(VLOOKUP(AA40+0,slovy!$F$2:$G$11,2,FALSE),slovy!$M$13),VLOOKUP(AC40+0,slovy!$D$2:$E$10,2,FALSE))))</f>
        <v>#VALUE!</v>
      </c>
      <c r="AC40" t="str">
        <f t="shared" si="7"/>
        <v/>
      </c>
      <c r="AD40" t="e">
        <f>IF(ISBLANK(AE40),"",IF(AE40="0","",IF(AA40="0",CONCATENATE(VLOOKUP(AE40+0,slovy!$H$2:$I$10,2,FALSE),slovy!$M$13),VLOOKUP(AE40+0,slovy!$H$2:$I$10,2,FALSE))))</f>
        <v>#VALUE!</v>
      </c>
      <c r="AE40" t="str">
        <f t="shared" si="8"/>
        <v/>
      </c>
      <c r="AF40" t="e">
        <f>IF(ISBLANK(AG40),"",VLOOKUP(AG40+0,slovy!$N$2:$O$10,2,FALSE))</f>
        <v>#VALUE!</v>
      </c>
      <c r="AG40" t="str">
        <f t="shared" si="9"/>
        <v/>
      </c>
      <c r="AK40">
        <f>ÚJ!$B$2</f>
        <v>0</v>
      </c>
      <c r="AL40">
        <f>ÚJ!$B$3</f>
        <v>0</v>
      </c>
      <c r="AM40">
        <f>ÚJ!$B$4</f>
        <v>0</v>
      </c>
      <c r="AN40" s="200">
        <f>ÚJ!$B$5</f>
        <v>0</v>
      </c>
    </row>
    <row r="41" spans="1:40" ht="14.45" x14ac:dyDescent="0.35">
      <c r="A41" t="str">
        <f>IF(ISBLANK('Peněžní deník'!C45),"",'Peněžní deník'!C45)</f>
        <v/>
      </c>
      <c r="B41" s="197" t="str">
        <f>IF(ISBLANK('Peněžní deník'!B45),"",'Peněžní deník'!B45)</f>
        <v/>
      </c>
      <c r="C41" t="str">
        <f>IF(ISBLANK('Peněžní deník'!D45),"",'Peněžní deník'!D45)</f>
        <v/>
      </c>
      <c r="D41" t="str">
        <f>IF(ISNUMBER('Peněžní deník'!F45),"příjmový",IF(ISNUMBER('Peněžní deník'!G45),"výdajový",IF(ISNUMBER('Peněžní deník'!H45),"příjmový",IF(ISNUMBER('Peněžní deník'!I45),"výdajový",""))))</f>
        <v/>
      </c>
      <c r="E41" t="str">
        <f>IF(ISNUMBER('Peněžní deník'!F45),"hotově",IF(ISNUMBER('Peněžní deník'!G45),"hotově",IF(ISNUMBER('Peněžní deník'!H45),"na účet",IF(ISNUMBER('Peněžní deník'!I45),"z účtu",""))))</f>
        <v/>
      </c>
      <c r="F41" t="e">
        <f>VLOOKUP('Peněžní deník'!E45,'Čísla položek'!$A$2:$C$45,2,FALSE)</f>
        <v>#N/A</v>
      </c>
      <c r="G41" s="205" t="str">
        <f>TEXT('Peněžní deník'!F45+'Peněžní deník'!G45+'Peněžní deník'!H45+'Peněžní deník'!I45,"0,00")</f>
        <v>0,00</v>
      </c>
      <c r="H41" s="205">
        <f t="shared" si="10"/>
        <v>0</v>
      </c>
      <c r="I41" s="205">
        <f t="shared" si="19"/>
        <v>0</v>
      </c>
      <c r="J41" t="str">
        <f t="shared" si="17"/>
        <v/>
      </c>
      <c r="K41" t="str">
        <f t="shared" si="20"/>
        <v/>
      </c>
      <c r="L41">
        <f t="shared" si="21"/>
        <v>1</v>
      </c>
      <c r="M41" t="str">
        <f t="shared" si="22"/>
        <v/>
      </c>
      <c r="N41" t="str">
        <f>IF(O41="0","",IF(L41=1,VLOOKUP(O41+0,slovy!$A$2:$C$10,3,FALSE),IF(Q41="1","",VLOOKUP(O41+0,slovy!$A$2:$B$10,2))))</f>
        <v/>
      </c>
      <c r="O41" t="str">
        <f t="shared" si="15"/>
        <v>0</v>
      </c>
      <c r="P41" t="e">
        <f>IF(Q41="0","",IF(Q41="1",VLOOKUP(O41+0,slovy!$F$2:$G$11,2,FALSE),VLOOKUP(Q41+0,slovy!$D$2:$E$10,2,FALSE)))</f>
        <v>#VALUE!</v>
      </c>
      <c r="Q41" t="str">
        <f t="shared" si="23"/>
        <v/>
      </c>
      <c r="R41">
        <f t="shared" si="1"/>
        <v>1</v>
      </c>
      <c r="S41" t="str">
        <f t="shared" si="2"/>
        <v/>
      </c>
      <c r="T41" t="str">
        <f>IF(U41="0","",IF(R41=1,VLOOKUP(U41+0,slovy!$A$2:$C$10,3,FALSE),IF(W41="1","",VLOOKUP(U41+0,slovy!$A$2:$B$10,2))))</f>
        <v/>
      </c>
      <c r="U41" t="str">
        <f t="shared" si="3"/>
        <v>0</v>
      </c>
      <c r="V41" t="e">
        <f>IF(W41="0","",IF(W41="1",VLOOKUP(U41+0,slovy!$F$2:$G$11,2,FALSE),VLOOKUP(W41+0,slovy!$D$2:$E$10,2,FALSE)))</f>
        <v>#VALUE!</v>
      </c>
      <c r="W41" t="str">
        <f t="shared" si="4"/>
        <v/>
      </c>
      <c r="X41" t="e">
        <f>IF(Y41="0","",VLOOKUP(Y41+0,slovy!$H$2:$I$10,2,FALSE))</f>
        <v>#VALUE!</v>
      </c>
      <c r="Y41" t="str">
        <f t="shared" si="5"/>
        <v/>
      </c>
      <c r="Z41" t="e">
        <f>IF(AC41="",VLOOKUP(AA41+0,slovy!$J$2:$K$10,2,FALSE),IF(AC41="0",IF(AE41="0","",IF(AA41="0","",VLOOKUP(AA41+0,slovy!J41:K49,2,FALSE))),IF(AC41="1","",IF(AA41="0",IF(AC41&gt;1,slovy!$M$13,""),VLOOKUP(AA41+0,slovy!$L$2:$M$10,2,FALSE)))))</f>
        <v>#VALUE!</v>
      </c>
      <c r="AA41" t="str">
        <f t="shared" si="6"/>
        <v/>
      </c>
      <c r="AB41" t="e">
        <f>IF(ISBLANK(AC41),"",IF(AC41="0","",IF(AC41="1",CONCATENATE(VLOOKUP(AA41+0,slovy!$F$2:$G$11,2,FALSE),slovy!$M$13),VLOOKUP(AC41+0,slovy!$D$2:$E$10,2,FALSE))))</f>
        <v>#VALUE!</v>
      </c>
      <c r="AC41" t="str">
        <f t="shared" si="7"/>
        <v/>
      </c>
      <c r="AD41" t="e">
        <f>IF(ISBLANK(AE41),"",IF(AE41="0","",IF(AA41="0",CONCATENATE(VLOOKUP(AE41+0,slovy!$H$2:$I$10,2,FALSE),slovy!$M$13),VLOOKUP(AE41+0,slovy!$H$2:$I$10,2,FALSE))))</f>
        <v>#VALUE!</v>
      </c>
      <c r="AE41" t="str">
        <f t="shared" si="8"/>
        <v/>
      </c>
      <c r="AF41" t="e">
        <f>IF(ISBLANK(AG41),"",VLOOKUP(AG41+0,slovy!$N$2:$O$10,2,FALSE))</f>
        <v>#VALUE!</v>
      </c>
      <c r="AG41" t="str">
        <f t="shared" si="9"/>
        <v/>
      </c>
      <c r="AK41">
        <f>ÚJ!$B$2</f>
        <v>0</v>
      </c>
      <c r="AL41">
        <f>ÚJ!$B$3</f>
        <v>0</v>
      </c>
      <c r="AM41">
        <f>ÚJ!$B$4</f>
        <v>0</v>
      </c>
      <c r="AN41" s="200">
        <f>ÚJ!$B$5</f>
        <v>0</v>
      </c>
    </row>
    <row r="42" spans="1:40" ht="14.45" x14ac:dyDescent="0.35">
      <c r="A42" t="str">
        <f>IF(ISBLANK('Peněžní deník'!C46),"",'Peněžní deník'!C46)</f>
        <v/>
      </c>
      <c r="B42" s="197" t="str">
        <f>IF(ISBLANK('Peněžní deník'!B46),"",'Peněžní deník'!B46)</f>
        <v/>
      </c>
      <c r="C42" t="str">
        <f>IF(ISBLANK('Peněžní deník'!D46),"",'Peněžní deník'!D46)</f>
        <v/>
      </c>
      <c r="D42" t="str">
        <f>IF(ISNUMBER('Peněžní deník'!F46),"příjmový",IF(ISNUMBER('Peněžní deník'!G46),"výdajový",IF(ISNUMBER('Peněžní deník'!H46),"příjmový",IF(ISNUMBER('Peněžní deník'!I46),"výdajový",""))))</f>
        <v/>
      </c>
      <c r="E42" t="str">
        <f>IF(ISNUMBER('Peněžní deník'!F46),"hotově",IF(ISNUMBER('Peněžní deník'!G46),"hotově",IF(ISNUMBER('Peněžní deník'!H46),"na účet",IF(ISNUMBER('Peněžní deník'!I46),"z účtu",""))))</f>
        <v/>
      </c>
      <c r="F42" t="e">
        <f>VLOOKUP('Peněžní deník'!E46,'Čísla položek'!$A$2:$C$45,2,FALSE)</f>
        <v>#N/A</v>
      </c>
      <c r="G42" s="205" t="str">
        <f>TEXT('Peněžní deník'!F46+'Peněžní deník'!G46+'Peněžní deník'!H46+'Peněžní deník'!I46,"0,00")</f>
        <v>0,00</v>
      </c>
      <c r="H42" s="205">
        <f t="shared" si="10"/>
        <v>0</v>
      </c>
      <c r="I42" s="205">
        <f t="shared" si="19"/>
        <v>0</v>
      </c>
      <c r="J42" t="str">
        <f t="shared" si="17"/>
        <v/>
      </c>
      <c r="K42" t="str">
        <f t="shared" si="20"/>
        <v/>
      </c>
      <c r="L42">
        <f t="shared" si="21"/>
        <v>1</v>
      </c>
      <c r="M42" t="str">
        <f t="shared" si="22"/>
        <v/>
      </c>
      <c r="N42" t="str">
        <f>IF(O42="0","",IF(L42=1,VLOOKUP(O42+0,slovy!$A$2:$C$10,3,FALSE),IF(Q42="1","",VLOOKUP(O42+0,slovy!$A$2:$B$10,2))))</f>
        <v/>
      </c>
      <c r="O42" t="str">
        <f t="shared" si="15"/>
        <v>0</v>
      </c>
      <c r="P42" t="e">
        <f>IF(Q42="0","",IF(Q42="1",VLOOKUP(O42+0,slovy!$F$2:$G$11,2,FALSE),VLOOKUP(Q42+0,slovy!$D$2:$E$10,2,FALSE)))</f>
        <v>#VALUE!</v>
      </c>
      <c r="Q42" t="str">
        <f t="shared" si="23"/>
        <v/>
      </c>
      <c r="R42">
        <f t="shared" si="1"/>
        <v>1</v>
      </c>
      <c r="S42" t="str">
        <f t="shared" si="2"/>
        <v/>
      </c>
      <c r="T42" t="str">
        <f>IF(U42="0","",IF(R42=1,VLOOKUP(U42+0,slovy!$A$2:$C$10,3,FALSE),IF(W42="1","",VLOOKUP(U42+0,slovy!$A$2:$B$10,2))))</f>
        <v/>
      </c>
      <c r="U42" t="str">
        <f t="shared" si="3"/>
        <v>0</v>
      </c>
      <c r="V42" t="e">
        <f>IF(W42="0","",IF(W42="1",VLOOKUP(U42+0,slovy!$F$2:$G$11,2,FALSE),VLOOKUP(W42+0,slovy!$D$2:$E$10,2,FALSE)))</f>
        <v>#VALUE!</v>
      </c>
      <c r="W42" t="str">
        <f t="shared" si="4"/>
        <v/>
      </c>
      <c r="X42" t="e">
        <f>IF(Y42="0","",VLOOKUP(Y42+0,slovy!$H$2:$I$10,2,FALSE))</f>
        <v>#VALUE!</v>
      </c>
      <c r="Y42" t="str">
        <f t="shared" si="5"/>
        <v/>
      </c>
      <c r="Z42" t="e">
        <f>IF(AC42="",VLOOKUP(AA42+0,slovy!$J$2:$K$10,2,FALSE),IF(AC42="0",IF(AE42="0","",IF(AA42="0","",VLOOKUP(AA42+0,slovy!J42:K50,2,FALSE))),IF(AC42="1","",IF(AA42="0",IF(AC42&gt;1,slovy!$M$13,""),VLOOKUP(AA42+0,slovy!$L$2:$M$10,2,FALSE)))))</f>
        <v>#VALUE!</v>
      </c>
      <c r="AA42" t="str">
        <f t="shared" si="6"/>
        <v/>
      </c>
      <c r="AB42" t="e">
        <f>IF(ISBLANK(AC42),"",IF(AC42="0","",IF(AC42="1",CONCATENATE(VLOOKUP(AA42+0,slovy!$F$2:$G$11,2,FALSE),slovy!$M$13),VLOOKUP(AC42+0,slovy!$D$2:$E$10,2,FALSE))))</f>
        <v>#VALUE!</v>
      </c>
      <c r="AC42" t="str">
        <f t="shared" si="7"/>
        <v/>
      </c>
      <c r="AD42" t="e">
        <f>IF(ISBLANK(AE42),"",IF(AE42="0","",IF(AA42="0",CONCATENATE(VLOOKUP(AE42+0,slovy!$H$2:$I$10,2,FALSE),slovy!$M$13),VLOOKUP(AE42+0,slovy!$H$2:$I$10,2,FALSE))))</f>
        <v>#VALUE!</v>
      </c>
      <c r="AE42" t="str">
        <f t="shared" si="8"/>
        <v/>
      </c>
      <c r="AF42" t="e">
        <f>IF(ISBLANK(AG42),"",VLOOKUP(AG42+0,slovy!$N$2:$O$10,2,FALSE))</f>
        <v>#VALUE!</v>
      </c>
      <c r="AG42" t="str">
        <f t="shared" si="9"/>
        <v/>
      </c>
      <c r="AK42">
        <f>ÚJ!$B$2</f>
        <v>0</v>
      </c>
      <c r="AL42">
        <f>ÚJ!$B$3</f>
        <v>0</v>
      </c>
      <c r="AM42">
        <f>ÚJ!$B$4</f>
        <v>0</v>
      </c>
      <c r="AN42" s="200">
        <f>ÚJ!$B$5</f>
        <v>0</v>
      </c>
    </row>
    <row r="43" spans="1:40" ht="14.45" x14ac:dyDescent="0.35">
      <c r="A43" t="str">
        <f>IF(ISBLANK('Peněžní deník'!C47),"",'Peněžní deník'!C47)</f>
        <v/>
      </c>
      <c r="B43" s="197" t="str">
        <f>IF(ISBLANK('Peněžní deník'!B47),"",'Peněžní deník'!B47)</f>
        <v/>
      </c>
      <c r="C43" t="str">
        <f>IF(ISBLANK('Peněžní deník'!D47),"",'Peněžní deník'!D47)</f>
        <v/>
      </c>
      <c r="D43" t="str">
        <f>IF(ISNUMBER('Peněžní deník'!F47),"příjmový",IF(ISNUMBER('Peněžní deník'!G47),"výdajový",IF(ISNUMBER('Peněžní deník'!H47),"příjmový",IF(ISNUMBER('Peněžní deník'!I47),"výdajový",""))))</f>
        <v/>
      </c>
      <c r="E43" t="str">
        <f>IF(ISNUMBER('Peněžní deník'!F47),"hotově",IF(ISNUMBER('Peněžní deník'!G47),"hotově",IF(ISNUMBER('Peněžní deník'!H47),"na účet",IF(ISNUMBER('Peněžní deník'!I47),"z účtu",""))))</f>
        <v/>
      </c>
      <c r="F43" t="e">
        <f>VLOOKUP('Peněžní deník'!E47,'Čísla položek'!$A$2:$C$45,2,FALSE)</f>
        <v>#N/A</v>
      </c>
      <c r="G43" s="205" t="str">
        <f>TEXT('Peněžní deník'!F47+'Peněžní deník'!G47+'Peněžní deník'!H47+'Peněžní deník'!I47,"0,00")</f>
        <v>0,00</v>
      </c>
      <c r="H43" s="205">
        <f t="shared" si="10"/>
        <v>0</v>
      </c>
      <c r="I43" s="205">
        <f t="shared" si="19"/>
        <v>0</v>
      </c>
      <c r="J43" t="str">
        <f t="shared" si="17"/>
        <v/>
      </c>
      <c r="K43" t="str">
        <f t="shared" si="20"/>
        <v/>
      </c>
      <c r="L43">
        <f t="shared" si="21"/>
        <v>1</v>
      </c>
      <c r="M43" t="str">
        <f t="shared" si="22"/>
        <v/>
      </c>
      <c r="N43" t="str">
        <f>IF(O43="0","",IF(L43=1,VLOOKUP(O43+0,slovy!$A$2:$C$10,3,FALSE),IF(Q43="1","",VLOOKUP(O43+0,slovy!$A$2:$B$10,2))))</f>
        <v/>
      </c>
      <c r="O43" t="str">
        <f t="shared" si="15"/>
        <v>0</v>
      </c>
      <c r="P43" t="e">
        <f>IF(Q43="0","",IF(Q43="1",VLOOKUP(O43+0,slovy!$F$2:$G$11,2,FALSE),VLOOKUP(Q43+0,slovy!$D$2:$E$10,2,FALSE)))</f>
        <v>#VALUE!</v>
      </c>
      <c r="Q43" t="str">
        <f t="shared" si="23"/>
        <v/>
      </c>
      <c r="R43">
        <f t="shared" si="1"/>
        <v>1</v>
      </c>
      <c r="S43" t="str">
        <f t="shared" si="2"/>
        <v/>
      </c>
      <c r="T43" t="str">
        <f>IF(U43="0","",IF(R43=1,VLOOKUP(U43+0,slovy!$A$2:$C$10,3,FALSE),IF(W43="1","",VLOOKUP(U43+0,slovy!$A$2:$B$10,2))))</f>
        <v/>
      </c>
      <c r="U43" t="str">
        <f t="shared" si="3"/>
        <v>0</v>
      </c>
      <c r="V43" t="e">
        <f>IF(W43="0","",IF(W43="1",VLOOKUP(U43+0,slovy!$F$2:$G$11,2,FALSE),VLOOKUP(W43+0,slovy!$D$2:$E$10,2,FALSE)))</f>
        <v>#VALUE!</v>
      </c>
      <c r="W43" t="str">
        <f t="shared" si="4"/>
        <v/>
      </c>
      <c r="X43" t="e">
        <f>IF(Y43="0","",VLOOKUP(Y43+0,slovy!$H$2:$I$10,2,FALSE))</f>
        <v>#VALUE!</v>
      </c>
      <c r="Y43" t="str">
        <f t="shared" si="5"/>
        <v/>
      </c>
      <c r="Z43" t="e">
        <f>IF(AC43="",VLOOKUP(AA43+0,slovy!$J$2:$K$10,2,FALSE),IF(AC43="0",IF(AE43="0","",IF(AA43="0","",VLOOKUP(AA43+0,slovy!J43:K51,2,FALSE))),IF(AC43="1","",IF(AA43="0",IF(AC43&gt;1,slovy!$M$13,""),VLOOKUP(AA43+0,slovy!$L$2:$M$10,2,FALSE)))))</f>
        <v>#VALUE!</v>
      </c>
      <c r="AA43" t="str">
        <f t="shared" si="6"/>
        <v/>
      </c>
      <c r="AB43" t="e">
        <f>IF(ISBLANK(AC43),"",IF(AC43="0","",IF(AC43="1",CONCATENATE(VLOOKUP(AA43+0,slovy!$F$2:$G$11,2,FALSE),slovy!$M$13),VLOOKUP(AC43+0,slovy!$D$2:$E$10,2,FALSE))))</f>
        <v>#VALUE!</v>
      </c>
      <c r="AC43" t="str">
        <f t="shared" si="7"/>
        <v/>
      </c>
      <c r="AD43" t="e">
        <f>IF(ISBLANK(AE43),"",IF(AE43="0","",IF(AA43="0",CONCATENATE(VLOOKUP(AE43+0,slovy!$H$2:$I$10,2,FALSE),slovy!$M$13),VLOOKUP(AE43+0,slovy!$H$2:$I$10,2,FALSE))))</f>
        <v>#VALUE!</v>
      </c>
      <c r="AE43" t="str">
        <f t="shared" si="8"/>
        <v/>
      </c>
      <c r="AF43" t="e">
        <f>IF(ISBLANK(AG43),"",VLOOKUP(AG43+0,slovy!$N$2:$O$10,2,FALSE))</f>
        <v>#VALUE!</v>
      </c>
      <c r="AG43" t="str">
        <f t="shared" si="9"/>
        <v/>
      </c>
      <c r="AK43">
        <f>ÚJ!$B$2</f>
        <v>0</v>
      </c>
      <c r="AL43">
        <f>ÚJ!$B$3</f>
        <v>0</v>
      </c>
      <c r="AM43">
        <f>ÚJ!$B$4</f>
        <v>0</v>
      </c>
      <c r="AN43" s="200">
        <f>ÚJ!$B$5</f>
        <v>0</v>
      </c>
    </row>
    <row r="44" spans="1:40" ht="14.45" x14ac:dyDescent="0.35">
      <c r="A44" t="str">
        <f>IF(ISBLANK('Peněžní deník'!C48),"",'Peněžní deník'!C48)</f>
        <v/>
      </c>
      <c r="B44" s="197" t="str">
        <f>IF(ISBLANK('Peněžní deník'!B48),"",'Peněžní deník'!B48)</f>
        <v/>
      </c>
      <c r="C44" t="str">
        <f>IF(ISBLANK('Peněžní deník'!D48),"",'Peněžní deník'!D48)</f>
        <v/>
      </c>
      <c r="D44" t="str">
        <f>IF(ISNUMBER('Peněžní deník'!F48),"příjmový",IF(ISNUMBER('Peněžní deník'!G48),"výdajový",IF(ISNUMBER('Peněžní deník'!H48),"příjmový",IF(ISNUMBER('Peněžní deník'!I48),"výdajový",""))))</f>
        <v/>
      </c>
      <c r="E44" t="str">
        <f>IF(ISNUMBER('Peněžní deník'!F48),"hotově",IF(ISNUMBER('Peněžní deník'!G48),"hotově",IF(ISNUMBER('Peněžní deník'!H48),"na účet",IF(ISNUMBER('Peněžní deník'!I48),"z účtu",""))))</f>
        <v/>
      </c>
      <c r="F44" t="e">
        <f>VLOOKUP('Peněžní deník'!E48,'Čísla položek'!$A$2:$C$45,2,FALSE)</f>
        <v>#N/A</v>
      </c>
      <c r="G44" s="205" t="str">
        <f>TEXT('Peněžní deník'!F48+'Peněžní deník'!G48+'Peněžní deník'!H48+'Peněžní deník'!I48,"0,00")</f>
        <v>0,00</v>
      </c>
      <c r="H44" s="205">
        <f t="shared" si="10"/>
        <v>0</v>
      </c>
      <c r="I44" s="205">
        <f t="shared" si="19"/>
        <v>0</v>
      </c>
      <c r="J44" t="str">
        <f t="shared" si="17"/>
        <v/>
      </c>
      <c r="K44" t="str">
        <f t="shared" si="20"/>
        <v/>
      </c>
      <c r="L44">
        <f t="shared" si="21"/>
        <v>1</v>
      </c>
      <c r="M44" t="str">
        <f t="shared" si="22"/>
        <v/>
      </c>
      <c r="N44" t="str">
        <f>IF(O44="0","",IF(L44=1,VLOOKUP(O44+0,slovy!$A$2:$C$10,3,FALSE),IF(Q44="1","",VLOOKUP(O44+0,slovy!$A$2:$B$10,2))))</f>
        <v/>
      </c>
      <c r="O44" t="str">
        <f t="shared" si="15"/>
        <v>0</v>
      </c>
      <c r="P44" t="e">
        <f>IF(Q44="0","",IF(Q44="1",VLOOKUP(O44+0,slovy!$F$2:$G$11,2,FALSE),VLOOKUP(Q44+0,slovy!$D$2:$E$10,2,FALSE)))</f>
        <v>#VALUE!</v>
      </c>
      <c r="Q44" t="str">
        <f t="shared" si="23"/>
        <v/>
      </c>
      <c r="R44">
        <f t="shared" si="1"/>
        <v>1</v>
      </c>
      <c r="S44" t="str">
        <f t="shared" si="2"/>
        <v/>
      </c>
      <c r="T44" t="str">
        <f>IF(U44="0","",IF(R44=1,VLOOKUP(U44+0,slovy!$A$2:$C$10,3,FALSE),IF(W44="1","",VLOOKUP(U44+0,slovy!$A$2:$B$10,2))))</f>
        <v/>
      </c>
      <c r="U44" t="str">
        <f t="shared" si="3"/>
        <v>0</v>
      </c>
      <c r="V44" t="e">
        <f>IF(W44="0","",IF(W44="1",VLOOKUP(U44+0,slovy!$F$2:$G$11,2,FALSE),VLOOKUP(W44+0,slovy!$D$2:$E$10,2,FALSE)))</f>
        <v>#VALUE!</v>
      </c>
      <c r="W44" t="str">
        <f t="shared" si="4"/>
        <v/>
      </c>
      <c r="X44" t="e">
        <f>IF(Y44="0","",VLOOKUP(Y44+0,slovy!$H$2:$I$10,2,FALSE))</f>
        <v>#VALUE!</v>
      </c>
      <c r="Y44" t="str">
        <f t="shared" si="5"/>
        <v/>
      </c>
      <c r="Z44" t="e">
        <f>IF(AC44="",VLOOKUP(AA44+0,slovy!$J$2:$K$10,2,FALSE),IF(AC44="0",IF(AE44="0","",IF(AA44="0","",VLOOKUP(AA44+0,slovy!J44:K52,2,FALSE))),IF(AC44="1","",IF(AA44="0",IF(AC44&gt;1,slovy!$M$13,""),VLOOKUP(AA44+0,slovy!$L$2:$M$10,2,FALSE)))))</f>
        <v>#VALUE!</v>
      </c>
      <c r="AA44" t="str">
        <f t="shared" si="6"/>
        <v/>
      </c>
      <c r="AB44" t="e">
        <f>IF(ISBLANK(AC44),"",IF(AC44="0","",IF(AC44="1",CONCATENATE(VLOOKUP(AA44+0,slovy!$F$2:$G$11,2,FALSE),slovy!$M$13),VLOOKUP(AC44+0,slovy!$D$2:$E$10,2,FALSE))))</f>
        <v>#VALUE!</v>
      </c>
      <c r="AC44" t="str">
        <f t="shared" si="7"/>
        <v/>
      </c>
      <c r="AD44" t="e">
        <f>IF(ISBLANK(AE44),"",IF(AE44="0","",IF(AA44="0",CONCATENATE(VLOOKUP(AE44+0,slovy!$H$2:$I$10,2,FALSE),slovy!$M$13),VLOOKUP(AE44+0,slovy!$H$2:$I$10,2,FALSE))))</f>
        <v>#VALUE!</v>
      </c>
      <c r="AE44" t="str">
        <f t="shared" si="8"/>
        <v/>
      </c>
      <c r="AF44" t="e">
        <f>IF(ISBLANK(AG44),"",VLOOKUP(AG44+0,slovy!$N$2:$O$10,2,FALSE))</f>
        <v>#VALUE!</v>
      </c>
      <c r="AG44" t="str">
        <f t="shared" si="9"/>
        <v/>
      </c>
      <c r="AK44">
        <f>ÚJ!$B$2</f>
        <v>0</v>
      </c>
      <c r="AL44">
        <f>ÚJ!$B$3</f>
        <v>0</v>
      </c>
      <c r="AM44">
        <f>ÚJ!$B$4</f>
        <v>0</v>
      </c>
      <c r="AN44" s="200">
        <f>ÚJ!$B$5</f>
        <v>0</v>
      </c>
    </row>
    <row r="45" spans="1:40" ht="14.45" x14ac:dyDescent="0.35">
      <c r="A45" t="str">
        <f>IF(ISBLANK('Peněžní deník'!C49),"",'Peněžní deník'!C49)</f>
        <v/>
      </c>
      <c r="B45" s="197" t="str">
        <f>IF(ISBLANK('Peněžní deník'!B49),"",'Peněžní deník'!B49)</f>
        <v/>
      </c>
      <c r="C45" t="str">
        <f>IF(ISBLANK('Peněžní deník'!D49),"",'Peněžní deník'!D49)</f>
        <v/>
      </c>
      <c r="D45" t="str">
        <f>IF(ISNUMBER('Peněžní deník'!F49),"příjmový",IF(ISNUMBER('Peněžní deník'!G49),"výdajový",IF(ISNUMBER('Peněžní deník'!H49),"příjmový",IF(ISNUMBER('Peněžní deník'!I49),"výdajový",""))))</f>
        <v/>
      </c>
      <c r="E45" t="str">
        <f>IF(ISNUMBER('Peněžní deník'!F49),"hotově",IF(ISNUMBER('Peněžní deník'!G49),"hotově",IF(ISNUMBER('Peněžní deník'!H49),"na účet",IF(ISNUMBER('Peněžní deník'!I49),"z účtu",""))))</f>
        <v/>
      </c>
      <c r="F45" t="e">
        <f>VLOOKUP('Peněžní deník'!E49,'Čísla položek'!$A$2:$C$45,2,FALSE)</f>
        <v>#N/A</v>
      </c>
      <c r="G45" s="205" t="str">
        <f>TEXT('Peněžní deník'!F49+'Peněžní deník'!G49+'Peněžní deník'!H49+'Peněžní deník'!I49,"0,00")</f>
        <v>0,00</v>
      </c>
      <c r="H45" s="205">
        <f t="shared" si="10"/>
        <v>0</v>
      </c>
      <c r="I45" s="205">
        <f t="shared" si="19"/>
        <v>0</v>
      </c>
      <c r="J45" t="str">
        <f t="shared" si="17"/>
        <v/>
      </c>
      <c r="K45" t="str">
        <f t="shared" si="20"/>
        <v/>
      </c>
      <c r="L45">
        <f t="shared" si="21"/>
        <v>1</v>
      </c>
      <c r="M45" t="str">
        <f t="shared" si="22"/>
        <v/>
      </c>
      <c r="N45" t="str">
        <f>IF(O45="0","",IF(L45=1,VLOOKUP(O45+0,slovy!$A$2:$C$10,3,FALSE),IF(Q45="1","",VLOOKUP(O45+0,slovy!$A$2:$B$10,2))))</f>
        <v/>
      </c>
      <c r="O45" t="str">
        <f t="shared" si="15"/>
        <v>0</v>
      </c>
      <c r="P45" t="e">
        <f>IF(Q45="0","",IF(Q45="1",VLOOKUP(O45+0,slovy!$F$2:$G$11,2,FALSE),VLOOKUP(Q45+0,slovy!$D$2:$E$10,2,FALSE)))</f>
        <v>#VALUE!</v>
      </c>
      <c r="Q45" t="str">
        <f t="shared" si="23"/>
        <v/>
      </c>
      <c r="R45">
        <f t="shared" si="1"/>
        <v>1</v>
      </c>
      <c r="S45" t="str">
        <f t="shared" si="2"/>
        <v/>
      </c>
      <c r="T45" t="str">
        <f>IF(U45="0","",IF(R45=1,VLOOKUP(U45+0,slovy!$A$2:$C$10,3,FALSE),IF(W45="1","",VLOOKUP(U45+0,slovy!$A$2:$B$10,2))))</f>
        <v/>
      </c>
      <c r="U45" t="str">
        <f t="shared" si="3"/>
        <v>0</v>
      </c>
      <c r="V45" t="e">
        <f>IF(W45="0","",IF(W45="1",VLOOKUP(U45+0,slovy!$F$2:$G$11,2,FALSE),VLOOKUP(W45+0,slovy!$D$2:$E$10,2,FALSE)))</f>
        <v>#VALUE!</v>
      </c>
      <c r="W45" t="str">
        <f t="shared" si="4"/>
        <v/>
      </c>
      <c r="X45" t="e">
        <f>IF(Y45="0","",VLOOKUP(Y45+0,slovy!$H$2:$I$10,2,FALSE))</f>
        <v>#VALUE!</v>
      </c>
      <c r="Y45" t="str">
        <f t="shared" si="5"/>
        <v/>
      </c>
      <c r="Z45" t="e">
        <f>IF(AC45="",VLOOKUP(AA45+0,slovy!$J$2:$K$10,2,FALSE),IF(AC45="0",IF(AE45="0","",IF(AA45="0","",VLOOKUP(AA45+0,slovy!J45:K53,2,FALSE))),IF(AC45="1","",IF(AA45="0",IF(AC45&gt;1,slovy!$M$13,""),VLOOKUP(AA45+0,slovy!$L$2:$M$10,2,FALSE)))))</f>
        <v>#VALUE!</v>
      </c>
      <c r="AA45" t="str">
        <f t="shared" si="6"/>
        <v/>
      </c>
      <c r="AB45" t="e">
        <f>IF(ISBLANK(AC45),"",IF(AC45="0","",IF(AC45="1",CONCATENATE(VLOOKUP(AA45+0,slovy!$F$2:$G$11,2,FALSE),slovy!$M$13),VLOOKUP(AC45+0,slovy!$D$2:$E$10,2,FALSE))))</f>
        <v>#VALUE!</v>
      </c>
      <c r="AC45" t="str">
        <f t="shared" si="7"/>
        <v/>
      </c>
      <c r="AD45" t="e">
        <f>IF(ISBLANK(AE45),"",IF(AE45="0","",IF(AA45="0",CONCATENATE(VLOOKUP(AE45+0,slovy!$H$2:$I$10,2,FALSE),slovy!$M$13),VLOOKUP(AE45+0,slovy!$H$2:$I$10,2,FALSE))))</f>
        <v>#VALUE!</v>
      </c>
      <c r="AE45" t="str">
        <f t="shared" si="8"/>
        <v/>
      </c>
      <c r="AF45" t="e">
        <f>IF(ISBLANK(AG45),"",VLOOKUP(AG45+0,slovy!$N$2:$O$10,2,FALSE))</f>
        <v>#VALUE!</v>
      </c>
      <c r="AG45" t="str">
        <f t="shared" si="9"/>
        <v/>
      </c>
      <c r="AK45">
        <f>ÚJ!$B$2</f>
        <v>0</v>
      </c>
      <c r="AL45">
        <f>ÚJ!$B$3</f>
        <v>0</v>
      </c>
      <c r="AM45">
        <f>ÚJ!$B$4</f>
        <v>0</v>
      </c>
      <c r="AN45" s="200">
        <f>ÚJ!$B$5</f>
        <v>0</v>
      </c>
    </row>
    <row r="46" spans="1:40" ht="14.45" x14ac:dyDescent="0.35">
      <c r="A46" t="str">
        <f>IF(ISBLANK('Peněžní deník'!C50),"",'Peněžní deník'!C50)</f>
        <v/>
      </c>
      <c r="B46" s="197" t="str">
        <f>IF(ISBLANK('Peněžní deník'!B50),"",'Peněžní deník'!B50)</f>
        <v/>
      </c>
      <c r="C46" t="str">
        <f>IF(ISBLANK('Peněžní deník'!D50),"",'Peněžní deník'!D50)</f>
        <v/>
      </c>
      <c r="D46" t="str">
        <f>IF(ISNUMBER('Peněžní deník'!F50),"příjmový",IF(ISNUMBER('Peněžní deník'!G50),"výdajový",IF(ISNUMBER('Peněžní deník'!H50),"příjmový",IF(ISNUMBER('Peněžní deník'!I50),"výdajový",""))))</f>
        <v/>
      </c>
      <c r="E46" t="str">
        <f>IF(ISNUMBER('Peněžní deník'!F50),"hotově",IF(ISNUMBER('Peněžní deník'!G50),"hotově",IF(ISNUMBER('Peněžní deník'!H50),"na účet",IF(ISNUMBER('Peněžní deník'!I50),"z účtu",""))))</f>
        <v/>
      </c>
      <c r="F46" t="e">
        <f>VLOOKUP('Peněžní deník'!E50,'Čísla položek'!$A$2:$C$45,2,FALSE)</f>
        <v>#N/A</v>
      </c>
      <c r="G46" s="205" t="str">
        <f>TEXT('Peněžní deník'!F50+'Peněžní deník'!G50+'Peněžní deník'!H50+'Peněžní deník'!I50,"0,00")</f>
        <v>0,00</v>
      </c>
      <c r="H46" s="205">
        <f t="shared" si="10"/>
        <v>0</v>
      </c>
      <c r="I46" s="205">
        <f t="shared" si="19"/>
        <v>0</v>
      </c>
      <c r="J46" t="str">
        <f t="shared" si="17"/>
        <v/>
      </c>
      <c r="K46" t="str">
        <f t="shared" si="20"/>
        <v/>
      </c>
      <c r="L46">
        <f t="shared" si="21"/>
        <v>1</v>
      </c>
      <c r="M46" t="str">
        <f t="shared" si="22"/>
        <v/>
      </c>
      <c r="N46" t="str">
        <f>IF(O46="0","",IF(L46=1,VLOOKUP(O46+0,slovy!$A$2:$C$10,3,FALSE),IF(Q46="1","",VLOOKUP(O46+0,slovy!$A$2:$B$10,2))))</f>
        <v/>
      </c>
      <c r="O46" t="str">
        <f t="shared" si="15"/>
        <v>0</v>
      </c>
      <c r="P46" t="e">
        <f>IF(Q46="0","",IF(Q46="1",VLOOKUP(O46+0,slovy!$F$2:$G$11,2,FALSE),VLOOKUP(Q46+0,slovy!$D$2:$E$10,2,FALSE)))</f>
        <v>#VALUE!</v>
      </c>
      <c r="Q46" t="str">
        <f t="shared" si="23"/>
        <v/>
      </c>
      <c r="R46">
        <f t="shared" si="1"/>
        <v>1</v>
      </c>
      <c r="S46" t="str">
        <f t="shared" si="2"/>
        <v/>
      </c>
      <c r="T46" t="str">
        <f>IF(U46="0","",IF(R46=1,VLOOKUP(U46+0,slovy!$A$2:$C$10,3,FALSE),IF(W46="1","",VLOOKUP(U46+0,slovy!$A$2:$B$10,2))))</f>
        <v/>
      </c>
      <c r="U46" t="str">
        <f t="shared" si="3"/>
        <v>0</v>
      </c>
      <c r="V46" t="e">
        <f>IF(W46="0","",IF(W46="1",VLOOKUP(U46+0,slovy!$F$2:$G$11,2,FALSE),VLOOKUP(W46+0,slovy!$D$2:$E$10,2,FALSE)))</f>
        <v>#VALUE!</v>
      </c>
      <c r="W46" t="str">
        <f t="shared" si="4"/>
        <v/>
      </c>
      <c r="X46" t="e">
        <f>IF(Y46="0","",VLOOKUP(Y46+0,slovy!$H$2:$I$10,2,FALSE))</f>
        <v>#VALUE!</v>
      </c>
      <c r="Y46" t="str">
        <f t="shared" si="5"/>
        <v/>
      </c>
      <c r="Z46" t="e">
        <f>IF(AC46="",VLOOKUP(AA46+0,slovy!$J$2:$K$10,2,FALSE),IF(AC46="0",IF(AE46="0","",IF(AA46="0","",VLOOKUP(AA46+0,slovy!J46:K54,2,FALSE))),IF(AC46="1","",IF(AA46="0",IF(AC46&gt;1,slovy!$M$13,""),VLOOKUP(AA46+0,slovy!$L$2:$M$10,2,FALSE)))))</f>
        <v>#VALUE!</v>
      </c>
      <c r="AA46" t="str">
        <f t="shared" si="6"/>
        <v/>
      </c>
      <c r="AB46" t="e">
        <f>IF(ISBLANK(AC46),"",IF(AC46="0","",IF(AC46="1",CONCATENATE(VLOOKUP(AA46+0,slovy!$F$2:$G$11,2,FALSE),slovy!$M$13),VLOOKUP(AC46+0,slovy!$D$2:$E$10,2,FALSE))))</f>
        <v>#VALUE!</v>
      </c>
      <c r="AC46" t="str">
        <f t="shared" si="7"/>
        <v/>
      </c>
      <c r="AD46" t="e">
        <f>IF(ISBLANK(AE46),"",IF(AE46="0","",IF(AA46="0",CONCATENATE(VLOOKUP(AE46+0,slovy!$H$2:$I$10,2,FALSE),slovy!$M$13),VLOOKUP(AE46+0,slovy!$H$2:$I$10,2,FALSE))))</f>
        <v>#VALUE!</v>
      </c>
      <c r="AE46" t="str">
        <f t="shared" si="8"/>
        <v/>
      </c>
      <c r="AF46" t="e">
        <f>IF(ISBLANK(AG46),"",VLOOKUP(AG46+0,slovy!$N$2:$O$10,2,FALSE))</f>
        <v>#VALUE!</v>
      </c>
      <c r="AG46" t="str">
        <f t="shared" si="9"/>
        <v/>
      </c>
      <c r="AK46">
        <f>ÚJ!$B$2</f>
        <v>0</v>
      </c>
      <c r="AL46">
        <f>ÚJ!$B$3</f>
        <v>0</v>
      </c>
      <c r="AM46">
        <f>ÚJ!$B$4</f>
        <v>0</v>
      </c>
      <c r="AN46" s="200">
        <f>ÚJ!$B$5</f>
        <v>0</v>
      </c>
    </row>
    <row r="47" spans="1:40" ht="14.45" x14ac:dyDescent="0.35">
      <c r="A47" t="str">
        <f>IF(ISBLANK('Peněžní deník'!C51),"",'Peněžní deník'!C51)</f>
        <v/>
      </c>
      <c r="B47" s="197" t="str">
        <f>IF(ISBLANK('Peněžní deník'!B51),"",'Peněžní deník'!B51)</f>
        <v/>
      </c>
      <c r="C47" t="str">
        <f>IF(ISBLANK('Peněžní deník'!D51),"",'Peněžní deník'!D51)</f>
        <v/>
      </c>
      <c r="D47" t="str">
        <f>IF(ISNUMBER('Peněžní deník'!F51),"příjmový",IF(ISNUMBER('Peněžní deník'!G51),"výdajový",IF(ISNUMBER('Peněžní deník'!H51),"příjmový",IF(ISNUMBER('Peněžní deník'!I51),"výdajový",""))))</f>
        <v/>
      </c>
      <c r="E47" t="str">
        <f>IF(ISNUMBER('Peněžní deník'!F51),"hotově",IF(ISNUMBER('Peněžní deník'!G51),"hotově",IF(ISNUMBER('Peněžní deník'!H51),"na účet",IF(ISNUMBER('Peněžní deník'!I51),"z účtu",""))))</f>
        <v/>
      </c>
      <c r="F47" t="e">
        <f>VLOOKUP('Peněžní deník'!E51,'Čísla položek'!$A$2:$C$45,2,FALSE)</f>
        <v>#N/A</v>
      </c>
      <c r="G47" s="205" t="str">
        <f>TEXT('Peněžní deník'!F51+'Peněžní deník'!G51+'Peněžní deník'!H51+'Peněžní deník'!I51,"0,00")</f>
        <v>0,00</v>
      </c>
      <c r="H47" s="205">
        <f t="shared" si="10"/>
        <v>0</v>
      </c>
      <c r="I47" s="205">
        <f t="shared" si="19"/>
        <v>0</v>
      </c>
      <c r="J47" t="str">
        <f t="shared" si="17"/>
        <v/>
      </c>
      <c r="K47" t="str">
        <f t="shared" si="20"/>
        <v/>
      </c>
      <c r="L47">
        <f t="shared" si="21"/>
        <v>1</v>
      </c>
      <c r="M47" t="str">
        <f t="shared" si="22"/>
        <v/>
      </c>
      <c r="N47" t="str">
        <f>IF(O47="0","",IF(L47=1,VLOOKUP(O47+0,slovy!$A$2:$C$10,3,FALSE),IF(Q47="1","",VLOOKUP(O47+0,slovy!$A$2:$B$10,2))))</f>
        <v/>
      </c>
      <c r="O47" t="str">
        <f t="shared" si="15"/>
        <v>0</v>
      </c>
      <c r="P47" t="e">
        <f>IF(Q47="0","",IF(Q47="1",VLOOKUP(O47+0,slovy!$F$2:$G$11,2,FALSE),VLOOKUP(Q47+0,slovy!$D$2:$E$10,2,FALSE)))</f>
        <v>#VALUE!</v>
      </c>
      <c r="Q47" t="str">
        <f t="shared" si="23"/>
        <v/>
      </c>
      <c r="R47">
        <f t="shared" si="1"/>
        <v>1</v>
      </c>
      <c r="S47" t="str">
        <f t="shared" si="2"/>
        <v/>
      </c>
      <c r="T47" t="str">
        <f>IF(U47="0","",IF(R47=1,VLOOKUP(U47+0,slovy!$A$2:$C$10,3,FALSE),IF(W47="1","",VLOOKUP(U47+0,slovy!$A$2:$B$10,2))))</f>
        <v/>
      </c>
      <c r="U47" t="str">
        <f t="shared" si="3"/>
        <v>0</v>
      </c>
      <c r="V47" t="e">
        <f>IF(W47="0","",IF(W47="1",VLOOKUP(U47+0,slovy!$F$2:$G$11,2,FALSE),VLOOKUP(W47+0,slovy!$D$2:$E$10,2,FALSE)))</f>
        <v>#VALUE!</v>
      </c>
      <c r="W47" t="str">
        <f t="shared" si="4"/>
        <v/>
      </c>
      <c r="X47" t="e">
        <f>IF(Y47="0","",VLOOKUP(Y47+0,slovy!$H$2:$I$10,2,FALSE))</f>
        <v>#VALUE!</v>
      </c>
      <c r="Y47" t="str">
        <f t="shared" si="5"/>
        <v/>
      </c>
      <c r="Z47" t="e">
        <f>IF(AC47="",VLOOKUP(AA47+0,slovy!$J$2:$K$10,2,FALSE),IF(AC47="0",IF(AE47="0","",IF(AA47="0","",VLOOKUP(AA47+0,slovy!J47:K55,2,FALSE))),IF(AC47="1","",IF(AA47="0",IF(AC47&gt;1,slovy!$M$13,""),VLOOKUP(AA47+0,slovy!$L$2:$M$10,2,FALSE)))))</f>
        <v>#VALUE!</v>
      </c>
      <c r="AA47" t="str">
        <f t="shared" si="6"/>
        <v/>
      </c>
      <c r="AB47" t="e">
        <f>IF(ISBLANK(AC47),"",IF(AC47="0","",IF(AC47="1",CONCATENATE(VLOOKUP(AA47+0,slovy!$F$2:$G$11,2,FALSE),slovy!$M$13),VLOOKUP(AC47+0,slovy!$D$2:$E$10,2,FALSE))))</f>
        <v>#VALUE!</v>
      </c>
      <c r="AC47" t="str">
        <f t="shared" si="7"/>
        <v/>
      </c>
      <c r="AD47" t="e">
        <f>IF(ISBLANK(AE47),"",IF(AE47="0","",IF(AA47="0",CONCATENATE(VLOOKUP(AE47+0,slovy!$H$2:$I$10,2,FALSE),slovy!$M$13),VLOOKUP(AE47+0,slovy!$H$2:$I$10,2,FALSE))))</f>
        <v>#VALUE!</v>
      </c>
      <c r="AE47" t="str">
        <f t="shared" si="8"/>
        <v/>
      </c>
      <c r="AF47" t="e">
        <f>IF(ISBLANK(AG47),"",VLOOKUP(AG47+0,slovy!$N$2:$O$10,2,FALSE))</f>
        <v>#VALUE!</v>
      </c>
      <c r="AG47" t="str">
        <f t="shared" si="9"/>
        <v/>
      </c>
      <c r="AK47">
        <f>ÚJ!$B$2</f>
        <v>0</v>
      </c>
      <c r="AL47">
        <f>ÚJ!$B$3</f>
        <v>0</v>
      </c>
      <c r="AM47">
        <f>ÚJ!$B$4</f>
        <v>0</v>
      </c>
      <c r="AN47" s="200">
        <f>ÚJ!$B$5</f>
        <v>0</v>
      </c>
    </row>
    <row r="48" spans="1:40" ht="14.45" x14ac:dyDescent="0.35">
      <c r="A48" t="str">
        <f>IF(ISBLANK('Peněžní deník'!C52),"",'Peněžní deník'!C52)</f>
        <v/>
      </c>
      <c r="B48" s="197" t="str">
        <f>IF(ISBLANK('Peněžní deník'!B52),"",'Peněžní deník'!B52)</f>
        <v/>
      </c>
      <c r="C48" t="str">
        <f>IF(ISBLANK('Peněžní deník'!D52),"",'Peněžní deník'!D52)</f>
        <v/>
      </c>
      <c r="D48" t="str">
        <f>IF(ISNUMBER('Peněžní deník'!F52),"příjmový",IF(ISNUMBER('Peněžní deník'!G52),"výdajový",IF(ISNUMBER('Peněžní deník'!H52),"příjmový",IF(ISNUMBER('Peněžní deník'!I52),"výdajový",""))))</f>
        <v/>
      </c>
      <c r="E48" t="str">
        <f>IF(ISNUMBER('Peněžní deník'!F52),"hotově",IF(ISNUMBER('Peněžní deník'!G52),"hotově",IF(ISNUMBER('Peněžní deník'!H52),"na účet",IF(ISNUMBER('Peněžní deník'!I52),"z účtu",""))))</f>
        <v/>
      </c>
      <c r="F48" t="e">
        <f>VLOOKUP('Peněžní deník'!E52,'Čísla položek'!$A$2:$C$45,2,FALSE)</f>
        <v>#N/A</v>
      </c>
      <c r="G48" s="205" t="str">
        <f>TEXT('Peněžní deník'!F52+'Peněžní deník'!G52+'Peněžní deník'!H52+'Peněžní deník'!I52,"0,00")</f>
        <v>0,00</v>
      </c>
      <c r="H48" s="205">
        <f t="shared" si="10"/>
        <v>0</v>
      </c>
      <c r="I48" s="205">
        <f t="shared" si="19"/>
        <v>0</v>
      </c>
      <c r="J48" t="str">
        <f t="shared" si="17"/>
        <v/>
      </c>
      <c r="K48" t="str">
        <f t="shared" si="20"/>
        <v/>
      </c>
      <c r="L48">
        <f t="shared" si="21"/>
        <v>1</v>
      </c>
      <c r="M48" t="str">
        <f t="shared" si="22"/>
        <v/>
      </c>
      <c r="N48" t="str">
        <f>IF(O48="0","",IF(L48=1,VLOOKUP(O48+0,slovy!$A$2:$C$10,3,FALSE),IF(Q48="1","",VLOOKUP(O48+0,slovy!$A$2:$B$10,2))))</f>
        <v/>
      </c>
      <c r="O48" t="str">
        <f t="shared" si="15"/>
        <v>0</v>
      </c>
      <c r="P48" t="e">
        <f>IF(Q48="0","",IF(Q48="1",VLOOKUP(O48+0,slovy!$F$2:$G$11,2,FALSE),VLOOKUP(Q48+0,slovy!$D$2:$E$10,2,FALSE)))</f>
        <v>#VALUE!</v>
      </c>
      <c r="Q48" t="str">
        <f t="shared" si="23"/>
        <v/>
      </c>
      <c r="R48">
        <f t="shared" si="1"/>
        <v>1</v>
      </c>
      <c r="S48" t="str">
        <f t="shared" si="2"/>
        <v/>
      </c>
      <c r="T48" t="str">
        <f>IF(U48="0","",IF(R48=1,VLOOKUP(U48+0,slovy!$A$2:$C$10,3,FALSE),IF(W48="1","",VLOOKUP(U48+0,slovy!$A$2:$B$10,2))))</f>
        <v/>
      </c>
      <c r="U48" t="str">
        <f t="shared" si="3"/>
        <v>0</v>
      </c>
      <c r="V48" t="e">
        <f>IF(W48="0","",IF(W48="1",VLOOKUP(U48+0,slovy!$F$2:$G$11,2,FALSE),VLOOKUP(W48+0,slovy!$D$2:$E$10,2,FALSE)))</f>
        <v>#VALUE!</v>
      </c>
      <c r="W48" t="str">
        <f t="shared" si="4"/>
        <v/>
      </c>
      <c r="X48" t="e">
        <f>IF(Y48="0","",VLOOKUP(Y48+0,slovy!$H$2:$I$10,2,FALSE))</f>
        <v>#VALUE!</v>
      </c>
      <c r="Y48" t="str">
        <f t="shared" si="5"/>
        <v/>
      </c>
      <c r="Z48" t="e">
        <f>IF(AC48="",VLOOKUP(AA48+0,slovy!$J$2:$K$10,2,FALSE),IF(AC48="0",IF(AE48="0","",IF(AA48="0","",VLOOKUP(AA48+0,slovy!J48:K56,2,FALSE))),IF(AC48="1","",IF(AA48="0",IF(AC48&gt;1,slovy!$M$13,""),VLOOKUP(AA48+0,slovy!$L$2:$M$10,2,FALSE)))))</f>
        <v>#VALUE!</v>
      </c>
      <c r="AA48" t="str">
        <f t="shared" si="6"/>
        <v/>
      </c>
      <c r="AB48" t="e">
        <f>IF(ISBLANK(AC48),"",IF(AC48="0","",IF(AC48="1",CONCATENATE(VLOOKUP(AA48+0,slovy!$F$2:$G$11,2,FALSE),slovy!$M$13),VLOOKUP(AC48+0,slovy!$D$2:$E$10,2,FALSE))))</f>
        <v>#VALUE!</v>
      </c>
      <c r="AC48" t="str">
        <f t="shared" si="7"/>
        <v/>
      </c>
      <c r="AD48" t="e">
        <f>IF(ISBLANK(AE48),"",IF(AE48="0","",IF(AA48="0",CONCATENATE(VLOOKUP(AE48+0,slovy!$H$2:$I$10,2,FALSE),slovy!$M$13),VLOOKUP(AE48+0,slovy!$H$2:$I$10,2,FALSE))))</f>
        <v>#VALUE!</v>
      </c>
      <c r="AE48" t="str">
        <f t="shared" si="8"/>
        <v/>
      </c>
      <c r="AF48" t="e">
        <f>IF(ISBLANK(AG48),"",VLOOKUP(AG48+0,slovy!$N$2:$O$10,2,FALSE))</f>
        <v>#VALUE!</v>
      </c>
      <c r="AG48" t="str">
        <f t="shared" si="9"/>
        <v/>
      </c>
      <c r="AK48">
        <f>ÚJ!$B$2</f>
        <v>0</v>
      </c>
      <c r="AL48">
        <f>ÚJ!$B$3</f>
        <v>0</v>
      </c>
      <c r="AM48">
        <f>ÚJ!$B$4</f>
        <v>0</v>
      </c>
      <c r="AN48" s="200">
        <f>ÚJ!$B$5</f>
        <v>0</v>
      </c>
    </row>
    <row r="49" spans="1:40" ht="14.45" x14ac:dyDescent="0.35">
      <c r="A49" t="str">
        <f>IF(ISBLANK('Peněžní deník'!C53),"",'Peněžní deník'!C53)</f>
        <v/>
      </c>
      <c r="B49" s="197" t="str">
        <f>IF(ISBLANK('Peněžní deník'!B53),"",'Peněžní deník'!B53)</f>
        <v/>
      </c>
      <c r="C49" t="str">
        <f>IF(ISBLANK('Peněžní deník'!D53),"",'Peněžní deník'!D53)</f>
        <v/>
      </c>
      <c r="D49" t="str">
        <f>IF(ISNUMBER('Peněžní deník'!F53),"příjmový",IF(ISNUMBER('Peněžní deník'!G53),"výdajový",IF(ISNUMBER('Peněžní deník'!H53),"příjmový",IF(ISNUMBER('Peněžní deník'!I53),"výdajový",""))))</f>
        <v/>
      </c>
      <c r="E49" t="str">
        <f>IF(ISNUMBER('Peněžní deník'!F53),"hotově",IF(ISNUMBER('Peněžní deník'!G53),"hotově",IF(ISNUMBER('Peněžní deník'!H53),"na účet",IF(ISNUMBER('Peněžní deník'!I53),"z účtu",""))))</f>
        <v/>
      </c>
      <c r="F49" t="e">
        <f>VLOOKUP('Peněžní deník'!E53,'Čísla položek'!$A$2:$C$45,2,FALSE)</f>
        <v>#N/A</v>
      </c>
      <c r="G49" s="205" t="str">
        <f>TEXT('Peněžní deník'!F53+'Peněžní deník'!G53+'Peněžní deník'!H53+'Peněžní deník'!I53,"0,00")</f>
        <v>0,00</v>
      </c>
      <c r="H49" s="205">
        <f t="shared" si="10"/>
        <v>0</v>
      </c>
      <c r="I49" s="205">
        <f t="shared" si="19"/>
        <v>0</v>
      </c>
      <c r="J49" t="str">
        <f t="shared" si="17"/>
        <v/>
      </c>
      <c r="K49" t="str">
        <f t="shared" si="20"/>
        <v/>
      </c>
      <c r="L49">
        <f t="shared" si="21"/>
        <v>1</v>
      </c>
      <c r="M49" t="str">
        <f t="shared" si="22"/>
        <v/>
      </c>
      <c r="N49" t="str">
        <f>IF(O49="0","",IF(L49=1,VLOOKUP(O49+0,slovy!$A$2:$C$10,3,FALSE),IF(Q49="1","",VLOOKUP(O49+0,slovy!$A$2:$B$10,2))))</f>
        <v/>
      </c>
      <c r="O49" t="str">
        <f t="shared" si="15"/>
        <v>0</v>
      </c>
      <c r="P49" t="e">
        <f>IF(Q49="0","",IF(Q49="1",VLOOKUP(O49+0,slovy!$F$2:$G$11,2,FALSE),VLOOKUP(Q49+0,slovy!$D$2:$E$10,2,FALSE)))</f>
        <v>#VALUE!</v>
      </c>
      <c r="Q49" t="str">
        <f t="shared" si="23"/>
        <v/>
      </c>
      <c r="R49">
        <f t="shared" si="1"/>
        <v>1</v>
      </c>
      <c r="S49" t="str">
        <f t="shared" si="2"/>
        <v/>
      </c>
      <c r="T49" t="str">
        <f>IF(U49="0","",IF(R49=1,VLOOKUP(U49+0,slovy!$A$2:$C$10,3,FALSE),IF(W49="1","",VLOOKUP(U49+0,slovy!$A$2:$B$10,2))))</f>
        <v/>
      </c>
      <c r="U49" t="str">
        <f t="shared" si="3"/>
        <v>0</v>
      </c>
      <c r="V49" t="e">
        <f>IF(W49="0","",IF(W49="1",VLOOKUP(U49+0,slovy!$F$2:$G$11,2,FALSE),VLOOKUP(W49+0,slovy!$D$2:$E$10,2,FALSE)))</f>
        <v>#VALUE!</v>
      </c>
      <c r="W49" t="str">
        <f t="shared" si="4"/>
        <v/>
      </c>
      <c r="X49" t="e">
        <f>IF(Y49="0","",VLOOKUP(Y49+0,slovy!$H$2:$I$10,2,FALSE))</f>
        <v>#VALUE!</v>
      </c>
      <c r="Y49" t="str">
        <f t="shared" si="5"/>
        <v/>
      </c>
      <c r="Z49" t="e">
        <f>IF(AC49="",VLOOKUP(AA49+0,slovy!$J$2:$K$10,2,FALSE),IF(AC49="0",IF(AE49="0","",IF(AA49="0","",VLOOKUP(AA49+0,slovy!J49:K57,2,FALSE))),IF(AC49="1","",IF(AA49="0",IF(AC49&gt;1,slovy!$M$13,""),VLOOKUP(AA49+0,slovy!$L$2:$M$10,2,FALSE)))))</f>
        <v>#VALUE!</v>
      </c>
      <c r="AA49" t="str">
        <f t="shared" si="6"/>
        <v/>
      </c>
      <c r="AB49" t="e">
        <f>IF(ISBLANK(AC49),"",IF(AC49="0","",IF(AC49="1",CONCATENATE(VLOOKUP(AA49+0,slovy!$F$2:$G$11,2,FALSE),slovy!$M$13),VLOOKUP(AC49+0,slovy!$D$2:$E$10,2,FALSE))))</f>
        <v>#VALUE!</v>
      </c>
      <c r="AC49" t="str">
        <f t="shared" si="7"/>
        <v/>
      </c>
      <c r="AD49" t="e">
        <f>IF(ISBLANK(AE49),"",IF(AE49="0","",IF(AA49="0",CONCATENATE(VLOOKUP(AE49+0,slovy!$H$2:$I$10,2,FALSE),slovy!$M$13),VLOOKUP(AE49+0,slovy!$H$2:$I$10,2,FALSE))))</f>
        <v>#VALUE!</v>
      </c>
      <c r="AE49" t="str">
        <f t="shared" si="8"/>
        <v/>
      </c>
      <c r="AF49" t="e">
        <f>IF(ISBLANK(AG49),"",VLOOKUP(AG49+0,slovy!$N$2:$O$10,2,FALSE))</f>
        <v>#VALUE!</v>
      </c>
      <c r="AG49" t="str">
        <f t="shared" si="9"/>
        <v/>
      </c>
      <c r="AK49">
        <f>ÚJ!$B$2</f>
        <v>0</v>
      </c>
      <c r="AL49">
        <f>ÚJ!$B$3</f>
        <v>0</v>
      </c>
      <c r="AM49">
        <f>ÚJ!$B$4</f>
        <v>0</v>
      </c>
      <c r="AN49" s="200">
        <f>ÚJ!$B$5</f>
        <v>0</v>
      </c>
    </row>
    <row r="50" spans="1:40" ht="14.45" x14ac:dyDescent="0.35">
      <c r="A50" t="str">
        <f>IF(ISBLANK('Peněžní deník'!C54),"",'Peněžní deník'!C54)</f>
        <v/>
      </c>
      <c r="B50" s="197" t="str">
        <f>IF(ISBLANK('Peněžní deník'!B54),"",'Peněžní deník'!B54)</f>
        <v/>
      </c>
      <c r="C50" t="str">
        <f>IF(ISBLANK('Peněžní deník'!D54),"",'Peněžní deník'!D54)</f>
        <v/>
      </c>
      <c r="D50" t="str">
        <f>IF(ISNUMBER('Peněžní deník'!F54),"příjmový",IF(ISNUMBER('Peněžní deník'!G54),"výdajový",IF(ISNUMBER('Peněžní deník'!H54),"příjmový",IF(ISNUMBER('Peněžní deník'!I54),"výdajový",""))))</f>
        <v/>
      </c>
      <c r="E50" t="str">
        <f>IF(ISNUMBER('Peněžní deník'!F54),"hotově",IF(ISNUMBER('Peněžní deník'!G54),"hotově",IF(ISNUMBER('Peněžní deník'!H54),"na účet",IF(ISNUMBER('Peněžní deník'!I54),"z účtu",""))))</f>
        <v/>
      </c>
      <c r="F50" t="e">
        <f>VLOOKUP('Peněžní deník'!E54,'Čísla položek'!$A$2:$C$45,2,FALSE)</f>
        <v>#N/A</v>
      </c>
      <c r="G50" s="205" t="str">
        <f>TEXT('Peněžní deník'!F54+'Peněžní deník'!G54+'Peněžní deník'!H54+'Peněžní deník'!I54,"0,00")</f>
        <v>0,00</v>
      </c>
      <c r="H50" s="205">
        <f t="shared" si="10"/>
        <v>0</v>
      </c>
      <c r="I50" s="205">
        <f t="shared" si="19"/>
        <v>0</v>
      </c>
      <c r="J50" t="str">
        <f t="shared" si="17"/>
        <v/>
      </c>
      <c r="K50" t="str">
        <f t="shared" si="20"/>
        <v/>
      </c>
      <c r="L50">
        <f t="shared" si="21"/>
        <v>1</v>
      </c>
      <c r="M50" t="str">
        <f t="shared" si="22"/>
        <v/>
      </c>
      <c r="N50" t="str">
        <f>IF(O50="0","",IF(L50=1,VLOOKUP(O50+0,slovy!$A$2:$C$10,3,FALSE),IF(Q50="1","",VLOOKUP(O50+0,slovy!$A$2:$B$10,2))))</f>
        <v/>
      </c>
      <c r="O50" t="str">
        <f t="shared" si="15"/>
        <v>0</v>
      </c>
      <c r="P50" t="e">
        <f>IF(Q50="0","",IF(Q50="1",VLOOKUP(O50+0,slovy!$F$2:$G$11,2,FALSE),VLOOKUP(Q50+0,slovy!$D$2:$E$10,2,FALSE)))</f>
        <v>#VALUE!</v>
      </c>
      <c r="Q50" t="str">
        <f t="shared" si="23"/>
        <v/>
      </c>
      <c r="R50">
        <f t="shared" si="1"/>
        <v>1</v>
      </c>
      <c r="S50" t="str">
        <f t="shared" si="2"/>
        <v/>
      </c>
      <c r="T50" t="str">
        <f>IF(U50="0","",IF(R50=1,VLOOKUP(U50+0,slovy!$A$2:$C$10,3,FALSE),IF(W50="1","",VLOOKUP(U50+0,slovy!$A$2:$B$10,2))))</f>
        <v/>
      </c>
      <c r="U50" t="str">
        <f t="shared" si="3"/>
        <v>0</v>
      </c>
      <c r="V50" t="e">
        <f>IF(W50="0","",IF(W50="1",VLOOKUP(U50+0,slovy!$F$2:$G$11,2,FALSE),VLOOKUP(W50+0,slovy!$D$2:$E$10,2,FALSE)))</f>
        <v>#VALUE!</v>
      </c>
      <c r="W50" t="str">
        <f t="shared" si="4"/>
        <v/>
      </c>
      <c r="X50" t="e">
        <f>IF(Y50="0","",VLOOKUP(Y50+0,slovy!$H$2:$I$10,2,FALSE))</f>
        <v>#VALUE!</v>
      </c>
      <c r="Y50" t="str">
        <f t="shared" si="5"/>
        <v/>
      </c>
      <c r="Z50" t="e">
        <f>IF(AC50="",VLOOKUP(AA50+0,slovy!$J$2:$K$10,2,FALSE),IF(AC50="0",IF(AE50="0","",IF(AA50="0","",VLOOKUP(AA50+0,slovy!J50:K58,2,FALSE))),IF(AC50="1","",IF(AA50="0",IF(AC50&gt;1,slovy!$M$13,""),VLOOKUP(AA50+0,slovy!$L$2:$M$10,2,FALSE)))))</f>
        <v>#VALUE!</v>
      </c>
      <c r="AA50" t="str">
        <f t="shared" si="6"/>
        <v/>
      </c>
      <c r="AB50" t="e">
        <f>IF(ISBLANK(AC50),"",IF(AC50="0","",IF(AC50="1",CONCATENATE(VLOOKUP(AA50+0,slovy!$F$2:$G$11,2,FALSE),slovy!$M$13),VLOOKUP(AC50+0,slovy!$D$2:$E$10,2,FALSE))))</f>
        <v>#VALUE!</v>
      </c>
      <c r="AC50" t="str">
        <f t="shared" si="7"/>
        <v/>
      </c>
      <c r="AD50" t="e">
        <f>IF(ISBLANK(AE50),"",IF(AE50="0","",IF(AA50="0",CONCATENATE(VLOOKUP(AE50+0,slovy!$H$2:$I$10,2,FALSE),slovy!$M$13),VLOOKUP(AE50+0,slovy!$H$2:$I$10,2,FALSE))))</f>
        <v>#VALUE!</v>
      </c>
      <c r="AE50" t="str">
        <f t="shared" si="8"/>
        <v/>
      </c>
      <c r="AF50" t="e">
        <f>IF(ISBLANK(AG50),"",VLOOKUP(AG50+0,slovy!$N$2:$O$10,2,FALSE))</f>
        <v>#VALUE!</v>
      </c>
      <c r="AG50" t="str">
        <f t="shared" si="9"/>
        <v/>
      </c>
      <c r="AK50">
        <f>ÚJ!$B$2</f>
        <v>0</v>
      </c>
      <c r="AL50">
        <f>ÚJ!$B$3</f>
        <v>0</v>
      </c>
      <c r="AM50">
        <f>ÚJ!$B$4</f>
        <v>0</v>
      </c>
      <c r="AN50" s="200">
        <f>ÚJ!$B$5</f>
        <v>0</v>
      </c>
    </row>
    <row r="51" spans="1:40" ht="14.45" x14ac:dyDescent="0.35">
      <c r="A51" t="str">
        <f>IF(ISBLANK('Peněžní deník'!C55),"",'Peněžní deník'!C55)</f>
        <v/>
      </c>
      <c r="B51" s="197" t="str">
        <f>IF(ISBLANK('Peněžní deník'!B55),"",'Peněžní deník'!B55)</f>
        <v/>
      </c>
      <c r="C51" t="str">
        <f>IF(ISBLANK('Peněžní deník'!D55),"",'Peněžní deník'!D55)</f>
        <v/>
      </c>
      <c r="D51" t="str">
        <f>IF(ISNUMBER('Peněžní deník'!F55),"příjmový",IF(ISNUMBER('Peněžní deník'!G55),"výdajový",IF(ISNUMBER('Peněžní deník'!H55),"příjmový",IF(ISNUMBER('Peněžní deník'!I55),"výdajový",""))))</f>
        <v/>
      </c>
      <c r="E51" t="str">
        <f>IF(ISNUMBER('Peněžní deník'!F55),"hotově",IF(ISNUMBER('Peněžní deník'!G55),"hotově",IF(ISNUMBER('Peněžní deník'!H55),"na účet",IF(ISNUMBER('Peněžní deník'!I55),"z účtu",""))))</f>
        <v/>
      </c>
      <c r="F51" t="e">
        <f>VLOOKUP('Peněžní deník'!E55,'Čísla položek'!$A$2:$C$45,2,FALSE)</f>
        <v>#N/A</v>
      </c>
      <c r="G51" s="205" t="str">
        <f>TEXT('Peněžní deník'!F55+'Peněžní deník'!G55+'Peněžní deník'!H55+'Peněžní deník'!I55,"0,00")</f>
        <v>0,00</v>
      </c>
      <c r="H51" s="205">
        <f t="shared" si="10"/>
        <v>0</v>
      </c>
      <c r="I51" s="205">
        <f t="shared" si="19"/>
        <v>0</v>
      </c>
      <c r="J51" t="str">
        <f t="shared" si="17"/>
        <v/>
      </c>
      <c r="K51" t="str">
        <f t="shared" si="20"/>
        <v/>
      </c>
      <c r="L51">
        <f t="shared" si="21"/>
        <v>1</v>
      </c>
      <c r="M51" t="str">
        <f t="shared" si="22"/>
        <v/>
      </c>
      <c r="N51" t="str">
        <f>IF(O51="0","",IF(L51=1,VLOOKUP(O51+0,slovy!$A$2:$C$10,3,FALSE),IF(Q51="1","",VLOOKUP(O51+0,slovy!$A$2:$B$10,2))))</f>
        <v/>
      </c>
      <c r="O51" t="str">
        <f t="shared" si="15"/>
        <v>0</v>
      </c>
      <c r="P51" t="e">
        <f>IF(Q51="0","",IF(Q51="1",VLOOKUP(O51+0,slovy!$F$2:$G$11,2,FALSE),VLOOKUP(Q51+0,slovy!$D$2:$E$10,2,FALSE)))</f>
        <v>#VALUE!</v>
      </c>
      <c r="Q51" t="str">
        <f t="shared" si="23"/>
        <v/>
      </c>
      <c r="R51">
        <f t="shared" si="1"/>
        <v>1</v>
      </c>
      <c r="S51" t="str">
        <f t="shared" si="2"/>
        <v/>
      </c>
      <c r="T51" t="str">
        <f>IF(U51="0","",IF(R51=1,VLOOKUP(U51+0,slovy!$A$2:$C$10,3,FALSE),IF(W51="1","",VLOOKUP(U51+0,slovy!$A$2:$B$10,2))))</f>
        <v/>
      </c>
      <c r="U51" t="str">
        <f t="shared" si="3"/>
        <v>0</v>
      </c>
      <c r="V51" t="e">
        <f>IF(W51="0","",IF(W51="1",VLOOKUP(U51+0,slovy!$F$2:$G$11,2,FALSE),VLOOKUP(W51+0,slovy!$D$2:$E$10,2,FALSE)))</f>
        <v>#VALUE!</v>
      </c>
      <c r="W51" t="str">
        <f t="shared" si="4"/>
        <v/>
      </c>
      <c r="X51" t="e">
        <f>IF(Y51="0","",VLOOKUP(Y51+0,slovy!$H$2:$I$10,2,FALSE))</f>
        <v>#VALUE!</v>
      </c>
      <c r="Y51" t="str">
        <f t="shared" si="5"/>
        <v/>
      </c>
      <c r="Z51" t="e">
        <f>IF(AC51="",VLOOKUP(AA51+0,slovy!$J$2:$K$10,2,FALSE),IF(AC51="0",IF(AE51="0","",IF(AA51="0","",VLOOKUP(AA51+0,slovy!J51:K59,2,FALSE))),IF(AC51="1","",IF(AA51="0",IF(AC51&gt;1,slovy!$M$13,""),VLOOKUP(AA51+0,slovy!$L$2:$M$10,2,FALSE)))))</f>
        <v>#VALUE!</v>
      </c>
      <c r="AA51" t="str">
        <f t="shared" si="6"/>
        <v/>
      </c>
      <c r="AB51" t="e">
        <f>IF(ISBLANK(AC51),"",IF(AC51="0","",IF(AC51="1",CONCATENATE(VLOOKUP(AA51+0,slovy!$F$2:$G$11,2,FALSE),slovy!$M$13),VLOOKUP(AC51+0,slovy!$D$2:$E$10,2,FALSE))))</f>
        <v>#VALUE!</v>
      </c>
      <c r="AC51" t="str">
        <f t="shared" si="7"/>
        <v/>
      </c>
      <c r="AD51" t="e">
        <f>IF(ISBLANK(AE51),"",IF(AE51="0","",IF(AA51="0",CONCATENATE(VLOOKUP(AE51+0,slovy!$H$2:$I$10,2,FALSE),slovy!$M$13),VLOOKUP(AE51+0,slovy!$H$2:$I$10,2,FALSE))))</f>
        <v>#VALUE!</v>
      </c>
      <c r="AE51" t="str">
        <f t="shared" si="8"/>
        <v/>
      </c>
      <c r="AF51" t="e">
        <f>IF(ISBLANK(AG51),"",VLOOKUP(AG51+0,slovy!$N$2:$O$10,2,FALSE))</f>
        <v>#VALUE!</v>
      </c>
      <c r="AG51" t="str">
        <f t="shared" si="9"/>
        <v/>
      </c>
      <c r="AK51">
        <f>ÚJ!$B$2</f>
        <v>0</v>
      </c>
      <c r="AL51">
        <f>ÚJ!$B$3</f>
        <v>0</v>
      </c>
      <c r="AM51">
        <f>ÚJ!$B$4</f>
        <v>0</v>
      </c>
      <c r="AN51" s="200">
        <f>ÚJ!$B$5</f>
        <v>0</v>
      </c>
    </row>
    <row r="52" spans="1:40" ht="14.45" x14ac:dyDescent="0.35">
      <c r="A52" t="str">
        <f>IF(ISBLANK('Peněžní deník'!C56),"",'Peněžní deník'!C56)</f>
        <v/>
      </c>
      <c r="B52" s="197" t="str">
        <f>IF(ISBLANK('Peněžní deník'!B56),"",'Peněžní deník'!B56)</f>
        <v/>
      </c>
      <c r="C52" t="str">
        <f>IF(ISBLANK('Peněžní deník'!D56),"",'Peněžní deník'!D56)</f>
        <v/>
      </c>
      <c r="D52" t="str">
        <f>IF(ISNUMBER('Peněžní deník'!F56),"příjmový",IF(ISNUMBER('Peněžní deník'!G56),"výdajový",IF(ISNUMBER('Peněžní deník'!H56),"příjmový",IF(ISNUMBER('Peněžní deník'!I56),"výdajový",""))))</f>
        <v/>
      </c>
      <c r="E52" t="str">
        <f>IF(ISNUMBER('Peněžní deník'!F56),"hotově",IF(ISNUMBER('Peněžní deník'!G56),"hotově",IF(ISNUMBER('Peněžní deník'!H56),"na účet",IF(ISNUMBER('Peněžní deník'!I56),"z účtu",""))))</f>
        <v/>
      </c>
      <c r="F52" t="e">
        <f>VLOOKUP('Peněžní deník'!E56,'Čísla položek'!$A$2:$C$45,2,FALSE)</f>
        <v>#N/A</v>
      </c>
      <c r="G52" s="205" t="str">
        <f>TEXT('Peněžní deník'!F56+'Peněžní deník'!G56+'Peněžní deník'!H56+'Peněžní deník'!I56,"0,00")</f>
        <v>0,00</v>
      </c>
      <c r="H52" s="205">
        <f t="shared" si="10"/>
        <v>0</v>
      </c>
      <c r="I52" s="205">
        <f t="shared" si="19"/>
        <v>0</v>
      </c>
      <c r="J52" t="str">
        <f t="shared" si="17"/>
        <v/>
      </c>
      <c r="K52" t="str">
        <f t="shared" si="20"/>
        <v/>
      </c>
      <c r="L52">
        <f t="shared" si="21"/>
        <v>1</v>
      </c>
      <c r="M52" t="str">
        <f t="shared" si="22"/>
        <v/>
      </c>
      <c r="N52" t="str">
        <f>IF(O52="0","",IF(L52=1,VLOOKUP(O52+0,slovy!$A$2:$C$10,3,FALSE),IF(Q52="1","",VLOOKUP(O52+0,slovy!$A$2:$B$10,2))))</f>
        <v/>
      </c>
      <c r="O52" t="str">
        <f t="shared" si="15"/>
        <v>0</v>
      </c>
      <c r="P52" t="e">
        <f>IF(Q52="0","",IF(Q52="1",VLOOKUP(O52+0,slovy!$F$2:$G$11,2,FALSE),VLOOKUP(Q52+0,slovy!$D$2:$E$10,2,FALSE)))</f>
        <v>#VALUE!</v>
      </c>
      <c r="Q52" t="str">
        <f t="shared" si="23"/>
        <v/>
      </c>
      <c r="R52">
        <f t="shared" si="1"/>
        <v>1</v>
      </c>
      <c r="S52" t="str">
        <f t="shared" si="2"/>
        <v/>
      </c>
      <c r="T52" t="str">
        <f>IF(U52="0","",IF(R52=1,VLOOKUP(U52+0,slovy!$A$2:$C$10,3,FALSE),IF(W52="1","",VLOOKUP(U52+0,slovy!$A$2:$B$10,2))))</f>
        <v/>
      </c>
      <c r="U52" t="str">
        <f t="shared" si="3"/>
        <v>0</v>
      </c>
      <c r="V52" t="e">
        <f>IF(W52="0","",IF(W52="1",VLOOKUP(U52+0,slovy!$F$2:$G$11,2,FALSE),VLOOKUP(W52+0,slovy!$D$2:$E$10,2,FALSE)))</f>
        <v>#VALUE!</v>
      </c>
      <c r="W52" t="str">
        <f t="shared" si="4"/>
        <v/>
      </c>
      <c r="X52" t="e">
        <f>IF(Y52="0","",VLOOKUP(Y52+0,slovy!$H$2:$I$10,2,FALSE))</f>
        <v>#VALUE!</v>
      </c>
      <c r="Y52" t="str">
        <f t="shared" si="5"/>
        <v/>
      </c>
      <c r="Z52" t="e">
        <f>IF(AC52="",VLOOKUP(AA52+0,slovy!$J$2:$K$10,2,FALSE),IF(AC52="0",IF(AE52="0","",IF(AA52="0","",VLOOKUP(AA52+0,slovy!J52:K60,2,FALSE))),IF(AC52="1","",IF(AA52="0",IF(AC52&gt;1,slovy!$M$13,""),VLOOKUP(AA52+0,slovy!$L$2:$M$10,2,FALSE)))))</f>
        <v>#VALUE!</v>
      </c>
      <c r="AA52" t="str">
        <f t="shared" si="6"/>
        <v/>
      </c>
      <c r="AB52" t="e">
        <f>IF(ISBLANK(AC52),"",IF(AC52="0","",IF(AC52="1",CONCATENATE(VLOOKUP(AA52+0,slovy!$F$2:$G$11,2,FALSE),slovy!$M$13),VLOOKUP(AC52+0,slovy!$D$2:$E$10,2,FALSE))))</f>
        <v>#VALUE!</v>
      </c>
      <c r="AC52" t="str">
        <f t="shared" si="7"/>
        <v/>
      </c>
      <c r="AD52" t="e">
        <f>IF(ISBLANK(AE52),"",IF(AE52="0","",IF(AA52="0",CONCATENATE(VLOOKUP(AE52+0,slovy!$H$2:$I$10,2,FALSE),slovy!$M$13),VLOOKUP(AE52+0,slovy!$H$2:$I$10,2,FALSE))))</f>
        <v>#VALUE!</v>
      </c>
      <c r="AE52" t="str">
        <f t="shared" si="8"/>
        <v/>
      </c>
      <c r="AF52" t="e">
        <f>IF(ISBLANK(AG52),"",VLOOKUP(AG52+0,slovy!$N$2:$O$10,2,FALSE))</f>
        <v>#VALUE!</v>
      </c>
      <c r="AG52" t="str">
        <f t="shared" si="9"/>
        <v/>
      </c>
      <c r="AK52">
        <f>ÚJ!$B$2</f>
        <v>0</v>
      </c>
      <c r="AL52">
        <f>ÚJ!$B$3</f>
        <v>0</v>
      </c>
      <c r="AM52">
        <f>ÚJ!$B$4</f>
        <v>0</v>
      </c>
      <c r="AN52" s="200">
        <f>ÚJ!$B$5</f>
        <v>0</v>
      </c>
    </row>
    <row r="53" spans="1:40" ht="14.45" x14ac:dyDescent="0.35">
      <c r="A53" t="str">
        <f>IF(ISBLANK('Peněžní deník'!C57),"",'Peněžní deník'!C57)</f>
        <v/>
      </c>
      <c r="B53" s="197" t="str">
        <f>IF(ISBLANK('Peněžní deník'!B57),"",'Peněžní deník'!B57)</f>
        <v/>
      </c>
      <c r="C53" t="str">
        <f>IF(ISBLANK('Peněžní deník'!D57),"",'Peněžní deník'!D57)</f>
        <v/>
      </c>
      <c r="D53" t="str">
        <f>IF(ISNUMBER('Peněžní deník'!F57),"příjmový",IF(ISNUMBER('Peněžní deník'!G57),"výdajový",IF(ISNUMBER('Peněžní deník'!H57),"příjmový",IF(ISNUMBER('Peněžní deník'!I57),"výdajový",""))))</f>
        <v/>
      </c>
      <c r="E53" t="str">
        <f>IF(ISNUMBER('Peněžní deník'!F57),"hotově",IF(ISNUMBER('Peněžní deník'!G57),"hotově",IF(ISNUMBER('Peněžní deník'!H57),"na účet",IF(ISNUMBER('Peněžní deník'!I57),"z účtu",""))))</f>
        <v/>
      </c>
      <c r="F53" t="e">
        <f>VLOOKUP('Peněžní deník'!E57,'Čísla položek'!$A$2:$C$45,2,FALSE)</f>
        <v>#N/A</v>
      </c>
      <c r="G53" s="205" t="str">
        <f>TEXT('Peněžní deník'!F57+'Peněžní deník'!G57+'Peněžní deník'!H57+'Peněžní deník'!I57,"0,00")</f>
        <v>0,00</v>
      </c>
      <c r="H53" s="205">
        <f t="shared" si="10"/>
        <v>0</v>
      </c>
      <c r="I53" s="205">
        <f t="shared" si="19"/>
        <v>0</v>
      </c>
      <c r="J53" t="str">
        <f t="shared" si="17"/>
        <v/>
      </c>
      <c r="K53" t="str">
        <f t="shared" si="20"/>
        <v/>
      </c>
      <c r="L53">
        <f t="shared" si="21"/>
        <v>1</v>
      </c>
      <c r="M53" t="str">
        <f t="shared" si="22"/>
        <v/>
      </c>
      <c r="N53" t="str">
        <f>IF(O53="0","",IF(L53=1,VLOOKUP(O53+0,slovy!$A$2:$C$10,3,FALSE),IF(Q53="1","",VLOOKUP(O53+0,slovy!$A$2:$B$10,2))))</f>
        <v/>
      </c>
      <c r="O53" t="str">
        <f t="shared" si="15"/>
        <v>0</v>
      </c>
      <c r="P53" t="e">
        <f>IF(Q53="0","",IF(Q53="1",VLOOKUP(O53+0,slovy!$F$2:$G$11,2,FALSE),VLOOKUP(Q53+0,slovy!$D$2:$E$10,2,FALSE)))</f>
        <v>#VALUE!</v>
      </c>
      <c r="Q53" t="str">
        <f t="shared" si="23"/>
        <v/>
      </c>
      <c r="R53">
        <f t="shared" si="1"/>
        <v>1</v>
      </c>
      <c r="S53" t="str">
        <f t="shared" si="2"/>
        <v/>
      </c>
      <c r="T53" t="str">
        <f>IF(U53="0","",IF(R53=1,VLOOKUP(U53+0,slovy!$A$2:$C$10,3,FALSE),IF(W53="1","",VLOOKUP(U53+0,slovy!$A$2:$B$10,2))))</f>
        <v/>
      </c>
      <c r="U53" t="str">
        <f t="shared" si="3"/>
        <v>0</v>
      </c>
      <c r="V53" t="e">
        <f>IF(W53="0","",IF(W53="1",VLOOKUP(U53+0,slovy!$F$2:$G$11,2,FALSE),VLOOKUP(W53+0,slovy!$D$2:$E$10,2,FALSE)))</f>
        <v>#VALUE!</v>
      </c>
      <c r="W53" t="str">
        <f t="shared" si="4"/>
        <v/>
      </c>
      <c r="X53" t="e">
        <f>IF(Y53="0","",VLOOKUP(Y53+0,slovy!$H$2:$I$10,2,FALSE))</f>
        <v>#VALUE!</v>
      </c>
      <c r="Y53" t="str">
        <f t="shared" si="5"/>
        <v/>
      </c>
      <c r="Z53" t="e">
        <f>IF(AC53="",VLOOKUP(AA53+0,slovy!$J$2:$K$10,2,FALSE),IF(AC53="0",IF(AE53="0","",IF(AA53="0","",VLOOKUP(AA53+0,slovy!J53:K61,2,FALSE))),IF(AC53="1","",IF(AA53="0",IF(AC53&gt;1,slovy!$M$13,""),VLOOKUP(AA53+0,slovy!$L$2:$M$10,2,FALSE)))))</f>
        <v>#VALUE!</v>
      </c>
      <c r="AA53" t="str">
        <f t="shared" si="6"/>
        <v/>
      </c>
      <c r="AB53" t="e">
        <f>IF(ISBLANK(AC53),"",IF(AC53="0","",IF(AC53="1",CONCATENATE(VLOOKUP(AA53+0,slovy!$F$2:$G$11,2,FALSE),slovy!$M$13),VLOOKUP(AC53+0,slovy!$D$2:$E$10,2,FALSE))))</f>
        <v>#VALUE!</v>
      </c>
      <c r="AC53" t="str">
        <f t="shared" si="7"/>
        <v/>
      </c>
      <c r="AD53" t="e">
        <f>IF(ISBLANK(AE53),"",IF(AE53="0","",IF(AA53="0",CONCATENATE(VLOOKUP(AE53+0,slovy!$H$2:$I$10,2,FALSE),slovy!$M$13),VLOOKUP(AE53+0,slovy!$H$2:$I$10,2,FALSE))))</f>
        <v>#VALUE!</v>
      </c>
      <c r="AE53" t="str">
        <f t="shared" si="8"/>
        <v/>
      </c>
      <c r="AF53" t="e">
        <f>IF(ISBLANK(AG53),"",VLOOKUP(AG53+0,slovy!$N$2:$O$10,2,FALSE))</f>
        <v>#VALUE!</v>
      </c>
      <c r="AG53" t="str">
        <f t="shared" si="9"/>
        <v/>
      </c>
      <c r="AK53">
        <f>ÚJ!$B$2</f>
        <v>0</v>
      </c>
      <c r="AL53">
        <f>ÚJ!$B$3</f>
        <v>0</v>
      </c>
      <c r="AM53">
        <f>ÚJ!$B$4</f>
        <v>0</v>
      </c>
      <c r="AN53" s="200">
        <f>ÚJ!$B$5</f>
        <v>0</v>
      </c>
    </row>
    <row r="54" spans="1:40" ht="14.45" x14ac:dyDescent="0.35">
      <c r="A54" t="str">
        <f>IF(ISBLANK('Peněžní deník'!C58),"",'Peněžní deník'!C58)</f>
        <v/>
      </c>
      <c r="B54" s="197" t="str">
        <f>IF(ISBLANK('Peněžní deník'!B58),"",'Peněžní deník'!B58)</f>
        <v/>
      </c>
      <c r="C54" t="str">
        <f>IF(ISBLANK('Peněžní deník'!D58),"",'Peněžní deník'!D58)</f>
        <v/>
      </c>
      <c r="D54" t="str">
        <f>IF(ISNUMBER('Peněžní deník'!F58),"příjmový",IF(ISNUMBER('Peněžní deník'!G58),"výdajový",IF(ISNUMBER('Peněžní deník'!H58),"příjmový",IF(ISNUMBER('Peněžní deník'!I58),"výdajový",""))))</f>
        <v/>
      </c>
      <c r="E54" t="str">
        <f>IF(ISNUMBER('Peněžní deník'!F58),"hotově",IF(ISNUMBER('Peněžní deník'!G58),"hotově",IF(ISNUMBER('Peněžní deník'!H58),"na účet",IF(ISNUMBER('Peněžní deník'!I58),"z účtu",""))))</f>
        <v/>
      </c>
      <c r="F54" t="e">
        <f>VLOOKUP('Peněžní deník'!E58,'Čísla položek'!$A$2:$C$45,2,FALSE)</f>
        <v>#N/A</v>
      </c>
      <c r="G54" s="205" t="str">
        <f>TEXT('Peněžní deník'!F58+'Peněžní deník'!G58+'Peněžní deník'!H58+'Peněžní deník'!I58,"0,00")</f>
        <v>0,00</v>
      </c>
      <c r="H54" s="205">
        <f t="shared" si="10"/>
        <v>0</v>
      </c>
      <c r="I54" s="205">
        <f t="shared" si="19"/>
        <v>0</v>
      </c>
      <c r="J54" t="str">
        <f t="shared" si="17"/>
        <v/>
      </c>
      <c r="K54" t="str">
        <f t="shared" si="20"/>
        <v/>
      </c>
      <c r="L54">
        <f t="shared" si="21"/>
        <v>1</v>
      </c>
      <c r="M54" t="str">
        <f t="shared" si="22"/>
        <v/>
      </c>
      <c r="N54" t="str">
        <f>IF(O54="0","",IF(L54=1,VLOOKUP(O54+0,slovy!$A$2:$C$10,3,FALSE),IF(Q54="1","",VLOOKUP(O54+0,slovy!$A$2:$B$10,2))))</f>
        <v/>
      </c>
      <c r="O54" t="str">
        <f t="shared" si="15"/>
        <v>0</v>
      </c>
      <c r="P54" t="e">
        <f>IF(Q54="0","",IF(Q54="1",VLOOKUP(O54+0,slovy!$F$2:$G$11,2,FALSE),VLOOKUP(Q54+0,slovy!$D$2:$E$10,2,FALSE)))</f>
        <v>#VALUE!</v>
      </c>
      <c r="Q54" t="str">
        <f t="shared" si="23"/>
        <v/>
      </c>
      <c r="R54">
        <f t="shared" si="1"/>
        <v>1</v>
      </c>
      <c r="S54" t="str">
        <f t="shared" si="2"/>
        <v/>
      </c>
      <c r="T54" t="str">
        <f>IF(U54="0","",IF(R54=1,VLOOKUP(U54+0,slovy!$A$2:$C$10,3,FALSE),IF(W54="1","",VLOOKUP(U54+0,slovy!$A$2:$B$10,2))))</f>
        <v/>
      </c>
      <c r="U54" t="str">
        <f t="shared" si="3"/>
        <v>0</v>
      </c>
      <c r="V54" t="e">
        <f>IF(W54="0","",IF(W54="1",VLOOKUP(U54+0,slovy!$F$2:$G$11,2,FALSE),VLOOKUP(W54+0,slovy!$D$2:$E$10,2,FALSE)))</f>
        <v>#VALUE!</v>
      </c>
      <c r="W54" t="str">
        <f t="shared" si="4"/>
        <v/>
      </c>
      <c r="X54" t="e">
        <f>IF(Y54="0","",VLOOKUP(Y54+0,slovy!$H$2:$I$10,2,FALSE))</f>
        <v>#VALUE!</v>
      </c>
      <c r="Y54" t="str">
        <f t="shared" si="5"/>
        <v/>
      </c>
      <c r="Z54" t="e">
        <f>IF(AC54="",VLOOKUP(AA54+0,slovy!$J$2:$K$10,2,FALSE),IF(AC54="0",IF(AE54="0","",IF(AA54="0","",VLOOKUP(AA54+0,slovy!J54:K62,2,FALSE))),IF(AC54="1","",IF(AA54="0",IF(AC54&gt;1,slovy!$M$13,""),VLOOKUP(AA54+0,slovy!$L$2:$M$10,2,FALSE)))))</f>
        <v>#VALUE!</v>
      </c>
      <c r="AA54" t="str">
        <f t="shared" si="6"/>
        <v/>
      </c>
      <c r="AB54" t="e">
        <f>IF(ISBLANK(AC54),"",IF(AC54="0","",IF(AC54="1",CONCATENATE(VLOOKUP(AA54+0,slovy!$F$2:$G$11,2,FALSE),slovy!$M$13),VLOOKUP(AC54+0,slovy!$D$2:$E$10,2,FALSE))))</f>
        <v>#VALUE!</v>
      </c>
      <c r="AC54" t="str">
        <f t="shared" si="7"/>
        <v/>
      </c>
      <c r="AD54" t="e">
        <f>IF(ISBLANK(AE54),"",IF(AE54="0","",IF(AA54="0",CONCATENATE(VLOOKUP(AE54+0,slovy!$H$2:$I$10,2,FALSE),slovy!$M$13),VLOOKUP(AE54+0,slovy!$H$2:$I$10,2,FALSE))))</f>
        <v>#VALUE!</v>
      </c>
      <c r="AE54" t="str">
        <f t="shared" si="8"/>
        <v/>
      </c>
      <c r="AF54" t="e">
        <f>IF(ISBLANK(AG54),"",VLOOKUP(AG54+0,slovy!$N$2:$O$10,2,FALSE))</f>
        <v>#VALUE!</v>
      </c>
      <c r="AG54" t="str">
        <f t="shared" si="9"/>
        <v/>
      </c>
      <c r="AK54">
        <f>ÚJ!$B$2</f>
        <v>0</v>
      </c>
      <c r="AL54">
        <f>ÚJ!$B$3</f>
        <v>0</v>
      </c>
      <c r="AM54">
        <f>ÚJ!$B$4</f>
        <v>0</v>
      </c>
      <c r="AN54" s="200">
        <f>ÚJ!$B$5</f>
        <v>0</v>
      </c>
    </row>
    <row r="55" spans="1:40" ht="14.45" x14ac:dyDescent="0.35">
      <c r="A55" t="str">
        <f>IF(ISBLANK('Peněžní deník'!C59),"",'Peněžní deník'!C59)</f>
        <v/>
      </c>
      <c r="B55" s="197" t="str">
        <f>IF(ISBLANK('Peněžní deník'!B59),"",'Peněžní deník'!B59)</f>
        <v/>
      </c>
      <c r="C55" t="str">
        <f>IF(ISBLANK('Peněžní deník'!D59),"",'Peněžní deník'!D59)</f>
        <v/>
      </c>
      <c r="D55" t="str">
        <f>IF(ISNUMBER('Peněžní deník'!F59),"příjmový",IF(ISNUMBER('Peněžní deník'!G59),"výdajový",IF(ISNUMBER('Peněžní deník'!H59),"příjmový",IF(ISNUMBER('Peněžní deník'!I59),"výdajový",""))))</f>
        <v/>
      </c>
      <c r="E55" t="str">
        <f>IF(ISNUMBER('Peněžní deník'!F59),"hotově",IF(ISNUMBER('Peněžní deník'!G59),"hotově",IF(ISNUMBER('Peněžní deník'!H59),"na účet",IF(ISNUMBER('Peněžní deník'!I59),"z účtu",""))))</f>
        <v/>
      </c>
      <c r="F55" t="e">
        <f>VLOOKUP('Peněžní deník'!E59,'Čísla položek'!$A$2:$C$45,2,FALSE)</f>
        <v>#N/A</v>
      </c>
      <c r="G55" s="205" t="str">
        <f>TEXT('Peněžní deník'!F59+'Peněžní deník'!G59+'Peněžní deník'!H59+'Peněžní deník'!I59,"0,00")</f>
        <v>0,00</v>
      </c>
      <c r="H55" s="205">
        <f t="shared" si="10"/>
        <v>0</v>
      </c>
      <c r="I55" s="205">
        <f t="shared" si="19"/>
        <v>0</v>
      </c>
      <c r="J55" t="str">
        <f t="shared" si="17"/>
        <v/>
      </c>
      <c r="K55" t="str">
        <f t="shared" si="20"/>
        <v/>
      </c>
      <c r="L55">
        <f t="shared" si="21"/>
        <v>1</v>
      </c>
      <c r="M55" t="str">
        <f t="shared" si="22"/>
        <v/>
      </c>
      <c r="N55" t="str">
        <f>IF(O55="0","",IF(L55=1,VLOOKUP(O55+0,slovy!$A$2:$C$10,3,FALSE),IF(Q55="1","",VLOOKUP(O55+0,slovy!$A$2:$B$10,2))))</f>
        <v/>
      </c>
      <c r="O55" t="str">
        <f t="shared" si="15"/>
        <v>0</v>
      </c>
      <c r="P55" t="e">
        <f>IF(Q55="0","",IF(Q55="1",VLOOKUP(O55+0,slovy!$F$2:$G$11,2,FALSE),VLOOKUP(Q55+0,slovy!$D$2:$E$10,2,FALSE)))</f>
        <v>#VALUE!</v>
      </c>
      <c r="Q55" t="str">
        <f t="shared" si="23"/>
        <v/>
      </c>
      <c r="R55">
        <f t="shared" si="1"/>
        <v>1</v>
      </c>
      <c r="S55" t="str">
        <f t="shared" si="2"/>
        <v/>
      </c>
      <c r="T55" t="str">
        <f>IF(U55="0","",IF(R55=1,VLOOKUP(U55+0,slovy!$A$2:$C$10,3,FALSE),IF(W55="1","",VLOOKUP(U55+0,slovy!$A$2:$B$10,2))))</f>
        <v/>
      </c>
      <c r="U55" t="str">
        <f t="shared" si="3"/>
        <v>0</v>
      </c>
      <c r="V55" t="e">
        <f>IF(W55="0","",IF(W55="1",VLOOKUP(U55+0,slovy!$F$2:$G$11,2,FALSE),VLOOKUP(W55+0,slovy!$D$2:$E$10,2,FALSE)))</f>
        <v>#VALUE!</v>
      </c>
      <c r="W55" t="str">
        <f t="shared" si="4"/>
        <v/>
      </c>
      <c r="X55" t="e">
        <f>IF(Y55="0","",VLOOKUP(Y55+0,slovy!$H$2:$I$10,2,FALSE))</f>
        <v>#VALUE!</v>
      </c>
      <c r="Y55" t="str">
        <f t="shared" si="5"/>
        <v/>
      </c>
      <c r="Z55" t="e">
        <f>IF(AC55="",VLOOKUP(AA55+0,slovy!$J$2:$K$10,2,FALSE),IF(AC55="0",IF(AE55="0","",IF(AA55="0","",VLOOKUP(AA55+0,slovy!J55:K63,2,FALSE))),IF(AC55="1","",IF(AA55="0",IF(AC55&gt;1,slovy!$M$13,""),VLOOKUP(AA55+0,slovy!$L$2:$M$10,2,FALSE)))))</f>
        <v>#VALUE!</v>
      </c>
      <c r="AA55" t="str">
        <f t="shared" si="6"/>
        <v/>
      </c>
      <c r="AB55" t="e">
        <f>IF(ISBLANK(AC55),"",IF(AC55="0","",IF(AC55="1",CONCATENATE(VLOOKUP(AA55+0,slovy!$F$2:$G$11,2,FALSE),slovy!$M$13),VLOOKUP(AC55+0,slovy!$D$2:$E$10,2,FALSE))))</f>
        <v>#VALUE!</v>
      </c>
      <c r="AC55" t="str">
        <f t="shared" si="7"/>
        <v/>
      </c>
      <c r="AD55" t="e">
        <f>IF(ISBLANK(AE55),"",IF(AE55="0","",IF(AA55="0",CONCATENATE(VLOOKUP(AE55+0,slovy!$H$2:$I$10,2,FALSE),slovy!$M$13),VLOOKUP(AE55+0,slovy!$H$2:$I$10,2,FALSE))))</f>
        <v>#VALUE!</v>
      </c>
      <c r="AE55" t="str">
        <f t="shared" si="8"/>
        <v/>
      </c>
      <c r="AF55" t="e">
        <f>IF(ISBLANK(AG55),"",VLOOKUP(AG55+0,slovy!$N$2:$O$10,2,FALSE))</f>
        <v>#VALUE!</v>
      </c>
      <c r="AG55" t="str">
        <f t="shared" si="9"/>
        <v/>
      </c>
      <c r="AK55">
        <f>ÚJ!$B$2</f>
        <v>0</v>
      </c>
      <c r="AL55">
        <f>ÚJ!$B$3</f>
        <v>0</v>
      </c>
      <c r="AM55">
        <f>ÚJ!$B$4</f>
        <v>0</v>
      </c>
      <c r="AN55" s="200">
        <f>ÚJ!$B$5</f>
        <v>0</v>
      </c>
    </row>
    <row r="56" spans="1:40" ht="14.45" x14ac:dyDescent="0.35">
      <c r="A56" t="str">
        <f>IF(ISBLANK('Peněžní deník'!C60),"",'Peněžní deník'!C60)</f>
        <v/>
      </c>
      <c r="B56" s="197" t="str">
        <f>IF(ISBLANK('Peněžní deník'!B60),"",'Peněžní deník'!B60)</f>
        <v/>
      </c>
      <c r="C56" t="str">
        <f>IF(ISBLANK('Peněžní deník'!D60),"",'Peněžní deník'!D60)</f>
        <v/>
      </c>
      <c r="D56" t="str">
        <f>IF(ISNUMBER('Peněžní deník'!F60),"příjmový",IF(ISNUMBER('Peněžní deník'!G60),"výdajový",IF(ISNUMBER('Peněžní deník'!H60),"příjmový",IF(ISNUMBER('Peněžní deník'!I60),"výdajový",""))))</f>
        <v/>
      </c>
      <c r="E56" t="str">
        <f>IF(ISNUMBER('Peněžní deník'!F60),"hotově",IF(ISNUMBER('Peněžní deník'!G60),"hotově",IF(ISNUMBER('Peněžní deník'!H60),"na účet",IF(ISNUMBER('Peněžní deník'!I60),"z účtu",""))))</f>
        <v/>
      </c>
      <c r="F56" t="e">
        <f>VLOOKUP('Peněžní deník'!E60,'Čísla položek'!$A$2:$C$45,2,FALSE)</f>
        <v>#N/A</v>
      </c>
      <c r="G56" s="205" t="str">
        <f>TEXT('Peněžní deník'!F60+'Peněžní deník'!G60+'Peněžní deník'!H60+'Peněžní deník'!I60,"0,00")</f>
        <v>0,00</v>
      </c>
      <c r="H56" s="205">
        <f t="shared" si="10"/>
        <v>0</v>
      </c>
      <c r="I56" s="205">
        <f t="shared" si="19"/>
        <v>0</v>
      </c>
      <c r="J56" t="str">
        <f t="shared" si="17"/>
        <v/>
      </c>
      <c r="K56" t="str">
        <f t="shared" si="20"/>
        <v/>
      </c>
      <c r="L56">
        <f t="shared" si="21"/>
        <v>1</v>
      </c>
      <c r="M56" t="str">
        <f t="shared" si="22"/>
        <v/>
      </c>
      <c r="N56" t="str">
        <f>IF(O56="0","",IF(L56=1,VLOOKUP(O56+0,slovy!$A$2:$C$10,3,FALSE),IF(Q56="1","",VLOOKUP(O56+0,slovy!$A$2:$B$10,2))))</f>
        <v/>
      </c>
      <c r="O56" t="str">
        <f t="shared" si="15"/>
        <v>0</v>
      </c>
      <c r="P56" t="e">
        <f>IF(Q56="0","",IF(Q56="1",VLOOKUP(O56+0,slovy!$F$2:$G$11,2,FALSE),VLOOKUP(Q56+0,slovy!$D$2:$E$10,2,FALSE)))</f>
        <v>#VALUE!</v>
      </c>
      <c r="Q56" t="str">
        <f t="shared" si="23"/>
        <v/>
      </c>
      <c r="R56">
        <f t="shared" si="1"/>
        <v>1</v>
      </c>
      <c r="S56" t="str">
        <f t="shared" si="2"/>
        <v/>
      </c>
      <c r="T56" t="str">
        <f>IF(U56="0","",IF(R56=1,VLOOKUP(U56+0,slovy!$A$2:$C$10,3,FALSE),IF(W56="1","",VLOOKUP(U56+0,slovy!$A$2:$B$10,2))))</f>
        <v/>
      </c>
      <c r="U56" t="str">
        <f t="shared" si="3"/>
        <v>0</v>
      </c>
      <c r="V56" t="e">
        <f>IF(W56="0","",IF(W56="1",VLOOKUP(U56+0,slovy!$F$2:$G$11,2,FALSE),VLOOKUP(W56+0,slovy!$D$2:$E$10,2,FALSE)))</f>
        <v>#VALUE!</v>
      </c>
      <c r="W56" t="str">
        <f t="shared" si="4"/>
        <v/>
      </c>
      <c r="X56" t="e">
        <f>IF(Y56="0","",VLOOKUP(Y56+0,slovy!$H$2:$I$10,2,FALSE))</f>
        <v>#VALUE!</v>
      </c>
      <c r="Y56" t="str">
        <f t="shared" si="5"/>
        <v/>
      </c>
      <c r="Z56" t="e">
        <f>IF(AC56="",VLOOKUP(AA56+0,slovy!$J$2:$K$10,2,FALSE),IF(AC56="0",IF(AE56="0","",IF(AA56="0","",VLOOKUP(AA56+0,slovy!J56:K64,2,FALSE))),IF(AC56="1","",IF(AA56="0",IF(AC56&gt;1,slovy!$M$13,""),VLOOKUP(AA56+0,slovy!$L$2:$M$10,2,FALSE)))))</f>
        <v>#VALUE!</v>
      </c>
      <c r="AA56" t="str">
        <f t="shared" si="6"/>
        <v/>
      </c>
      <c r="AB56" t="e">
        <f>IF(ISBLANK(AC56),"",IF(AC56="0","",IF(AC56="1",CONCATENATE(VLOOKUP(AA56+0,slovy!$F$2:$G$11,2,FALSE),slovy!$M$13),VLOOKUP(AC56+0,slovy!$D$2:$E$10,2,FALSE))))</f>
        <v>#VALUE!</v>
      </c>
      <c r="AC56" t="str">
        <f t="shared" si="7"/>
        <v/>
      </c>
      <c r="AD56" t="e">
        <f>IF(ISBLANK(AE56),"",IF(AE56="0","",IF(AA56="0",CONCATENATE(VLOOKUP(AE56+0,slovy!$H$2:$I$10,2,FALSE),slovy!$M$13),VLOOKUP(AE56+0,slovy!$H$2:$I$10,2,FALSE))))</f>
        <v>#VALUE!</v>
      </c>
      <c r="AE56" t="str">
        <f t="shared" si="8"/>
        <v/>
      </c>
      <c r="AF56" t="e">
        <f>IF(ISBLANK(AG56),"",VLOOKUP(AG56+0,slovy!$N$2:$O$10,2,FALSE))</f>
        <v>#VALUE!</v>
      </c>
      <c r="AG56" t="str">
        <f t="shared" si="9"/>
        <v/>
      </c>
      <c r="AK56">
        <f>ÚJ!$B$2</f>
        <v>0</v>
      </c>
      <c r="AL56">
        <f>ÚJ!$B$3</f>
        <v>0</v>
      </c>
      <c r="AM56">
        <f>ÚJ!$B$4</f>
        <v>0</v>
      </c>
      <c r="AN56" s="200">
        <f>ÚJ!$B$5</f>
        <v>0</v>
      </c>
    </row>
    <row r="57" spans="1:40" ht="14.45" x14ac:dyDescent="0.35">
      <c r="A57" t="str">
        <f>IF(ISBLANK('Peněžní deník'!C61),"",'Peněžní deník'!C61)</f>
        <v/>
      </c>
      <c r="B57" s="197" t="str">
        <f>IF(ISBLANK('Peněžní deník'!B61),"",'Peněžní deník'!B61)</f>
        <v/>
      </c>
      <c r="C57" t="str">
        <f>IF(ISBLANK('Peněžní deník'!D61),"",'Peněžní deník'!D61)</f>
        <v/>
      </c>
      <c r="D57" t="str">
        <f>IF(ISNUMBER('Peněžní deník'!F61),"příjmový",IF(ISNUMBER('Peněžní deník'!G61),"výdajový",IF(ISNUMBER('Peněžní deník'!H61),"příjmový",IF(ISNUMBER('Peněžní deník'!I61),"výdajový",""))))</f>
        <v/>
      </c>
      <c r="E57" t="str">
        <f>IF(ISNUMBER('Peněžní deník'!F61),"hotově",IF(ISNUMBER('Peněžní deník'!G61),"hotově",IF(ISNUMBER('Peněžní deník'!H61),"na účet",IF(ISNUMBER('Peněžní deník'!I61),"z účtu",""))))</f>
        <v/>
      </c>
      <c r="F57" t="e">
        <f>VLOOKUP('Peněžní deník'!E61,'Čísla položek'!$A$2:$C$45,2,FALSE)</f>
        <v>#N/A</v>
      </c>
      <c r="G57" s="205" t="str">
        <f>TEXT('Peněžní deník'!F61+'Peněžní deník'!G61+'Peněžní deník'!H61+'Peněžní deník'!I61,"0,00")</f>
        <v>0,00</v>
      </c>
      <c r="H57" s="205">
        <f t="shared" si="10"/>
        <v>0</v>
      </c>
      <c r="I57" s="205">
        <f t="shared" si="19"/>
        <v>0</v>
      </c>
      <c r="J57" t="str">
        <f t="shared" si="17"/>
        <v/>
      </c>
      <c r="K57" t="str">
        <f t="shared" si="20"/>
        <v/>
      </c>
      <c r="L57">
        <f t="shared" si="21"/>
        <v>1</v>
      </c>
      <c r="M57" t="str">
        <f t="shared" si="22"/>
        <v/>
      </c>
      <c r="N57" t="str">
        <f>IF(O57="0","",IF(L57=1,VLOOKUP(O57+0,slovy!$A$2:$C$10,3,FALSE),IF(Q57="1","",VLOOKUP(O57+0,slovy!$A$2:$B$10,2))))</f>
        <v/>
      </c>
      <c r="O57" t="str">
        <f t="shared" si="15"/>
        <v>0</v>
      </c>
      <c r="P57" t="e">
        <f>IF(Q57="0","",IF(Q57="1",VLOOKUP(O57+0,slovy!$F$2:$G$11,2,FALSE),VLOOKUP(Q57+0,slovy!$D$2:$E$10,2,FALSE)))</f>
        <v>#VALUE!</v>
      </c>
      <c r="Q57" t="str">
        <f t="shared" si="23"/>
        <v/>
      </c>
      <c r="R57">
        <f t="shared" si="1"/>
        <v>1</v>
      </c>
      <c r="S57" t="str">
        <f t="shared" si="2"/>
        <v/>
      </c>
      <c r="T57" t="str">
        <f>IF(U57="0","",IF(R57=1,VLOOKUP(U57+0,slovy!$A$2:$C$10,3,FALSE),IF(W57="1","",VLOOKUP(U57+0,slovy!$A$2:$B$10,2))))</f>
        <v/>
      </c>
      <c r="U57" t="str">
        <f t="shared" si="3"/>
        <v>0</v>
      </c>
      <c r="V57" t="e">
        <f>IF(W57="0","",IF(W57="1",VLOOKUP(U57+0,slovy!$F$2:$G$11,2,FALSE),VLOOKUP(W57+0,slovy!$D$2:$E$10,2,FALSE)))</f>
        <v>#VALUE!</v>
      </c>
      <c r="W57" t="str">
        <f t="shared" si="4"/>
        <v/>
      </c>
      <c r="X57" t="e">
        <f>IF(Y57="0","",VLOOKUP(Y57+0,slovy!$H$2:$I$10,2,FALSE))</f>
        <v>#VALUE!</v>
      </c>
      <c r="Y57" t="str">
        <f t="shared" si="5"/>
        <v/>
      </c>
      <c r="Z57" t="e">
        <f>IF(AC57="",VLOOKUP(AA57+0,slovy!$J$2:$K$10,2,FALSE),IF(AC57="0",IF(AE57="0","",IF(AA57="0","",VLOOKUP(AA57+0,slovy!J57:K65,2,FALSE))),IF(AC57="1","",IF(AA57="0",IF(AC57&gt;1,slovy!$M$13,""),VLOOKUP(AA57+0,slovy!$L$2:$M$10,2,FALSE)))))</f>
        <v>#VALUE!</v>
      </c>
      <c r="AA57" t="str">
        <f t="shared" si="6"/>
        <v/>
      </c>
      <c r="AB57" t="e">
        <f>IF(ISBLANK(AC57),"",IF(AC57="0","",IF(AC57="1",CONCATENATE(VLOOKUP(AA57+0,slovy!$F$2:$G$11,2,FALSE),slovy!$M$13),VLOOKUP(AC57+0,slovy!$D$2:$E$10,2,FALSE))))</f>
        <v>#VALUE!</v>
      </c>
      <c r="AC57" t="str">
        <f t="shared" si="7"/>
        <v/>
      </c>
      <c r="AD57" t="e">
        <f>IF(ISBLANK(AE57),"",IF(AE57="0","",IF(AA57="0",CONCATENATE(VLOOKUP(AE57+0,slovy!$H$2:$I$10,2,FALSE),slovy!$M$13),VLOOKUP(AE57+0,slovy!$H$2:$I$10,2,FALSE))))</f>
        <v>#VALUE!</v>
      </c>
      <c r="AE57" t="str">
        <f t="shared" si="8"/>
        <v/>
      </c>
      <c r="AF57" t="e">
        <f>IF(ISBLANK(AG57),"",VLOOKUP(AG57+0,slovy!$N$2:$O$10,2,FALSE))</f>
        <v>#VALUE!</v>
      </c>
      <c r="AG57" t="str">
        <f t="shared" si="9"/>
        <v/>
      </c>
      <c r="AK57">
        <f>ÚJ!$B$2</f>
        <v>0</v>
      </c>
      <c r="AL57">
        <f>ÚJ!$B$3</f>
        <v>0</v>
      </c>
      <c r="AM57">
        <f>ÚJ!$B$4</f>
        <v>0</v>
      </c>
      <c r="AN57" s="200">
        <f>ÚJ!$B$5</f>
        <v>0</v>
      </c>
    </row>
    <row r="58" spans="1:40" ht="14.45" x14ac:dyDescent="0.35">
      <c r="A58" t="str">
        <f>IF(ISBLANK('Peněžní deník'!C62),"",'Peněžní deník'!C62)</f>
        <v/>
      </c>
      <c r="B58" s="197" t="str">
        <f>IF(ISBLANK('Peněžní deník'!B62),"",'Peněžní deník'!B62)</f>
        <v/>
      </c>
      <c r="C58" t="str">
        <f>IF(ISBLANK('Peněžní deník'!D62),"",'Peněžní deník'!D62)</f>
        <v/>
      </c>
      <c r="D58" t="str">
        <f>IF(ISNUMBER('Peněžní deník'!F62),"příjmový",IF(ISNUMBER('Peněžní deník'!G62),"výdajový",IF(ISNUMBER('Peněžní deník'!H62),"příjmový",IF(ISNUMBER('Peněžní deník'!I62),"výdajový",""))))</f>
        <v/>
      </c>
      <c r="E58" t="str">
        <f>IF(ISNUMBER('Peněžní deník'!F62),"hotově",IF(ISNUMBER('Peněžní deník'!G62),"hotově",IF(ISNUMBER('Peněžní deník'!H62),"na účet",IF(ISNUMBER('Peněžní deník'!I62),"z účtu",""))))</f>
        <v/>
      </c>
      <c r="F58" t="e">
        <f>VLOOKUP('Peněžní deník'!E62,'Čísla položek'!$A$2:$C$45,2,FALSE)</f>
        <v>#N/A</v>
      </c>
      <c r="G58" s="205" t="str">
        <f>TEXT('Peněžní deník'!F62+'Peněžní deník'!G62+'Peněžní deník'!H62+'Peněžní deník'!I62,"0,00")</f>
        <v>0,00</v>
      </c>
      <c r="H58" s="205">
        <f t="shared" si="10"/>
        <v>0</v>
      </c>
      <c r="I58" s="205">
        <f t="shared" si="19"/>
        <v>0</v>
      </c>
      <c r="J58" t="str">
        <f t="shared" si="17"/>
        <v/>
      </c>
      <c r="K58" t="str">
        <f t="shared" si="20"/>
        <v/>
      </c>
      <c r="L58">
        <f t="shared" si="21"/>
        <v>1</v>
      </c>
      <c r="M58" t="str">
        <f t="shared" si="22"/>
        <v/>
      </c>
      <c r="N58" t="str">
        <f>IF(O58="0","",IF(L58=1,VLOOKUP(O58+0,slovy!$A$2:$C$10,3,FALSE),IF(Q58="1","",VLOOKUP(O58+0,slovy!$A$2:$B$10,2))))</f>
        <v/>
      </c>
      <c r="O58" t="str">
        <f t="shared" si="15"/>
        <v>0</v>
      </c>
      <c r="P58" t="e">
        <f>IF(Q58="0","",IF(Q58="1",VLOOKUP(O58+0,slovy!$F$2:$G$11,2,FALSE),VLOOKUP(Q58+0,slovy!$D$2:$E$10,2,FALSE)))</f>
        <v>#VALUE!</v>
      </c>
      <c r="Q58" t="str">
        <f t="shared" si="23"/>
        <v/>
      </c>
      <c r="R58">
        <f t="shared" si="1"/>
        <v>1</v>
      </c>
      <c r="S58" t="str">
        <f t="shared" si="2"/>
        <v/>
      </c>
      <c r="T58" t="str">
        <f>IF(U58="0","",IF(R58=1,VLOOKUP(U58+0,slovy!$A$2:$C$10,3,FALSE),IF(W58="1","",VLOOKUP(U58+0,slovy!$A$2:$B$10,2))))</f>
        <v/>
      </c>
      <c r="U58" t="str">
        <f t="shared" si="3"/>
        <v>0</v>
      </c>
      <c r="V58" t="e">
        <f>IF(W58="0","",IF(W58="1",VLOOKUP(U58+0,slovy!$F$2:$G$11,2,FALSE),VLOOKUP(W58+0,slovy!$D$2:$E$10,2,FALSE)))</f>
        <v>#VALUE!</v>
      </c>
      <c r="W58" t="str">
        <f t="shared" si="4"/>
        <v/>
      </c>
      <c r="X58" t="e">
        <f>IF(Y58="0","",VLOOKUP(Y58+0,slovy!$H$2:$I$10,2,FALSE))</f>
        <v>#VALUE!</v>
      </c>
      <c r="Y58" t="str">
        <f t="shared" si="5"/>
        <v/>
      </c>
      <c r="Z58" t="e">
        <f>IF(AC58="",VLOOKUP(AA58+0,slovy!$J$2:$K$10,2,FALSE),IF(AC58="0",IF(AE58="0","",IF(AA58="0","",VLOOKUP(AA58+0,slovy!J58:K66,2,FALSE))),IF(AC58="1","",IF(AA58="0",IF(AC58&gt;1,slovy!$M$13,""),VLOOKUP(AA58+0,slovy!$L$2:$M$10,2,FALSE)))))</f>
        <v>#VALUE!</v>
      </c>
      <c r="AA58" t="str">
        <f t="shared" si="6"/>
        <v/>
      </c>
      <c r="AB58" t="e">
        <f>IF(ISBLANK(AC58),"",IF(AC58="0","",IF(AC58="1",CONCATENATE(VLOOKUP(AA58+0,slovy!$F$2:$G$11,2,FALSE),slovy!$M$13),VLOOKUP(AC58+0,slovy!$D$2:$E$10,2,FALSE))))</f>
        <v>#VALUE!</v>
      </c>
      <c r="AC58" t="str">
        <f t="shared" si="7"/>
        <v/>
      </c>
      <c r="AD58" t="e">
        <f>IF(ISBLANK(AE58),"",IF(AE58="0","",IF(AA58="0",CONCATENATE(VLOOKUP(AE58+0,slovy!$H$2:$I$10,2,FALSE),slovy!$M$13),VLOOKUP(AE58+0,slovy!$H$2:$I$10,2,FALSE))))</f>
        <v>#VALUE!</v>
      </c>
      <c r="AE58" t="str">
        <f t="shared" si="8"/>
        <v/>
      </c>
      <c r="AF58" t="e">
        <f>IF(ISBLANK(AG58),"",VLOOKUP(AG58+0,slovy!$N$2:$O$10,2,FALSE))</f>
        <v>#VALUE!</v>
      </c>
      <c r="AG58" t="str">
        <f t="shared" si="9"/>
        <v/>
      </c>
      <c r="AK58">
        <f>ÚJ!$B$2</f>
        <v>0</v>
      </c>
      <c r="AL58">
        <f>ÚJ!$B$3</f>
        <v>0</v>
      </c>
      <c r="AM58">
        <f>ÚJ!$B$4</f>
        <v>0</v>
      </c>
      <c r="AN58" s="200">
        <f>ÚJ!$B$5</f>
        <v>0</v>
      </c>
    </row>
    <row r="59" spans="1:40" ht="14.45" x14ac:dyDescent="0.35">
      <c r="A59" t="str">
        <f>IF(ISBLANK('Peněžní deník'!C63),"",'Peněžní deník'!C63)</f>
        <v/>
      </c>
      <c r="B59" s="197" t="str">
        <f>IF(ISBLANK('Peněžní deník'!B63),"",'Peněžní deník'!B63)</f>
        <v/>
      </c>
      <c r="C59" t="str">
        <f>IF(ISBLANK('Peněžní deník'!D63),"",'Peněžní deník'!D63)</f>
        <v/>
      </c>
      <c r="D59" t="str">
        <f>IF(ISNUMBER('Peněžní deník'!F63),"příjmový",IF(ISNUMBER('Peněžní deník'!G63),"výdajový",IF(ISNUMBER('Peněžní deník'!H63),"příjmový",IF(ISNUMBER('Peněžní deník'!I63),"výdajový",""))))</f>
        <v/>
      </c>
      <c r="E59" t="str">
        <f>IF(ISNUMBER('Peněžní deník'!F63),"hotově",IF(ISNUMBER('Peněžní deník'!G63),"hotově",IF(ISNUMBER('Peněžní deník'!H63),"na účet",IF(ISNUMBER('Peněžní deník'!I63),"z účtu",""))))</f>
        <v/>
      </c>
      <c r="F59" t="e">
        <f>VLOOKUP('Peněžní deník'!E63,'Čísla položek'!$A$2:$C$45,2,FALSE)</f>
        <v>#N/A</v>
      </c>
      <c r="G59" s="205" t="str">
        <f>TEXT('Peněžní deník'!F63+'Peněžní deník'!G63+'Peněžní deník'!H63+'Peněžní deník'!I63,"0,00")</f>
        <v>0,00</v>
      </c>
      <c r="H59" s="205">
        <f t="shared" si="10"/>
        <v>0</v>
      </c>
      <c r="I59" s="205">
        <f t="shared" si="19"/>
        <v>0</v>
      </c>
      <c r="J59" t="str">
        <f t="shared" si="17"/>
        <v/>
      </c>
      <c r="K59" t="str">
        <f t="shared" si="20"/>
        <v/>
      </c>
      <c r="L59">
        <f t="shared" si="21"/>
        <v>1</v>
      </c>
      <c r="M59" t="str">
        <f t="shared" si="22"/>
        <v/>
      </c>
      <c r="N59" t="str">
        <f>IF(O59="0","",IF(L59=1,VLOOKUP(O59+0,slovy!$A$2:$C$10,3,FALSE),IF(Q59="1","",VLOOKUP(O59+0,slovy!$A$2:$B$10,2))))</f>
        <v/>
      </c>
      <c r="O59" t="str">
        <f t="shared" si="15"/>
        <v>0</v>
      </c>
      <c r="P59" t="e">
        <f>IF(Q59="0","",IF(Q59="1",VLOOKUP(O59+0,slovy!$F$2:$G$11,2,FALSE),VLOOKUP(Q59+0,slovy!$D$2:$E$10,2,FALSE)))</f>
        <v>#VALUE!</v>
      </c>
      <c r="Q59" t="str">
        <f t="shared" si="23"/>
        <v/>
      </c>
      <c r="R59">
        <f t="shared" si="1"/>
        <v>1</v>
      </c>
      <c r="S59" t="str">
        <f t="shared" si="2"/>
        <v/>
      </c>
      <c r="T59" t="str">
        <f>IF(U59="0","",IF(R59=1,VLOOKUP(U59+0,slovy!$A$2:$C$10,3,FALSE),IF(W59="1","",VLOOKUP(U59+0,slovy!$A$2:$B$10,2))))</f>
        <v/>
      </c>
      <c r="U59" t="str">
        <f t="shared" si="3"/>
        <v>0</v>
      </c>
      <c r="V59" t="e">
        <f>IF(W59="0","",IF(W59="1",VLOOKUP(U59+0,slovy!$F$2:$G$11,2,FALSE),VLOOKUP(W59+0,slovy!$D$2:$E$10,2,FALSE)))</f>
        <v>#VALUE!</v>
      </c>
      <c r="W59" t="str">
        <f t="shared" si="4"/>
        <v/>
      </c>
      <c r="X59" t="e">
        <f>IF(Y59="0","",VLOOKUP(Y59+0,slovy!$H$2:$I$10,2,FALSE))</f>
        <v>#VALUE!</v>
      </c>
      <c r="Y59" t="str">
        <f t="shared" si="5"/>
        <v/>
      </c>
      <c r="Z59" t="e">
        <f>IF(AC59="",VLOOKUP(AA59+0,slovy!$J$2:$K$10,2,FALSE),IF(AC59="0",IF(AE59="0","",IF(AA59="0","",VLOOKUP(AA59+0,slovy!J59:K67,2,FALSE))),IF(AC59="1","",IF(AA59="0",IF(AC59&gt;1,slovy!$M$13,""),VLOOKUP(AA59+0,slovy!$L$2:$M$10,2,FALSE)))))</f>
        <v>#VALUE!</v>
      </c>
      <c r="AA59" t="str">
        <f t="shared" si="6"/>
        <v/>
      </c>
      <c r="AB59" t="e">
        <f>IF(ISBLANK(AC59),"",IF(AC59="0","",IF(AC59="1",CONCATENATE(VLOOKUP(AA59+0,slovy!$F$2:$G$11,2,FALSE),slovy!$M$13),VLOOKUP(AC59+0,slovy!$D$2:$E$10,2,FALSE))))</f>
        <v>#VALUE!</v>
      </c>
      <c r="AC59" t="str">
        <f t="shared" si="7"/>
        <v/>
      </c>
      <c r="AD59" t="e">
        <f>IF(ISBLANK(AE59),"",IF(AE59="0","",IF(AA59="0",CONCATENATE(VLOOKUP(AE59+0,slovy!$H$2:$I$10,2,FALSE),slovy!$M$13),VLOOKUP(AE59+0,slovy!$H$2:$I$10,2,FALSE))))</f>
        <v>#VALUE!</v>
      </c>
      <c r="AE59" t="str">
        <f t="shared" si="8"/>
        <v/>
      </c>
      <c r="AF59" t="e">
        <f>IF(ISBLANK(AG59),"",VLOOKUP(AG59+0,slovy!$N$2:$O$10,2,FALSE))</f>
        <v>#VALUE!</v>
      </c>
      <c r="AG59" t="str">
        <f t="shared" si="9"/>
        <v/>
      </c>
      <c r="AK59">
        <f>ÚJ!$B$2</f>
        <v>0</v>
      </c>
      <c r="AL59">
        <f>ÚJ!$B$3</f>
        <v>0</v>
      </c>
      <c r="AM59">
        <f>ÚJ!$B$4</f>
        <v>0</v>
      </c>
      <c r="AN59" s="200">
        <f>ÚJ!$B$5</f>
        <v>0</v>
      </c>
    </row>
    <row r="60" spans="1:40" ht="14.45" x14ac:dyDescent="0.35">
      <c r="A60" t="str">
        <f>IF(ISBLANK('Peněžní deník'!C64),"",'Peněžní deník'!C64)</f>
        <v/>
      </c>
      <c r="B60" s="197" t="str">
        <f>IF(ISBLANK('Peněžní deník'!B64),"",'Peněžní deník'!B64)</f>
        <v/>
      </c>
      <c r="C60" t="str">
        <f>IF(ISBLANK('Peněžní deník'!D64),"",'Peněžní deník'!D64)</f>
        <v/>
      </c>
      <c r="D60" t="str">
        <f>IF(ISNUMBER('Peněžní deník'!F64),"příjmový",IF(ISNUMBER('Peněžní deník'!G64),"výdajový",IF(ISNUMBER('Peněžní deník'!H64),"příjmový",IF(ISNUMBER('Peněžní deník'!I64),"výdajový",""))))</f>
        <v/>
      </c>
      <c r="E60" t="str">
        <f>IF(ISNUMBER('Peněžní deník'!F64),"hotově",IF(ISNUMBER('Peněžní deník'!G64),"hotově",IF(ISNUMBER('Peněžní deník'!H64),"na účet",IF(ISNUMBER('Peněžní deník'!I64),"z účtu",""))))</f>
        <v/>
      </c>
      <c r="F60" t="e">
        <f>VLOOKUP('Peněžní deník'!E64,'Čísla položek'!$A$2:$C$45,2,FALSE)</f>
        <v>#N/A</v>
      </c>
      <c r="G60" s="205" t="str">
        <f>TEXT('Peněžní deník'!F64+'Peněžní deník'!G64+'Peněžní deník'!H64+'Peněžní deník'!I64,"0,00")</f>
        <v>0,00</v>
      </c>
      <c r="H60" s="205">
        <f t="shared" si="10"/>
        <v>0</v>
      </c>
      <c r="I60" s="205">
        <f t="shared" si="19"/>
        <v>0</v>
      </c>
      <c r="J60" t="str">
        <f t="shared" si="17"/>
        <v/>
      </c>
      <c r="K60" t="str">
        <f t="shared" si="20"/>
        <v/>
      </c>
      <c r="L60">
        <f t="shared" si="21"/>
        <v>1</v>
      </c>
      <c r="M60" t="str">
        <f t="shared" si="22"/>
        <v/>
      </c>
      <c r="N60" t="str">
        <f>IF(O60="0","",IF(L60=1,VLOOKUP(O60+0,slovy!$A$2:$C$10,3,FALSE),IF(Q60="1","",VLOOKUP(O60+0,slovy!$A$2:$B$10,2))))</f>
        <v/>
      </c>
      <c r="O60" t="str">
        <f t="shared" si="15"/>
        <v>0</v>
      </c>
      <c r="P60" t="e">
        <f>IF(Q60="0","",IF(Q60="1",VLOOKUP(O60+0,slovy!$F$2:$G$11,2,FALSE),VLOOKUP(Q60+0,slovy!$D$2:$E$10,2,FALSE)))</f>
        <v>#VALUE!</v>
      </c>
      <c r="Q60" t="str">
        <f t="shared" si="23"/>
        <v/>
      </c>
      <c r="R60">
        <f t="shared" si="1"/>
        <v>1</v>
      </c>
      <c r="S60" t="str">
        <f t="shared" si="2"/>
        <v/>
      </c>
      <c r="T60" t="str">
        <f>IF(U60="0","",IF(R60=1,VLOOKUP(U60+0,slovy!$A$2:$C$10,3,FALSE),IF(W60="1","",VLOOKUP(U60+0,slovy!$A$2:$B$10,2))))</f>
        <v/>
      </c>
      <c r="U60" t="str">
        <f t="shared" si="3"/>
        <v>0</v>
      </c>
      <c r="V60" t="e">
        <f>IF(W60="0","",IF(W60="1",VLOOKUP(U60+0,slovy!$F$2:$G$11,2,FALSE),VLOOKUP(W60+0,slovy!$D$2:$E$10,2,FALSE)))</f>
        <v>#VALUE!</v>
      </c>
      <c r="W60" t="str">
        <f t="shared" si="4"/>
        <v/>
      </c>
      <c r="X60" t="e">
        <f>IF(Y60="0","",VLOOKUP(Y60+0,slovy!$H$2:$I$10,2,FALSE))</f>
        <v>#VALUE!</v>
      </c>
      <c r="Y60" t="str">
        <f t="shared" si="5"/>
        <v/>
      </c>
      <c r="Z60" t="e">
        <f>IF(AC60="",VLOOKUP(AA60+0,slovy!$J$2:$K$10,2,FALSE),IF(AC60="0",IF(AE60="0","",IF(AA60="0","",VLOOKUP(AA60+0,slovy!J60:K68,2,FALSE))),IF(AC60="1","",IF(AA60="0",IF(AC60&gt;1,slovy!$M$13,""),VLOOKUP(AA60+0,slovy!$L$2:$M$10,2,FALSE)))))</f>
        <v>#VALUE!</v>
      </c>
      <c r="AA60" t="str">
        <f t="shared" si="6"/>
        <v/>
      </c>
      <c r="AB60" t="e">
        <f>IF(ISBLANK(AC60),"",IF(AC60="0","",IF(AC60="1",CONCATENATE(VLOOKUP(AA60+0,slovy!$F$2:$G$11,2,FALSE),slovy!$M$13),VLOOKUP(AC60+0,slovy!$D$2:$E$10,2,FALSE))))</f>
        <v>#VALUE!</v>
      </c>
      <c r="AC60" t="str">
        <f t="shared" si="7"/>
        <v/>
      </c>
      <c r="AD60" t="e">
        <f>IF(ISBLANK(AE60),"",IF(AE60="0","",IF(AA60="0",CONCATENATE(VLOOKUP(AE60+0,slovy!$H$2:$I$10,2,FALSE),slovy!$M$13),VLOOKUP(AE60+0,slovy!$H$2:$I$10,2,FALSE))))</f>
        <v>#VALUE!</v>
      </c>
      <c r="AE60" t="str">
        <f t="shared" si="8"/>
        <v/>
      </c>
      <c r="AF60" t="e">
        <f>IF(ISBLANK(AG60),"",VLOOKUP(AG60+0,slovy!$N$2:$O$10,2,FALSE))</f>
        <v>#VALUE!</v>
      </c>
      <c r="AG60" t="str">
        <f t="shared" si="9"/>
        <v/>
      </c>
      <c r="AK60">
        <f>ÚJ!$B$2</f>
        <v>0</v>
      </c>
      <c r="AL60">
        <f>ÚJ!$B$3</f>
        <v>0</v>
      </c>
      <c r="AM60">
        <f>ÚJ!$B$4</f>
        <v>0</v>
      </c>
      <c r="AN60" s="200">
        <f>ÚJ!$B$5</f>
        <v>0</v>
      </c>
    </row>
    <row r="61" spans="1:40" ht="14.45" x14ac:dyDescent="0.35">
      <c r="A61" t="str">
        <f>IF(ISBLANK('Peněžní deník'!C65),"",'Peněžní deník'!C65)</f>
        <v/>
      </c>
      <c r="B61" s="197" t="str">
        <f>IF(ISBLANK('Peněžní deník'!B65),"",'Peněžní deník'!B65)</f>
        <v/>
      </c>
      <c r="C61" t="str">
        <f>IF(ISBLANK('Peněžní deník'!D65),"",'Peněžní deník'!D65)</f>
        <v/>
      </c>
      <c r="D61" t="str">
        <f>IF(ISNUMBER('Peněžní deník'!F65),"příjmový",IF(ISNUMBER('Peněžní deník'!G65),"výdajový",IF(ISNUMBER('Peněžní deník'!H65),"příjmový",IF(ISNUMBER('Peněžní deník'!I65),"výdajový",""))))</f>
        <v/>
      </c>
      <c r="E61" t="str">
        <f>IF(ISNUMBER('Peněžní deník'!F65),"hotově",IF(ISNUMBER('Peněžní deník'!G65),"hotově",IF(ISNUMBER('Peněžní deník'!H65),"na účet",IF(ISNUMBER('Peněžní deník'!I65),"z účtu",""))))</f>
        <v/>
      </c>
      <c r="F61" t="e">
        <f>VLOOKUP('Peněžní deník'!E65,'Čísla položek'!$A$2:$C$45,2,FALSE)</f>
        <v>#N/A</v>
      </c>
      <c r="G61" s="205" t="str">
        <f>TEXT('Peněžní deník'!F65+'Peněžní deník'!G65+'Peněžní deník'!H65+'Peněžní deník'!I65,"0,00")</f>
        <v>0,00</v>
      </c>
      <c r="H61" s="205">
        <f t="shared" si="10"/>
        <v>0</v>
      </c>
      <c r="I61" s="205">
        <f t="shared" si="19"/>
        <v>0</v>
      </c>
      <c r="J61" t="str">
        <f t="shared" si="17"/>
        <v/>
      </c>
      <c r="K61" t="str">
        <f t="shared" si="20"/>
        <v/>
      </c>
      <c r="L61">
        <f t="shared" si="21"/>
        <v>1</v>
      </c>
      <c r="M61" t="str">
        <f t="shared" si="22"/>
        <v/>
      </c>
      <c r="N61" t="str">
        <f>IF(O61="0","",IF(L61=1,VLOOKUP(O61+0,slovy!$A$2:$C$10,3,FALSE),IF(Q61="1","",VLOOKUP(O61+0,slovy!$A$2:$B$10,2))))</f>
        <v/>
      </c>
      <c r="O61" t="str">
        <f t="shared" si="15"/>
        <v>0</v>
      </c>
      <c r="P61" t="e">
        <f>IF(Q61="0","",IF(Q61="1",VLOOKUP(O61+0,slovy!$F$2:$G$11,2,FALSE),VLOOKUP(Q61+0,slovy!$D$2:$E$10,2,FALSE)))</f>
        <v>#VALUE!</v>
      </c>
      <c r="Q61" t="str">
        <f t="shared" si="23"/>
        <v/>
      </c>
      <c r="R61">
        <f t="shared" si="1"/>
        <v>1</v>
      </c>
      <c r="S61" t="str">
        <f t="shared" si="2"/>
        <v/>
      </c>
      <c r="T61" t="str">
        <f>IF(U61="0","",IF(R61=1,VLOOKUP(U61+0,slovy!$A$2:$C$10,3,FALSE),IF(W61="1","",VLOOKUP(U61+0,slovy!$A$2:$B$10,2))))</f>
        <v/>
      </c>
      <c r="U61" t="str">
        <f t="shared" si="3"/>
        <v>0</v>
      </c>
      <c r="V61" t="e">
        <f>IF(W61="0","",IF(W61="1",VLOOKUP(U61+0,slovy!$F$2:$G$11,2,FALSE),VLOOKUP(W61+0,slovy!$D$2:$E$10,2,FALSE)))</f>
        <v>#VALUE!</v>
      </c>
      <c r="W61" t="str">
        <f t="shared" si="4"/>
        <v/>
      </c>
      <c r="X61" t="e">
        <f>IF(Y61="0","",VLOOKUP(Y61+0,slovy!$H$2:$I$10,2,FALSE))</f>
        <v>#VALUE!</v>
      </c>
      <c r="Y61" t="str">
        <f t="shared" si="5"/>
        <v/>
      </c>
      <c r="Z61" t="e">
        <f>IF(AC61="",VLOOKUP(AA61+0,slovy!$J$2:$K$10,2,FALSE),IF(AC61="0",IF(AE61="0","",IF(AA61="0","",VLOOKUP(AA61+0,slovy!J61:K69,2,FALSE))),IF(AC61="1","",IF(AA61="0",IF(AC61&gt;1,slovy!$M$13,""),VLOOKUP(AA61+0,slovy!$L$2:$M$10,2,FALSE)))))</f>
        <v>#VALUE!</v>
      </c>
      <c r="AA61" t="str">
        <f t="shared" si="6"/>
        <v/>
      </c>
      <c r="AB61" t="e">
        <f>IF(ISBLANK(AC61),"",IF(AC61="0","",IF(AC61="1",CONCATENATE(VLOOKUP(AA61+0,slovy!$F$2:$G$11,2,FALSE),slovy!$M$13),VLOOKUP(AC61+0,slovy!$D$2:$E$10,2,FALSE))))</f>
        <v>#VALUE!</v>
      </c>
      <c r="AC61" t="str">
        <f t="shared" si="7"/>
        <v/>
      </c>
      <c r="AD61" t="e">
        <f>IF(ISBLANK(AE61),"",IF(AE61="0","",IF(AA61="0",CONCATENATE(VLOOKUP(AE61+0,slovy!$H$2:$I$10,2,FALSE),slovy!$M$13),VLOOKUP(AE61+0,slovy!$H$2:$I$10,2,FALSE))))</f>
        <v>#VALUE!</v>
      </c>
      <c r="AE61" t="str">
        <f t="shared" si="8"/>
        <v/>
      </c>
      <c r="AF61" t="e">
        <f>IF(ISBLANK(AG61),"",VLOOKUP(AG61+0,slovy!$N$2:$O$10,2,FALSE))</f>
        <v>#VALUE!</v>
      </c>
      <c r="AG61" t="str">
        <f t="shared" si="9"/>
        <v/>
      </c>
      <c r="AK61">
        <f>ÚJ!$B$2</f>
        <v>0</v>
      </c>
      <c r="AL61">
        <f>ÚJ!$B$3</f>
        <v>0</v>
      </c>
      <c r="AM61">
        <f>ÚJ!$B$4</f>
        <v>0</v>
      </c>
      <c r="AN61" s="200">
        <f>ÚJ!$B$5</f>
        <v>0</v>
      </c>
    </row>
    <row r="62" spans="1:40" ht="14.45" x14ac:dyDescent="0.35">
      <c r="A62" t="str">
        <f>IF(ISBLANK('Peněžní deník'!C66),"",'Peněžní deník'!C66)</f>
        <v/>
      </c>
      <c r="B62" s="197" t="str">
        <f>IF(ISBLANK('Peněžní deník'!B66),"",'Peněžní deník'!B66)</f>
        <v/>
      </c>
      <c r="C62" t="str">
        <f>IF(ISBLANK('Peněžní deník'!D66),"",'Peněžní deník'!D66)</f>
        <v/>
      </c>
      <c r="D62" t="str">
        <f>IF(ISNUMBER('Peněžní deník'!F66),"příjmový",IF(ISNUMBER('Peněžní deník'!G66),"výdajový",IF(ISNUMBER('Peněžní deník'!H66),"příjmový",IF(ISNUMBER('Peněžní deník'!I66),"výdajový",""))))</f>
        <v/>
      </c>
      <c r="E62" t="str">
        <f>IF(ISNUMBER('Peněžní deník'!F66),"hotově",IF(ISNUMBER('Peněžní deník'!G66),"hotově",IF(ISNUMBER('Peněžní deník'!H66),"na účet",IF(ISNUMBER('Peněžní deník'!I66),"z účtu",""))))</f>
        <v/>
      </c>
      <c r="F62" t="e">
        <f>VLOOKUP('Peněžní deník'!E66,'Čísla položek'!$A$2:$C$45,2,FALSE)</f>
        <v>#N/A</v>
      </c>
      <c r="G62" s="205" t="str">
        <f>TEXT('Peněžní deník'!F66+'Peněžní deník'!G66+'Peněžní deník'!H66+'Peněžní deník'!I66,"0,00")</f>
        <v>0,00</v>
      </c>
      <c r="H62" s="205">
        <f t="shared" si="10"/>
        <v>0</v>
      </c>
      <c r="I62" s="205">
        <f t="shared" si="19"/>
        <v>0</v>
      </c>
      <c r="J62" t="str">
        <f t="shared" si="17"/>
        <v/>
      </c>
      <c r="K62" t="str">
        <f t="shared" si="20"/>
        <v/>
      </c>
      <c r="L62">
        <f t="shared" si="21"/>
        <v>1</v>
      </c>
      <c r="M62" t="str">
        <f t="shared" si="22"/>
        <v/>
      </c>
      <c r="N62" t="str">
        <f>IF(O62="0","",IF(L62=1,VLOOKUP(O62+0,slovy!$A$2:$C$10,3,FALSE),IF(Q62="1","",VLOOKUP(O62+0,slovy!$A$2:$B$10,2))))</f>
        <v/>
      </c>
      <c r="O62" t="str">
        <f t="shared" si="15"/>
        <v>0</v>
      </c>
      <c r="P62" t="e">
        <f>IF(Q62="0","",IF(Q62="1",VLOOKUP(O62+0,slovy!$F$2:$G$11,2,FALSE),VLOOKUP(Q62+0,slovy!$D$2:$E$10,2,FALSE)))</f>
        <v>#VALUE!</v>
      </c>
      <c r="Q62" t="str">
        <f t="shared" si="23"/>
        <v/>
      </c>
      <c r="R62">
        <f t="shared" si="1"/>
        <v>1</v>
      </c>
      <c r="S62" t="str">
        <f t="shared" si="2"/>
        <v/>
      </c>
      <c r="T62" t="str">
        <f>IF(U62="0","",IF(R62=1,VLOOKUP(U62+0,slovy!$A$2:$C$10,3,FALSE),IF(W62="1","",VLOOKUP(U62+0,slovy!$A$2:$B$10,2))))</f>
        <v/>
      </c>
      <c r="U62" t="str">
        <f t="shared" si="3"/>
        <v>0</v>
      </c>
      <c r="V62" t="e">
        <f>IF(W62="0","",IF(W62="1",VLOOKUP(U62+0,slovy!$F$2:$G$11,2,FALSE),VLOOKUP(W62+0,slovy!$D$2:$E$10,2,FALSE)))</f>
        <v>#VALUE!</v>
      </c>
      <c r="W62" t="str">
        <f t="shared" si="4"/>
        <v/>
      </c>
      <c r="X62" t="e">
        <f>IF(Y62="0","",VLOOKUP(Y62+0,slovy!$H$2:$I$10,2,FALSE))</f>
        <v>#VALUE!</v>
      </c>
      <c r="Y62" t="str">
        <f t="shared" si="5"/>
        <v/>
      </c>
      <c r="Z62" t="e">
        <f>IF(AC62="",VLOOKUP(AA62+0,slovy!$J$2:$K$10,2,FALSE),IF(AC62="0",IF(AE62="0","",IF(AA62="0","",VLOOKUP(AA62+0,slovy!J62:K70,2,FALSE))),IF(AC62="1","",IF(AA62="0",IF(AC62&gt;1,slovy!$M$13,""),VLOOKUP(AA62+0,slovy!$L$2:$M$10,2,FALSE)))))</f>
        <v>#VALUE!</v>
      </c>
      <c r="AA62" t="str">
        <f t="shared" si="6"/>
        <v/>
      </c>
      <c r="AB62" t="e">
        <f>IF(ISBLANK(AC62),"",IF(AC62="0","",IF(AC62="1",CONCATENATE(VLOOKUP(AA62+0,slovy!$F$2:$G$11,2,FALSE),slovy!$M$13),VLOOKUP(AC62+0,slovy!$D$2:$E$10,2,FALSE))))</f>
        <v>#VALUE!</v>
      </c>
      <c r="AC62" t="str">
        <f t="shared" si="7"/>
        <v/>
      </c>
      <c r="AD62" t="e">
        <f>IF(ISBLANK(AE62),"",IF(AE62="0","",IF(AA62="0",CONCATENATE(VLOOKUP(AE62+0,slovy!$H$2:$I$10,2,FALSE),slovy!$M$13),VLOOKUP(AE62+0,slovy!$H$2:$I$10,2,FALSE))))</f>
        <v>#VALUE!</v>
      </c>
      <c r="AE62" t="str">
        <f t="shared" si="8"/>
        <v/>
      </c>
      <c r="AF62" t="e">
        <f>IF(ISBLANK(AG62),"",VLOOKUP(AG62+0,slovy!$N$2:$O$10,2,FALSE))</f>
        <v>#VALUE!</v>
      </c>
      <c r="AG62" t="str">
        <f t="shared" si="9"/>
        <v/>
      </c>
      <c r="AK62">
        <f>ÚJ!$B$2</f>
        <v>0</v>
      </c>
      <c r="AL62">
        <f>ÚJ!$B$3</f>
        <v>0</v>
      </c>
      <c r="AM62">
        <f>ÚJ!$B$4</f>
        <v>0</v>
      </c>
      <c r="AN62" s="200">
        <f>ÚJ!$B$5</f>
        <v>0</v>
      </c>
    </row>
    <row r="63" spans="1:40" ht="14.45" x14ac:dyDescent="0.35">
      <c r="A63" t="str">
        <f>IF(ISBLANK('Peněžní deník'!C67),"",'Peněžní deník'!C67)</f>
        <v/>
      </c>
      <c r="B63" s="197" t="str">
        <f>IF(ISBLANK('Peněžní deník'!B67),"",'Peněžní deník'!B67)</f>
        <v/>
      </c>
      <c r="C63" t="str">
        <f>IF(ISBLANK('Peněžní deník'!D67),"",'Peněžní deník'!D67)</f>
        <v/>
      </c>
      <c r="D63" t="str">
        <f>IF(ISNUMBER('Peněžní deník'!F67),"příjmový",IF(ISNUMBER('Peněžní deník'!G67),"výdajový",IF(ISNUMBER('Peněžní deník'!H67),"příjmový",IF(ISNUMBER('Peněžní deník'!I67),"výdajový",""))))</f>
        <v/>
      </c>
      <c r="E63" t="str">
        <f>IF(ISNUMBER('Peněžní deník'!F67),"hotově",IF(ISNUMBER('Peněžní deník'!G67),"hotově",IF(ISNUMBER('Peněžní deník'!H67),"na účet",IF(ISNUMBER('Peněžní deník'!I67),"z účtu",""))))</f>
        <v/>
      </c>
      <c r="F63" t="e">
        <f>VLOOKUP('Peněžní deník'!E67,'Čísla položek'!$A$2:$C$45,2,FALSE)</f>
        <v>#N/A</v>
      </c>
      <c r="G63" s="205" t="str">
        <f>TEXT('Peněžní deník'!F67+'Peněžní deník'!G67+'Peněžní deník'!H67+'Peněžní deník'!I67,"0,00")</f>
        <v>0,00</v>
      </c>
      <c r="H63" s="205">
        <f t="shared" si="10"/>
        <v>0</v>
      </c>
      <c r="I63" s="205">
        <f t="shared" si="19"/>
        <v>0</v>
      </c>
      <c r="J63" t="str">
        <f t="shared" si="17"/>
        <v/>
      </c>
      <c r="K63" t="str">
        <f t="shared" si="20"/>
        <v/>
      </c>
      <c r="L63">
        <f t="shared" si="21"/>
        <v>1</v>
      </c>
      <c r="M63" t="str">
        <f t="shared" si="22"/>
        <v/>
      </c>
      <c r="N63" t="str">
        <f>IF(O63="0","",IF(L63=1,VLOOKUP(O63+0,slovy!$A$2:$C$10,3,FALSE),IF(Q63="1","",VLOOKUP(O63+0,slovy!$A$2:$B$10,2))))</f>
        <v/>
      </c>
      <c r="O63" t="str">
        <f t="shared" si="15"/>
        <v>0</v>
      </c>
      <c r="P63" t="e">
        <f>IF(Q63="0","",IF(Q63="1",VLOOKUP(O63+0,slovy!$F$2:$G$11,2,FALSE),VLOOKUP(Q63+0,slovy!$D$2:$E$10,2,FALSE)))</f>
        <v>#VALUE!</v>
      </c>
      <c r="Q63" t="str">
        <f t="shared" si="23"/>
        <v/>
      </c>
      <c r="R63">
        <f t="shared" si="1"/>
        <v>1</v>
      </c>
      <c r="S63" t="str">
        <f t="shared" si="2"/>
        <v/>
      </c>
      <c r="T63" t="str">
        <f>IF(U63="0","",IF(R63=1,VLOOKUP(U63+0,slovy!$A$2:$C$10,3,FALSE),IF(W63="1","",VLOOKUP(U63+0,slovy!$A$2:$B$10,2))))</f>
        <v/>
      </c>
      <c r="U63" t="str">
        <f t="shared" si="3"/>
        <v>0</v>
      </c>
      <c r="V63" t="e">
        <f>IF(W63="0","",IF(W63="1",VLOOKUP(U63+0,slovy!$F$2:$G$11,2,FALSE),VLOOKUP(W63+0,slovy!$D$2:$E$10,2,FALSE)))</f>
        <v>#VALUE!</v>
      </c>
      <c r="W63" t="str">
        <f t="shared" si="4"/>
        <v/>
      </c>
      <c r="X63" t="e">
        <f>IF(Y63="0","",VLOOKUP(Y63+0,slovy!$H$2:$I$10,2,FALSE))</f>
        <v>#VALUE!</v>
      </c>
      <c r="Y63" t="str">
        <f t="shared" si="5"/>
        <v/>
      </c>
      <c r="Z63" t="e">
        <f>IF(AC63="",VLOOKUP(AA63+0,slovy!$J$2:$K$10,2,FALSE),IF(AC63="0",IF(AE63="0","",IF(AA63="0","",VLOOKUP(AA63+0,slovy!J63:K71,2,FALSE))),IF(AC63="1","",IF(AA63="0",IF(AC63&gt;1,slovy!$M$13,""),VLOOKUP(AA63+0,slovy!$L$2:$M$10,2,FALSE)))))</f>
        <v>#VALUE!</v>
      </c>
      <c r="AA63" t="str">
        <f t="shared" si="6"/>
        <v/>
      </c>
      <c r="AB63" t="e">
        <f>IF(ISBLANK(AC63),"",IF(AC63="0","",IF(AC63="1",CONCATENATE(VLOOKUP(AA63+0,slovy!$F$2:$G$11,2,FALSE),slovy!$M$13),VLOOKUP(AC63+0,slovy!$D$2:$E$10,2,FALSE))))</f>
        <v>#VALUE!</v>
      </c>
      <c r="AC63" t="str">
        <f t="shared" si="7"/>
        <v/>
      </c>
      <c r="AD63" t="e">
        <f>IF(ISBLANK(AE63),"",IF(AE63="0","",IF(AA63="0",CONCATENATE(VLOOKUP(AE63+0,slovy!$H$2:$I$10,2,FALSE),slovy!$M$13),VLOOKUP(AE63+0,slovy!$H$2:$I$10,2,FALSE))))</f>
        <v>#VALUE!</v>
      </c>
      <c r="AE63" t="str">
        <f t="shared" si="8"/>
        <v/>
      </c>
      <c r="AF63" t="e">
        <f>IF(ISBLANK(AG63),"",VLOOKUP(AG63+0,slovy!$N$2:$O$10,2,FALSE))</f>
        <v>#VALUE!</v>
      </c>
      <c r="AG63" t="str">
        <f t="shared" si="9"/>
        <v/>
      </c>
      <c r="AK63">
        <f>ÚJ!$B$2</f>
        <v>0</v>
      </c>
      <c r="AL63">
        <f>ÚJ!$B$3</f>
        <v>0</v>
      </c>
      <c r="AM63">
        <f>ÚJ!$B$4</f>
        <v>0</v>
      </c>
      <c r="AN63" s="200">
        <f>ÚJ!$B$5</f>
        <v>0</v>
      </c>
    </row>
    <row r="64" spans="1:40" ht="14.45" x14ac:dyDescent="0.35">
      <c r="A64" t="str">
        <f>IF(ISBLANK('Peněžní deník'!C68),"",'Peněžní deník'!C68)</f>
        <v/>
      </c>
      <c r="B64" s="197" t="str">
        <f>IF(ISBLANK('Peněžní deník'!B68),"",'Peněžní deník'!B68)</f>
        <v/>
      </c>
      <c r="C64" t="str">
        <f>IF(ISBLANK('Peněžní deník'!D68),"",'Peněžní deník'!D68)</f>
        <v/>
      </c>
      <c r="D64" t="str">
        <f>IF(ISNUMBER('Peněžní deník'!F68),"příjmový",IF(ISNUMBER('Peněžní deník'!G68),"výdajový",IF(ISNUMBER('Peněžní deník'!H68),"příjmový",IF(ISNUMBER('Peněžní deník'!I68),"výdajový",""))))</f>
        <v/>
      </c>
      <c r="E64" t="str">
        <f>IF(ISNUMBER('Peněžní deník'!F68),"hotově",IF(ISNUMBER('Peněžní deník'!G68),"hotově",IF(ISNUMBER('Peněžní deník'!H68),"na účet",IF(ISNUMBER('Peněžní deník'!I68),"z účtu",""))))</f>
        <v/>
      </c>
      <c r="F64" t="e">
        <f>VLOOKUP('Peněžní deník'!E68,'Čísla položek'!$A$2:$C$45,2,FALSE)</f>
        <v>#N/A</v>
      </c>
      <c r="G64" s="205" t="str">
        <f>TEXT('Peněžní deník'!F68+'Peněžní deník'!G68+'Peněžní deník'!H68+'Peněžní deník'!I68,"0,00")</f>
        <v>0,00</v>
      </c>
      <c r="H64" s="205">
        <f t="shared" si="10"/>
        <v>0</v>
      </c>
      <c r="I64" s="205">
        <f t="shared" si="19"/>
        <v>0</v>
      </c>
      <c r="J64" t="str">
        <f t="shared" si="17"/>
        <v/>
      </c>
      <c r="K64" t="str">
        <f t="shared" si="20"/>
        <v/>
      </c>
      <c r="L64">
        <f t="shared" si="21"/>
        <v>1</v>
      </c>
      <c r="M64" t="str">
        <f t="shared" si="22"/>
        <v/>
      </c>
      <c r="N64" t="str">
        <f>IF(O64="0","",IF(L64=1,VLOOKUP(O64+0,slovy!$A$2:$C$10,3,FALSE),IF(Q64="1","",VLOOKUP(O64+0,slovy!$A$2:$B$10,2))))</f>
        <v/>
      </c>
      <c r="O64" t="str">
        <f t="shared" si="15"/>
        <v>0</v>
      </c>
      <c r="P64" t="e">
        <f>IF(Q64="0","",IF(Q64="1",VLOOKUP(O64+0,slovy!$F$2:$G$11,2,FALSE),VLOOKUP(Q64+0,slovy!$D$2:$E$10,2,FALSE)))</f>
        <v>#VALUE!</v>
      </c>
      <c r="Q64" t="str">
        <f t="shared" si="23"/>
        <v/>
      </c>
      <c r="R64">
        <f t="shared" si="1"/>
        <v>1</v>
      </c>
      <c r="S64" t="str">
        <f t="shared" si="2"/>
        <v/>
      </c>
      <c r="T64" t="str">
        <f>IF(U64="0","",IF(R64=1,VLOOKUP(U64+0,slovy!$A$2:$C$10,3,FALSE),IF(W64="1","",VLOOKUP(U64+0,slovy!$A$2:$B$10,2))))</f>
        <v/>
      </c>
      <c r="U64" t="str">
        <f t="shared" si="3"/>
        <v>0</v>
      </c>
      <c r="V64" t="e">
        <f>IF(W64="0","",IF(W64="1",VLOOKUP(U64+0,slovy!$F$2:$G$11,2,FALSE),VLOOKUP(W64+0,slovy!$D$2:$E$10,2,FALSE)))</f>
        <v>#VALUE!</v>
      </c>
      <c r="W64" t="str">
        <f t="shared" si="4"/>
        <v/>
      </c>
      <c r="X64" t="e">
        <f>IF(Y64="0","",VLOOKUP(Y64+0,slovy!$H$2:$I$10,2,FALSE))</f>
        <v>#VALUE!</v>
      </c>
      <c r="Y64" t="str">
        <f t="shared" si="5"/>
        <v/>
      </c>
      <c r="Z64" t="e">
        <f>IF(AC64="",VLOOKUP(AA64+0,slovy!$J$2:$K$10,2,FALSE),IF(AC64="0",IF(AE64="0","",IF(AA64="0","",VLOOKUP(AA64+0,slovy!J64:K72,2,FALSE))),IF(AC64="1","",IF(AA64="0",IF(AC64&gt;1,slovy!$M$13,""),VLOOKUP(AA64+0,slovy!$L$2:$M$10,2,FALSE)))))</f>
        <v>#VALUE!</v>
      </c>
      <c r="AA64" t="str">
        <f t="shared" si="6"/>
        <v/>
      </c>
      <c r="AB64" t="e">
        <f>IF(ISBLANK(AC64),"",IF(AC64="0","",IF(AC64="1",CONCATENATE(VLOOKUP(AA64+0,slovy!$F$2:$G$11,2,FALSE),slovy!$M$13),VLOOKUP(AC64+0,slovy!$D$2:$E$10,2,FALSE))))</f>
        <v>#VALUE!</v>
      </c>
      <c r="AC64" t="str">
        <f t="shared" si="7"/>
        <v/>
      </c>
      <c r="AD64" t="e">
        <f>IF(ISBLANK(AE64),"",IF(AE64="0","",IF(AA64="0",CONCATENATE(VLOOKUP(AE64+0,slovy!$H$2:$I$10,2,FALSE),slovy!$M$13),VLOOKUP(AE64+0,slovy!$H$2:$I$10,2,FALSE))))</f>
        <v>#VALUE!</v>
      </c>
      <c r="AE64" t="str">
        <f t="shared" si="8"/>
        <v/>
      </c>
      <c r="AF64" t="e">
        <f>IF(ISBLANK(AG64),"",VLOOKUP(AG64+0,slovy!$N$2:$O$10,2,FALSE))</f>
        <v>#VALUE!</v>
      </c>
      <c r="AG64" t="str">
        <f t="shared" si="9"/>
        <v/>
      </c>
      <c r="AK64">
        <f>ÚJ!$B$2</f>
        <v>0</v>
      </c>
      <c r="AL64">
        <f>ÚJ!$B$3</f>
        <v>0</v>
      </c>
      <c r="AM64">
        <f>ÚJ!$B$4</f>
        <v>0</v>
      </c>
      <c r="AN64" s="200">
        <f>ÚJ!$B$5</f>
        <v>0</v>
      </c>
    </row>
    <row r="65" spans="1:40" ht="14.45" x14ac:dyDescent="0.35">
      <c r="A65" t="str">
        <f>IF(ISBLANK('Peněžní deník'!C69),"",'Peněžní deník'!C69)</f>
        <v/>
      </c>
      <c r="B65" s="197" t="str">
        <f>IF(ISBLANK('Peněžní deník'!B69),"",'Peněžní deník'!B69)</f>
        <v/>
      </c>
      <c r="C65" t="str">
        <f>IF(ISBLANK('Peněžní deník'!D69),"",'Peněžní deník'!D69)</f>
        <v/>
      </c>
      <c r="D65" t="str">
        <f>IF(ISNUMBER('Peněžní deník'!F69),"příjmový",IF(ISNUMBER('Peněžní deník'!G69),"výdajový",IF(ISNUMBER('Peněžní deník'!H69),"příjmový",IF(ISNUMBER('Peněžní deník'!I69),"výdajový",""))))</f>
        <v/>
      </c>
      <c r="E65" t="str">
        <f>IF(ISNUMBER('Peněžní deník'!F69),"hotově",IF(ISNUMBER('Peněžní deník'!G69),"hotově",IF(ISNUMBER('Peněžní deník'!H69),"na účet",IF(ISNUMBER('Peněžní deník'!I69),"z účtu",""))))</f>
        <v/>
      </c>
      <c r="F65" t="e">
        <f>VLOOKUP('Peněžní deník'!E69,'Čísla položek'!$A$2:$C$45,2,FALSE)</f>
        <v>#N/A</v>
      </c>
      <c r="G65" s="205" t="str">
        <f>TEXT('Peněžní deník'!F69+'Peněžní deník'!G69+'Peněžní deník'!H69+'Peněžní deník'!I69,"0,00")</f>
        <v>0,00</v>
      </c>
      <c r="H65" s="205">
        <f t="shared" si="10"/>
        <v>0</v>
      </c>
      <c r="I65" s="205">
        <f t="shared" si="19"/>
        <v>0</v>
      </c>
      <c r="J65" t="str">
        <f t="shared" si="17"/>
        <v/>
      </c>
      <c r="K65" t="str">
        <f t="shared" si="20"/>
        <v/>
      </c>
      <c r="L65">
        <f t="shared" si="21"/>
        <v>1</v>
      </c>
      <c r="M65" t="str">
        <f t="shared" si="22"/>
        <v/>
      </c>
      <c r="N65" t="str">
        <f>IF(O65="0","",IF(L65=1,VLOOKUP(O65+0,slovy!$A$2:$C$10,3,FALSE),IF(Q65="1","",VLOOKUP(O65+0,slovy!$A$2:$B$10,2))))</f>
        <v/>
      </c>
      <c r="O65" t="str">
        <f t="shared" si="15"/>
        <v>0</v>
      </c>
      <c r="P65" t="e">
        <f>IF(Q65="0","",IF(Q65="1",VLOOKUP(O65+0,slovy!$F$2:$G$11,2,FALSE),VLOOKUP(Q65+0,slovy!$D$2:$E$10,2,FALSE)))</f>
        <v>#VALUE!</v>
      </c>
      <c r="Q65" t="str">
        <f t="shared" si="23"/>
        <v/>
      </c>
      <c r="R65">
        <f t="shared" si="1"/>
        <v>1</v>
      </c>
      <c r="S65" t="str">
        <f t="shared" si="2"/>
        <v/>
      </c>
      <c r="T65" t="str">
        <f>IF(U65="0","",IF(R65=1,VLOOKUP(U65+0,slovy!$A$2:$C$10,3,FALSE),IF(W65="1","",VLOOKUP(U65+0,slovy!$A$2:$B$10,2))))</f>
        <v/>
      </c>
      <c r="U65" t="str">
        <f t="shared" si="3"/>
        <v>0</v>
      </c>
      <c r="V65" t="e">
        <f>IF(W65="0","",IF(W65="1",VLOOKUP(U65+0,slovy!$F$2:$G$11,2,FALSE),VLOOKUP(W65+0,slovy!$D$2:$E$10,2,FALSE)))</f>
        <v>#VALUE!</v>
      </c>
      <c r="W65" t="str">
        <f t="shared" si="4"/>
        <v/>
      </c>
      <c r="X65" t="e">
        <f>IF(Y65="0","",VLOOKUP(Y65+0,slovy!$H$2:$I$10,2,FALSE))</f>
        <v>#VALUE!</v>
      </c>
      <c r="Y65" t="str">
        <f t="shared" si="5"/>
        <v/>
      </c>
      <c r="Z65" t="e">
        <f>IF(AC65="",VLOOKUP(AA65+0,slovy!$J$2:$K$10,2,FALSE),IF(AC65="0",IF(AE65="0","",IF(AA65="0","",VLOOKUP(AA65+0,slovy!J65:K73,2,FALSE))),IF(AC65="1","",IF(AA65="0",IF(AC65&gt;1,slovy!$M$13,""),VLOOKUP(AA65+0,slovy!$L$2:$M$10,2,FALSE)))))</f>
        <v>#VALUE!</v>
      </c>
      <c r="AA65" t="str">
        <f t="shared" si="6"/>
        <v/>
      </c>
      <c r="AB65" t="e">
        <f>IF(ISBLANK(AC65),"",IF(AC65="0","",IF(AC65="1",CONCATENATE(VLOOKUP(AA65+0,slovy!$F$2:$G$11,2,FALSE),slovy!$M$13),VLOOKUP(AC65+0,slovy!$D$2:$E$10,2,FALSE))))</f>
        <v>#VALUE!</v>
      </c>
      <c r="AC65" t="str">
        <f t="shared" si="7"/>
        <v/>
      </c>
      <c r="AD65" t="e">
        <f>IF(ISBLANK(AE65),"",IF(AE65="0","",IF(AA65="0",CONCATENATE(VLOOKUP(AE65+0,slovy!$H$2:$I$10,2,FALSE),slovy!$M$13),VLOOKUP(AE65+0,slovy!$H$2:$I$10,2,FALSE))))</f>
        <v>#VALUE!</v>
      </c>
      <c r="AE65" t="str">
        <f t="shared" si="8"/>
        <v/>
      </c>
      <c r="AF65" t="e">
        <f>IF(ISBLANK(AG65),"",VLOOKUP(AG65+0,slovy!$N$2:$O$10,2,FALSE))</f>
        <v>#VALUE!</v>
      </c>
      <c r="AG65" t="str">
        <f t="shared" si="9"/>
        <v/>
      </c>
      <c r="AK65">
        <f>ÚJ!$B$2</f>
        <v>0</v>
      </c>
      <c r="AL65">
        <f>ÚJ!$B$3</f>
        <v>0</v>
      </c>
      <c r="AM65">
        <f>ÚJ!$B$4</f>
        <v>0</v>
      </c>
      <c r="AN65" s="200">
        <f>ÚJ!$B$5</f>
        <v>0</v>
      </c>
    </row>
    <row r="66" spans="1:40" ht="14.45" x14ac:dyDescent="0.35">
      <c r="A66" t="str">
        <f>IF(ISBLANK('Peněžní deník'!C70),"",'Peněžní deník'!C70)</f>
        <v/>
      </c>
      <c r="B66" s="197" t="str">
        <f>IF(ISBLANK('Peněžní deník'!B70),"",'Peněžní deník'!B70)</f>
        <v/>
      </c>
      <c r="C66" t="str">
        <f>IF(ISBLANK('Peněžní deník'!D70),"",'Peněžní deník'!D70)</f>
        <v/>
      </c>
      <c r="D66" t="str">
        <f>IF(ISNUMBER('Peněžní deník'!F70),"příjmový",IF(ISNUMBER('Peněžní deník'!G70),"výdajový",IF(ISNUMBER('Peněžní deník'!H70),"příjmový",IF(ISNUMBER('Peněžní deník'!I70),"výdajový",""))))</f>
        <v/>
      </c>
      <c r="E66" t="str">
        <f>IF(ISNUMBER('Peněžní deník'!F70),"hotově",IF(ISNUMBER('Peněžní deník'!G70),"hotově",IF(ISNUMBER('Peněžní deník'!H70),"na účet",IF(ISNUMBER('Peněžní deník'!I70),"z účtu",""))))</f>
        <v/>
      </c>
      <c r="F66" t="e">
        <f>VLOOKUP('Peněžní deník'!E70,'Čísla položek'!$A$2:$C$45,2,FALSE)</f>
        <v>#N/A</v>
      </c>
      <c r="G66" s="205" t="str">
        <f>TEXT('Peněžní deník'!F70+'Peněžní deník'!G70+'Peněžní deník'!H70+'Peněžní deník'!I70,"0,00")</f>
        <v>0,00</v>
      </c>
      <c r="H66" s="205">
        <f t="shared" si="10"/>
        <v>0</v>
      </c>
      <c r="I66" s="205">
        <f t="shared" si="19"/>
        <v>0</v>
      </c>
      <c r="J66" t="str">
        <f t="shared" si="17"/>
        <v/>
      </c>
      <c r="K66" t="str">
        <f t="shared" si="20"/>
        <v/>
      </c>
      <c r="L66">
        <f t="shared" si="21"/>
        <v>1</v>
      </c>
      <c r="M66" t="str">
        <f t="shared" si="22"/>
        <v/>
      </c>
      <c r="N66" t="str">
        <f>IF(O66="0","",IF(L66=1,VLOOKUP(O66+0,slovy!$A$2:$C$10,3,FALSE),IF(Q66="1","",VLOOKUP(O66+0,slovy!$A$2:$B$10,2))))</f>
        <v/>
      </c>
      <c r="O66" t="str">
        <f t="shared" si="15"/>
        <v>0</v>
      </c>
      <c r="P66" t="e">
        <f>IF(Q66="0","",IF(Q66="1",VLOOKUP(O66+0,slovy!$F$2:$G$11,2,FALSE),VLOOKUP(Q66+0,slovy!$D$2:$E$10,2,FALSE)))</f>
        <v>#VALUE!</v>
      </c>
      <c r="Q66" t="str">
        <f t="shared" si="23"/>
        <v/>
      </c>
      <c r="R66">
        <f t="shared" ref="R66:R129" si="24">LEN(H66)</f>
        <v>1</v>
      </c>
      <c r="S66" t="str">
        <f t="shared" ref="S66:S129" si="25">IF(H66=0,"",IF(H66&lt;2,"korunačeská",IF(H66&lt;5,"korunyčeské","korunčeských")))</f>
        <v/>
      </c>
      <c r="T66" t="str">
        <f>IF(U66="0","",IF(R66=1,VLOOKUP(U66+0,slovy!$A$2:$C$10,3,FALSE),IF(W66="1","",VLOOKUP(U66+0,slovy!$A$2:$B$10,2))))</f>
        <v/>
      </c>
      <c r="U66" t="str">
        <f t="shared" ref="U66:U129" si="26">MID($G66,$R66,1)</f>
        <v>0</v>
      </c>
      <c r="V66" t="e">
        <f>IF(W66="0","",IF(W66="1",VLOOKUP(U66+0,slovy!$F$2:$G$11,2,FALSE),VLOOKUP(W66+0,slovy!$D$2:$E$10,2,FALSE)))</f>
        <v>#VALUE!</v>
      </c>
      <c r="W66" t="str">
        <f t="shared" ref="W66:W129" si="27">IF(R66&gt;=2,MID($G66,$R66-1,1),"")</f>
        <v/>
      </c>
      <c r="X66" t="e">
        <f>IF(Y66="0","",VLOOKUP(Y66+0,slovy!$H$2:$I$10,2,FALSE))</f>
        <v>#VALUE!</v>
      </c>
      <c r="Y66" t="str">
        <f t="shared" ref="Y66:Y129" si="28">IF(R66&gt;=3,MID($G66,$R66-2,1),"")</f>
        <v/>
      </c>
      <c r="Z66" t="e">
        <f>IF(AC66="",VLOOKUP(AA66+0,slovy!$J$2:$K$10,2,FALSE),IF(AC66="0",IF(AE66="0","",IF(AA66="0","",VLOOKUP(AA66+0,slovy!J66:K74,2,FALSE))),IF(AC66="1","",IF(AA66="0",IF(AC66&gt;1,slovy!$M$13,""),VLOOKUP(AA66+0,slovy!$L$2:$M$10,2,FALSE)))))</f>
        <v>#VALUE!</v>
      </c>
      <c r="AA66" t="str">
        <f t="shared" ref="AA66:AA129" si="29">IF(R66&gt;=4,MID($G66,$R66-3,1),"")</f>
        <v/>
      </c>
      <c r="AB66" t="e">
        <f>IF(ISBLANK(AC66),"",IF(AC66="0","",IF(AC66="1",CONCATENATE(VLOOKUP(AA66+0,slovy!$F$2:$G$11,2,FALSE),slovy!$M$13),VLOOKUP(AC66+0,slovy!$D$2:$E$10,2,FALSE))))</f>
        <v>#VALUE!</v>
      </c>
      <c r="AC66" t="str">
        <f t="shared" ref="AC66:AC129" si="30">IF(R66&gt;=5,MID($G66,$R66-4,1),"")</f>
        <v/>
      </c>
      <c r="AD66" t="e">
        <f>IF(ISBLANK(AE66),"",IF(AE66="0","",IF(AA66="0",CONCATENATE(VLOOKUP(AE66+0,slovy!$H$2:$I$10,2,FALSE),slovy!$M$13),VLOOKUP(AE66+0,slovy!$H$2:$I$10,2,FALSE))))</f>
        <v>#VALUE!</v>
      </c>
      <c r="AE66" t="str">
        <f t="shared" ref="AE66:AE129" si="31">IF(R66&gt;=6,MID($G66,$R66-5,1),"")</f>
        <v/>
      </c>
      <c r="AF66" t="e">
        <f>IF(ISBLANK(AG66),"",VLOOKUP(AG66+0,slovy!$N$2:$O$10,2,FALSE))</f>
        <v>#VALUE!</v>
      </c>
      <c r="AG66" t="str">
        <f t="shared" ref="AG66:AG129" si="32">IF(R66&gt;=7,MID($G66,$R66-6,1),"")</f>
        <v/>
      </c>
      <c r="AK66">
        <f>ÚJ!$B$2</f>
        <v>0</v>
      </c>
      <c r="AL66">
        <f>ÚJ!$B$3</f>
        <v>0</v>
      </c>
      <c r="AM66">
        <f>ÚJ!$B$4</f>
        <v>0</v>
      </c>
      <c r="AN66" s="200">
        <f>ÚJ!$B$5</f>
        <v>0</v>
      </c>
    </row>
    <row r="67" spans="1:40" ht="14.45" x14ac:dyDescent="0.35">
      <c r="A67" t="str">
        <f>IF(ISBLANK('Peněžní deník'!C71),"",'Peněžní deník'!C71)</f>
        <v/>
      </c>
      <c r="B67" s="197" t="str">
        <f>IF(ISBLANK('Peněžní deník'!B71),"",'Peněžní deník'!B71)</f>
        <v/>
      </c>
      <c r="C67" t="str">
        <f>IF(ISBLANK('Peněžní deník'!D71),"",'Peněžní deník'!D71)</f>
        <v/>
      </c>
      <c r="D67" t="str">
        <f>IF(ISNUMBER('Peněžní deník'!F71),"příjmový",IF(ISNUMBER('Peněžní deník'!G71),"výdajový",IF(ISNUMBER('Peněžní deník'!H71),"příjmový",IF(ISNUMBER('Peněžní deník'!I71),"výdajový",""))))</f>
        <v/>
      </c>
      <c r="E67" t="str">
        <f>IF(ISNUMBER('Peněžní deník'!F71),"hotově",IF(ISNUMBER('Peněžní deník'!G71),"hotově",IF(ISNUMBER('Peněžní deník'!H71),"na účet",IF(ISNUMBER('Peněžní deník'!I71),"z účtu",""))))</f>
        <v/>
      </c>
      <c r="F67" t="e">
        <f>VLOOKUP('Peněžní deník'!E71,'Čísla položek'!$A$2:$C$45,2,FALSE)</f>
        <v>#N/A</v>
      </c>
      <c r="G67" s="205" t="str">
        <f>TEXT('Peněžní deník'!F71+'Peněžní deník'!G71+'Peněžní deník'!H71+'Peněžní deník'!I71,"0,00")</f>
        <v>0,00</v>
      </c>
      <c r="H67" s="205">
        <f t="shared" ref="H67:H130" si="33">FLOOR(G67,1)</f>
        <v>0</v>
      </c>
      <c r="I67" s="205">
        <f t="shared" si="19"/>
        <v>0</v>
      </c>
      <c r="J67" t="str">
        <f t="shared" si="17"/>
        <v/>
      </c>
      <c r="K67" t="str">
        <f t="shared" si="20"/>
        <v/>
      </c>
      <c r="L67">
        <f t="shared" si="21"/>
        <v>1</v>
      </c>
      <c r="M67" t="str">
        <f t="shared" si="22"/>
        <v/>
      </c>
      <c r="N67" t="str">
        <f>IF(O67="0","",IF(L67=1,VLOOKUP(O67+0,slovy!$A$2:$C$10,3,FALSE),IF(Q67="1","",VLOOKUP(O67+0,slovy!$A$2:$B$10,2))))</f>
        <v/>
      </c>
      <c r="O67" t="str">
        <f t="shared" ref="O67:O130" si="34">MID($I67,$L67,1)</f>
        <v>0</v>
      </c>
      <c r="P67" t="e">
        <f>IF(Q67="0","",IF(Q67="1",VLOOKUP(O67+0,slovy!$F$2:$G$11,2,FALSE),VLOOKUP(Q67+0,slovy!$D$2:$E$10,2,FALSE)))</f>
        <v>#VALUE!</v>
      </c>
      <c r="Q67" t="str">
        <f t="shared" si="23"/>
        <v/>
      </c>
      <c r="R67">
        <f t="shared" si="24"/>
        <v>1</v>
      </c>
      <c r="S67" t="str">
        <f t="shared" si="25"/>
        <v/>
      </c>
      <c r="T67" t="str">
        <f>IF(U67="0","",IF(R67=1,VLOOKUP(U67+0,slovy!$A$2:$C$10,3,FALSE),IF(W67="1","",VLOOKUP(U67+0,slovy!$A$2:$B$10,2))))</f>
        <v/>
      </c>
      <c r="U67" t="str">
        <f t="shared" si="26"/>
        <v>0</v>
      </c>
      <c r="V67" t="e">
        <f>IF(W67="0","",IF(W67="1",VLOOKUP(U67+0,slovy!$F$2:$G$11,2,FALSE),VLOOKUP(W67+0,slovy!$D$2:$E$10,2,FALSE)))</f>
        <v>#VALUE!</v>
      </c>
      <c r="W67" t="str">
        <f t="shared" si="27"/>
        <v/>
      </c>
      <c r="X67" t="e">
        <f>IF(Y67="0","",VLOOKUP(Y67+0,slovy!$H$2:$I$10,2,FALSE))</f>
        <v>#VALUE!</v>
      </c>
      <c r="Y67" t="str">
        <f t="shared" si="28"/>
        <v/>
      </c>
      <c r="Z67" t="e">
        <f>IF(AC67="",VLOOKUP(AA67+0,slovy!$J$2:$K$10,2,FALSE),IF(AC67="0",IF(AE67="0","",IF(AA67="0","",VLOOKUP(AA67+0,slovy!J67:K75,2,FALSE))),IF(AC67="1","",IF(AA67="0",IF(AC67&gt;1,slovy!$M$13,""),VLOOKUP(AA67+0,slovy!$L$2:$M$10,2,FALSE)))))</f>
        <v>#VALUE!</v>
      </c>
      <c r="AA67" t="str">
        <f t="shared" si="29"/>
        <v/>
      </c>
      <c r="AB67" t="e">
        <f>IF(ISBLANK(AC67),"",IF(AC67="0","",IF(AC67="1",CONCATENATE(VLOOKUP(AA67+0,slovy!$F$2:$G$11,2,FALSE),slovy!$M$13),VLOOKUP(AC67+0,slovy!$D$2:$E$10,2,FALSE))))</f>
        <v>#VALUE!</v>
      </c>
      <c r="AC67" t="str">
        <f t="shared" si="30"/>
        <v/>
      </c>
      <c r="AD67" t="e">
        <f>IF(ISBLANK(AE67),"",IF(AE67="0","",IF(AA67="0",CONCATENATE(VLOOKUP(AE67+0,slovy!$H$2:$I$10,2,FALSE),slovy!$M$13),VLOOKUP(AE67+0,slovy!$H$2:$I$10,2,FALSE))))</f>
        <v>#VALUE!</v>
      </c>
      <c r="AE67" t="str">
        <f t="shared" si="31"/>
        <v/>
      </c>
      <c r="AF67" t="e">
        <f>IF(ISBLANK(AG67),"",VLOOKUP(AG67+0,slovy!$N$2:$O$10,2,FALSE))</f>
        <v>#VALUE!</v>
      </c>
      <c r="AG67" t="str">
        <f t="shared" si="32"/>
        <v/>
      </c>
      <c r="AK67">
        <f>ÚJ!$B$2</f>
        <v>0</v>
      </c>
      <c r="AL67">
        <f>ÚJ!$B$3</f>
        <v>0</v>
      </c>
      <c r="AM67">
        <f>ÚJ!$B$4</f>
        <v>0</v>
      </c>
      <c r="AN67" s="200">
        <f>ÚJ!$B$5</f>
        <v>0</v>
      </c>
    </row>
    <row r="68" spans="1:40" ht="14.45" x14ac:dyDescent="0.35">
      <c r="A68" t="str">
        <f>IF(ISBLANK('Peněžní deník'!C72),"",'Peněžní deník'!C72)</f>
        <v/>
      </c>
      <c r="B68" s="197" t="str">
        <f>IF(ISBLANK('Peněžní deník'!B72),"",'Peněžní deník'!B72)</f>
        <v/>
      </c>
      <c r="C68" t="str">
        <f>IF(ISBLANK('Peněžní deník'!D72),"",'Peněžní deník'!D72)</f>
        <v/>
      </c>
      <c r="D68" t="str">
        <f>IF(ISNUMBER('Peněžní deník'!F72),"příjmový",IF(ISNUMBER('Peněžní deník'!G72),"výdajový",IF(ISNUMBER('Peněžní deník'!H72),"příjmový",IF(ISNUMBER('Peněžní deník'!I72),"výdajový",""))))</f>
        <v/>
      </c>
      <c r="E68" t="str">
        <f>IF(ISNUMBER('Peněžní deník'!F72),"hotově",IF(ISNUMBER('Peněžní deník'!G72),"hotově",IF(ISNUMBER('Peněžní deník'!H72),"na účet",IF(ISNUMBER('Peněžní deník'!I72),"z účtu",""))))</f>
        <v/>
      </c>
      <c r="F68" t="e">
        <f>VLOOKUP('Peněžní deník'!E72,'Čísla položek'!$A$2:$C$45,2,FALSE)</f>
        <v>#N/A</v>
      </c>
      <c r="G68" s="205" t="str">
        <f>TEXT('Peněžní deník'!F72+'Peněžní deník'!G72+'Peněžní deník'!H72+'Peněžní deník'!I72,"0,00")</f>
        <v>0,00</v>
      </c>
      <c r="H68" s="205">
        <f t="shared" si="33"/>
        <v>0</v>
      </c>
      <c r="I68" s="205">
        <f t="shared" si="19"/>
        <v>0</v>
      </c>
      <c r="J68" t="str">
        <f t="shared" si="17"/>
        <v/>
      </c>
      <c r="K68" t="str">
        <f t="shared" si="20"/>
        <v/>
      </c>
      <c r="L68">
        <f t="shared" si="21"/>
        <v>1</v>
      </c>
      <c r="M68" t="str">
        <f t="shared" si="22"/>
        <v/>
      </c>
      <c r="N68" t="str">
        <f>IF(O68="0","",IF(L68=1,VLOOKUP(O68+0,slovy!$A$2:$C$10,3,FALSE),IF(Q68="1","",VLOOKUP(O68+0,slovy!$A$2:$B$10,2))))</f>
        <v/>
      </c>
      <c r="O68" t="str">
        <f t="shared" si="34"/>
        <v>0</v>
      </c>
      <c r="P68" t="e">
        <f>IF(Q68="0","",IF(Q68="1",VLOOKUP(O68+0,slovy!$F$2:$G$11,2,FALSE),VLOOKUP(Q68+0,slovy!$D$2:$E$10,2,FALSE)))</f>
        <v>#VALUE!</v>
      </c>
      <c r="Q68" t="str">
        <f t="shared" si="23"/>
        <v/>
      </c>
      <c r="R68">
        <f t="shared" si="24"/>
        <v>1</v>
      </c>
      <c r="S68" t="str">
        <f t="shared" si="25"/>
        <v/>
      </c>
      <c r="T68" t="str">
        <f>IF(U68="0","",IF(R68=1,VLOOKUP(U68+0,slovy!$A$2:$C$10,3,FALSE),IF(W68="1","",VLOOKUP(U68+0,slovy!$A$2:$B$10,2))))</f>
        <v/>
      </c>
      <c r="U68" t="str">
        <f t="shared" si="26"/>
        <v>0</v>
      </c>
      <c r="V68" t="e">
        <f>IF(W68="0","",IF(W68="1",VLOOKUP(U68+0,slovy!$F$2:$G$11,2,FALSE),VLOOKUP(W68+0,slovy!$D$2:$E$10,2,FALSE)))</f>
        <v>#VALUE!</v>
      </c>
      <c r="W68" t="str">
        <f t="shared" si="27"/>
        <v/>
      </c>
      <c r="X68" t="e">
        <f>IF(Y68="0","",VLOOKUP(Y68+0,slovy!$H$2:$I$10,2,FALSE))</f>
        <v>#VALUE!</v>
      </c>
      <c r="Y68" t="str">
        <f t="shared" si="28"/>
        <v/>
      </c>
      <c r="Z68" t="e">
        <f>IF(AC68="",VLOOKUP(AA68+0,slovy!$J$2:$K$10,2,FALSE),IF(AC68="0",IF(AE68="0","",IF(AA68="0","",VLOOKUP(AA68+0,slovy!J68:K76,2,FALSE))),IF(AC68="1","",IF(AA68="0",IF(AC68&gt;1,slovy!$M$13,""),VLOOKUP(AA68+0,slovy!$L$2:$M$10,2,FALSE)))))</f>
        <v>#VALUE!</v>
      </c>
      <c r="AA68" t="str">
        <f t="shared" si="29"/>
        <v/>
      </c>
      <c r="AB68" t="e">
        <f>IF(ISBLANK(AC68),"",IF(AC68="0","",IF(AC68="1",CONCATENATE(VLOOKUP(AA68+0,slovy!$F$2:$G$11,2,FALSE),slovy!$M$13),VLOOKUP(AC68+0,slovy!$D$2:$E$10,2,FALSE))))</f>
        <v>#VALUE!</v>
      </c>
      <c r="AC68" t="str">
        <f t="shared" si="30"/>
        <v/>
      </c>
      <c r="AD68" t="e">
        <f>IF(ISBLANK(AE68),"",IF(AE68="0","",IF(AA68="0",CONCATENATE(VLOOKUP(AE68+0,slovy!$H$2:$I$10,2,FALSE),slovy!$M$13),VLOOKUP(AE68+0,slovy!$H$2:$I$10,2,FALSE))))</f>
        <v>#VALUE!</v>
      </c>
      <c r="AE68" t="str">
        <f t="shared" si="31"/>
        <v/>
      </c>
      <c r="AF68" t="e">
        <f>IF(ISBLANK(AG68),"",VLOOKUP(AG68+0,slovy!$N$2:$O$10,2,FALSE))</f>
        <v>#VALUE!</v>
      </c>
      <c r="AG68" t="str">
        <f t="shared" si="32"/>
        <v/>
      </c>
      <c r="AK68">
        <f>ÚJ!$B$2</f>
        <v>0</v>
      </c>
      <c r="AL68">
        <f>ÚJ!$B$3</f>
        <v>0</v>
      </c>
      <c r="AM68">
        <f>ÚJ!$B$4</f>
        <v>0</v>
      </c>
      <c r="AN68" s="200">
        <f>ÚJ!$B$5</f>
        <v>0</v>
      </c>
    </row>
    <row r="69" spans="1:40" ht="14.45" x14ac:dyDescent="0.35">
      <c r="A69" t="str">
        <f>IF(ISBLANK('Peněžní deník'!C73),"",'Peněžní deník'!C73)</f>
        <v/>
      </c>
      <c r="B69" s="197" t="str">
        <f>IF(ISBLANK('Peněžní deník'!B73),"",'Peněžní deník'!B73)</f>
        <v/>
      </c>
      <c r="C69" t="str">
        <f>IF(ISBLANK('Peněžní deník'!D73),"",'Peněžní deník'!D73)</f>
        <v/>
      </c>
      <c r="D69" t="str">
        <f>IF(ISNUMBER('Peněžní deník'!F73),"příjmový",IF(ISNUMBER('Peněžní deník'!G73),"výdajový",IF(ISNUMBER('Peněžní deník'!H73),"příjmový",IF(ISNUMBER('Peněžní deník'!I73),"výdajový",""))))</f>
        <v/>
      </c>
      <c r="E69" t="str">
        <f>IF(ISNUMBER('Peněžní deník'!F73),"hotově",IF(ISNUMBER('Peněžní deník'!G73),"hotově",IF(ISNUMBER('Peněžní deník'!H73),"na účet",IF(ISNUMBER('Peněžní deník'!I73),"z účtu",""))))</f>
        <v/>
      </c>
      <c r="F69" t="e">
        <f>VLOOKUP('Peněžní deník'!E73,'Čísla položek'!$A$2:$C$45,2,FALSE)</f>
        <v>#N/A</v>
      </c>
      <c r="G69" s="205" t="str">
        <f>TEXT('Peněžní deník'!F73+'Peněžní deník'!G73+'Peněžní deník'!H73+'Peněžní deník'!I73,"0,00")</f>
        <v>0,00</v>
      </c>
      <c r="H69" s="205">
        <f t="shared" si="33"/>
        <v>0</v>
      </c>
      <c r="I69" s="205">
        <f t="shared" si="19"/>
        <v>0</v>
      </c>
      <c r="J69" t="str">
        <f t="shared" si="17"/>
        <v/>
      </c>
      <c r="K69" t="str">
        <f t="shared" si="20"/>
        <v/>
      </c>
      <c r="L69">
        <f t="shared" si="21"/>
        <v>1</v>
      </c>
      <c r="M69" t="str">
        <f t="shared" si="22"/>
        <v/>
      </c>
      <c r="N69" t="str">
        <f>IF(O69="0","",IF(L69=1,VLOOKUP(O69+0,slovy!$A$2:$C$10,3,FALSE),IF(Q69="1","",VLOOKUP(O69+0,slovy!$A$2:$B$10,2))))</f>
        <v/>
      </c>
      <c r="O69" t="str">
        <f t="shared" si="34"/>
        <v>0</v>
      </c>
      <c r="P69" t="e">
        <f>IF(Q69="0","",IF(Q69="1",VLOOKUP(O69+0,slovy!$F$2:$G$11,2,FALSE),VLOOKUP(Q69+0,slovy!$D$2:$E$10,2,FALSE)))</f>
        <v>#VALUE!</v>
      </c>
      <c r="Q69" t="str">
        <f t="shared" si="23"/>
        <v/>
      </c>
      <c r="R69">
        <f t="shared" si="24"/>
        <v>1</v>
      </c>
      <c r="S69" t="str">
        <f t="shared" si="25"/>
        <v/>
      </c>
      <c r="T69" t="str">
        <f>IF(U69="0","",IF(R69=1,VLOOKUP(U69+0,slovy!$A$2:$C$10,3,FALSE),IF(W69="1","",VLOOKUP(U69+0,slovy!$A$2:$B$10,2))))</f>
        <v/>
      </c>
      <c r="U69" t="str">
        <f t="shared" si="26"/>
        <v>0</v>
      </c>
      <c r="V69" t="e">
        <f>IF(W69="0","",IF(W69="1",VLOOKUP(U69+0,slovy!$F$2:$G$11,2,FALSE),VLOOKUP(W69+0,slovy!$D$2:$E$10,2,FALSE)))</f>
        <v>#VALUE!</v>
      </c>
      <c r="W69" t="str">
        <f t="shared" si="27"/>
        <v/>
      </c>
      <c r="X69" t="e">
        <f>IF(Y69="0","",VLOOKUP(Y69+0,slovy!$H$2:$I$10,2,FALSE))</f>
        <v>#VALUE!</v>
      </c>
      <c r="Y69" t="str">
        <f t="shared" si="28"/>
        <v/>
      </c>
      <c r="Z69" t="e">
        <f>IF(AC69="",VLOOKUP(AA69+0,slovy!$J$2:$K$10,2,FALSE),IF(AC69="0",IF(AE69="0","",IF(AA69="0","",VLOOKUP(AA69+0,slovy!J69:K77,2,FALSE))),IF(AC69="1","",IF(AA69="0",IF(AC69&gt;1,slovy!$M$13,""),VLOOKUP(AA69+0,slovy!$L$2:$M$10,2,FALSE)))))</f>
        <v>#VALUE!</v>
      </c>
      <c r="AA69" t="str">
        <f t="shared" si="29"/>
        <v/>
      </c>
      <c r="AB69" t="e">
        <f>IF(ISBLANK(AC69),"",IF(AC69="0","",IF(AC69="1",CONCATENATE(VLOOKUP(AA69+0,slovy!$F$2:$G$11,2,FALSE),slovy!$M$13),VLOOKUP(AC69+0,slovy!$D$2:$E$10,2,FALSE))))</f>
        <v>#VALUE!</v>
      </c>
      <c r="AC69" t="str">
        <f t="shared" si="30"/>
        <v/>
      </c>
      <c r="AD69" t="e">
        <f>IF(ISBLANK(AE69),"",IF(AE69="0","",IF(AA69="0",CONCATENATE(VLOOKUP(AE69+0,slovy!$H$2:$I$10,2,FALSE),slovy!$M$13),VLOOKUP(AE69+0,slovy!$H$2:$I$10,2,FALSE))))</f>
        <v>#VALUE!</v>
      </c>
      <c r="AE69" t="str">
        <f t="shared" si="31"/>
        <v/>
      </c>
      <c r="AF69" t="e">
        <f>IF(ISBLANK(AG69),"",VLOOKUP(AG69+0,slovy!$N$2:$O$10,2,FALSE))</f>
        <v>#VALUE!</v>
      </c>
      <c r="AG69" t="str">
        <f t="shared" si="32"/>
        <v/>
      </c>
      <c r="AK69">
        <f>ÚJ!$B$2</f>
        <v>0</v>
      </c>
      <c r="AL69">
        <f>ÚJ!$B$3</f>
        <v>0</v>
      </c>
      <c r="AM69">
        <f>ÚJ!$B$4</f>
        <v>0</v>
      </c>
      <c r="AN69" s="200">
        <f>ÚJ!$B$5</f>
        <v>0</v>
      </c>
    </row>
    <row r="70" spans="1:40" ht="14.45" x14ac:dyDescent="0.35">
      <c r="A70" t="str">
        <f>IF(ISBLANK('Peněžní deník'!C74),"",'Peněžní deník'!C74)</f>
        <v/>
      </c>
      <c r="B70" s="197" t="str">
        <f>IF(ISBLANK('Peněžní deník'!B74),"",'Peněžní deník'!B74)</f>
        <v/>
      </c>
      <c r="C70" t="str">
        <f>IF(ISBLANK('Peněžní deník'!D74),"",'Peněžní deník'!D74)</f>
        <v/>
      </c>
      <c r="D70" t="str">
        <f>IF(ISNUMBER('Peněžní deník'!F74),"příjmový",IF(ISNUMBER('Peněžní deník'!G74),"výdajový",IF(ISNUMBER('Peněžní deník'!H74),"příjmový",IF(ISNUMBER('Peněžní deník'!I74),"výdajový",""))))</f>
        <v/>
      </c>
      <c r="E70" t="str">
        <f>IF(ISNUMBER('Peněžní deník'!F74),"hotově",IF(ISNUMBER('Peněžní deník'!G74),"hotově",IF(ISNUMBER('Peněžní deník'!H74),"na účet",IF(ISNUMBER('Peněžní deník'!I74),"z účtu",""))))</f>
        <v/>
      </c>
      <c r="F70" t="e">
        <f>VLOOKUP('Peněžní deník'!E74,'Čísla položek'!$A$2:$C$45,2,FALSE)</f>
        <v>#N/A</v>
      </c>
      <c r="G70" s="205" t="str">
        <f>TEXT('Peněžní deník'!F74+'Peněžní deník'!G74+'Peněžní deník'!H74+'Peněžní deník'!I74,"0,00")</f>
        <v>0,00</v>
      </c>
      <c r="H70" s="205">
        <f t="shared" si="33"/>
        <v>0</v>
      </c>
      <c r="I70" s="205">
        <f t="shared" si="19"/>
        <v>0</v>
      </c>
      <c r="J70" t="str">
        <f t="shared" si="17"/>
        <v/>
      </c>
      <c r="K70" t="str">
        <f t="shared" si="20"/>
        <v/>
      </c>
      <c r="L70">
        <f t="shared" si="21"/>
        <v>1</v>
      </c>
      <c r="M70" t="str">
        <f t="shared" si="22"/>
        <v/>
      </c>
      <c r="N70" t="str">
        <f>IF(O70="0","",IF(L70=1,VLOOKUP(O70+0,slovy!$A$2:$C$10,3,FALSE),IF(Q70="1","",VLOOKUP(O70+0,slovy!$A$2:$B$10,2))))</f>
        <v/>
      </c>
      <c r="O70" t="str">
        <f t="shared" si="34"/>
        <v>0</v>
      </c>
      <c r="P70" t="e">
        <f>IF(Q70="0","",IF(Q70="1",VLOOKUP(O70+0,slovy!$F$2:$G$11,2,FALSE),VLOOKUP(Q70+0,slovy!$D$2:$E$10,2,FALSE)))</f>
        <v>#VALUE!</v>
      </c>
      <c r="Q70" t="str">
        <f t="shared" si="23"/>
        <v/>
      </c>
      <c r="R70">
        <f t="shared" si="24"/>
        <v>1</v>
      </c>
      <c r="S70" t="str">
        <f t="shared" si="25"/>
        <v/>
      </c>
      <c r="T70" t="str">
        <f>IF(U70="0","",IF(R70=1,VLOOKUP(U70+0,slovy!$A$2:$C$10,3,FALSE),IF(W70="1","",VLOOKUP(U70+0,slovy!$A$2:$B$10,2))))</f>
        <v/>
      </c>
      <c r="U70" t="str">
        <f t="shared" si="26"/>
        <v>0</v>
      </c>
      <c r="V70" t="e">
        <f>IF(W70="0","",IF(W70="1",VLOOKUP(U70+0,slovy!$F$2:$G$11,2,FALSE),VLOOKUP(W70+0,slovy!$D$2:$E$10,2,FALSE)))</f>
        <v>#VALUE!</v>
      </c>
      <c r="W70" t="str">
        <f t="shared" si="27"/>
        <v/>
      </c>
      <c r="X70" t="e">
        <f>IF(Y70="0","",VLOOKUP(Y70+0,slovy!$H$2:$I$10,2,FALSE))</f>
        <v>#VALUE!</v>
      </c>
      <c r="Y70" t="str">
        <f t="shared" si="28"/>
        <v/>
      </c>
      <c r="Z70" t="e">
        <f>IF(AC70="",VLOOKUP(AA70+0,slovy!$J$2:$K$10,2,FALSE),IF(AC70="0",IF(AE70="0","",IF(AA70="0","",VLOOKUP(AA70+0,slovy!J70:K78,2,FALSE))),IF(AC70="1","",IF(AA70="0",IF(AC70&gt;1,slovy!$M$13,""),VLOOKUP(AA70+0,slovy!$L$2:$M$10,2,FALSE)))))</f>
        <v>#VALUE!</v>
      </c>
      <c r="AA70" t="str">
        <f t="shared" si="29"/>
        <v/>
      </c>
      <c r="AB70" t="e">
        <f>IF(ISBLANK(AC70),"",IF(AC70="0","",IF(AC70="1",CONCATENATE(VLOOKUP(AA70+0,slovy!$F$2:$G$11,2,FALSE),slovy!$M$13),VLOOKUP(AC70+0,slovy!$D$2:$E$10,2,FALSE))))</f>
        <v>#VALUE!</v>
      </c>
      <c r="AC70" t="str">
        <f t="shared" si="30"/>
        <v/>
      </c>
      <c r="AD70" t="e">
        <f>IF(ISBLANK(AE70),"",IF(AE70="0","",IF(AA70="0",CONCATENATE(VLOOKUP(AE70+0,slovy!$H$2:$I$10,2,FALSE),slovy!$M$13),VLOOKUP(AE70+0,slovy!$H$2:$I$10,2,FALSE))))</f>
        <v>#VALUE!</v>
      </c>
      <c r="AE70" t="str">
        <f t="shared" si="31"/>
        <v/>
      </c>
      <c r="AF70" t="e">
        <f>IF(ISBLANK(AG70),"",VLOOKUP(AG70+0,slovy!$N$2:$O$10,2,FALSE))</f>
        <v>#VALUE!</v>
      </c>
      <c r="AG70" t="str">
        <f t="shared" si="32"/>
        <v/>
      </c>
      <c r="AK70">
        <f>ÚJ!$B$2</f>
        <v>0</v>
      </c>
      <c r="AL70">
        <f>ÚJ!$B$3</f>
        <v>0</v>
      </c>
      <c r="AM70">
        <f>ÚJ!$B$4</f>
        <v>0</v>
      </c>
      <c r="AN70" s="200">
        <f>ÚJ!$B$5</f>
        <v>0</v>
      </c>
    </row>
    <row r="71" spans="1:40" ht="14.45" x14ac:dyDescent="0.35">
      <c r="A71" t="str">
        <f>IF(ISBLANK('Peněžní deník'!C75),"",'Peněžní deník'!C75)</f>
        <v/>
      </c>
      <c r="B71" s="197" t="str">
        <f>IF(ISBLANK('Peněžní deník'!B75),"",'Peněžní deník'!B75)</f>
        <v/>
      </c>
      <c r="C71" t="str">
        <f>IF(ISBLANK('Peněžní deník'!D75),"",'Peněžní deník'!D75)</f>
        <v/>
      </c>
      <c r="D71" t="str">
        <f>IF(ISNUMBER('Peněžní deník'!F75),"příjmový",IF(ISNUMBER('Peněžní deník'!G75),"výdajový",IF(ISNUMBER('Peněžní deník'!H75),"příjmový",IF(ISNUMBER('Peněžní deník'!I75),"výdajový",""))))</f>
        <v/>
      </c>
      <c r="E71" t="str">
        <f>IF(ISNUMBER('Peněžní deník'!F75),"hotově",IF(ISNUMBER('Peněžní deník'!G75),"hotově",IF(ISNUMBER('Peněžní deník'!H75),"na účet",IF(ISNUMBER('Peněžní deník'!I75),"z účtu",""))))</f>
        <v/>
      </c>
      <c r="F71" t="e">
        <f>VLOOKUP('Peněžní deník'!E75,'Čísla položek'!$A$2:$C$45,2,FALSE)</f>
        <v>#N/A</v>
      </c>
      <c r="G71" s="205" t="str">
        <f>TEXT('Peněžní deník'!F75+'Peněžní deník'!G75+'Peněžní deník'!H75+'Peněžní deník'!I75,"0,00")</f>
        <v>0,00</v>
      </c>
      <c r="H71" s="205">
        <f t="shared" si="33"/>
        <v>0</v>
      </c>
      <c r="I71" s="205">
        <f t="shared" si="19"/>
        <v>0</v>
      </c>
      <c r="J71" t="str">
        <f t="shared" si="17"/>
        <v/>
      </c>
      <c r="K71" t="str">
        <f t="shared" si="20"/>
        <v/>
      </c>
      <c r="L71">
        <f t="shared" si="21"/>
        <v>1</v>
      </c>
      <c r="M71" t="str">
        <f t="shared" si="22"/>
        <v/>
      </c>
      <c r="N71" t="str">
        <f>IF(O71="0","",IF(L71=1,VLOOKUP(O71+0,slovy!$A$2:$C$10,3,FALSE),IF(Q71="1","",VLOOKUP(O71+0,slovy!$A$2:$B$10,2))))</f>
        <v/>
      </c>
      <c r="O71" t="str">
        <f t="shared" si="34"/>
        <v>0</v>
      </c>
      <c r="P71" t="e">
        <f>IF(Q71="0","",IF(Q71="1",VLOOKUP(O71+0,slovy!$F$2:$G$11,2,FALSE),VLOOKUP(Q71+0,slovy!$D$2:$E$10,2,FALSE)))</f>
        <v>#VALUE!</v>
      </c>
      <c r="Q71" t="str">
        <f t="shared" si="23"/>
        <v/>
      </c>
      <c r="R71">
        <f t="shared" si="24"/>
        <v>1</v>
      </c>
      <c r="S71" t="str">
        <f t="shared" si="25"/>
        <v/>
      </c>
      <c r="T71" t="str">
        <f>IF(U71="0","",IF(R71=1,VLOOKUP(U71+0,slovy!$A$2:$C$10,3,FALSE),IF(W71="1","",VLOOKUP(U71+0,slovy!$A$2:$B$10,2))))</f>
        <v/>
      </c>
      <c r="U71" t="str">
        <f t="shared" si="26"/>
        <v>0</v>
      </c>
      <c r="V71" t="e">
        <f>IF(W71="0","",IF(W71="1",VLOOKUP(U71+0,slovy!$F$2:$G$11,2,FALSE),VLOOKUP(W71+0,slovy!$D$2:$E$10,2,FALSE)))</f>
        <v>#VALUE!</v>
      </c>
      <c r="W71" t="str">
        <f t="shared" si="27"/>
        <v/>
      </c>
      <c r="X71" t="e">
        <f>IF(Y71="0","",VLOOKUP(Y71+0,slovy!$H$2:$I$10,2,FALSE))</f>
        <v>#VALUE!</v>
      </c>
      <c r="Y71" t="str">
        <f t="shared" si="28"/>
        <v/>
      </c>
      <c r="Z71" t="e">
        <f>IF(AC71="",VLOOKUP(AA71+0,slovy!$J$2:$K$10,2,FALSE),IF(AC71="0",IF(AE71="0","",IF(AA71="0","",VLOOKUP(AA71+0,slovy!J71:K79,2,FALSE))),IF(AC71="1","",IF(AA71="0",IF(AC71&gt;1,slovy!$M$13,""),VLOOKUP(AA71+0,slovy!$L$2:$M$10,2,FALSE)))))</f>
        <v>#VALUE!</v>
      </c>
      <c r="AA71" t="str">
        <f t="shared" si="29"/>
        <v/>
      </c>
      <c r="AB71" t="e">
        <f>IF(ISBLANK(AC71),"",IF(AC71="0","",IF(AC71="1",CONCATENATE(VLOOKUP(AA71+0,slovy!$F$2:$G$11,2,FALSE),slovy!$M$13),VLOOKUP(AC71+0,slovy!$D$2:$E$10,2,FALSE))))</f>
        <v>#VALUE!</v>
      </c>
      <c r="AC71" t="str">
        <f t="shared" si="30"/>
        <v/>
      </c>
      <c r="AD71" t="e">
        <f>IF(ISBLANK(AE71),"",IF(AE71="0","",IF(AA71="0",CONCATENATE(VLOOKUP(AE71+0,slovy!$H$2:$I$10,2,FALSE),slovy!$M$13),VLOOKUP(AE71+0,slovy!$H$2:$I$10,2,FALSE))))</f>
        <v>#VALUE!</v>
      </c>
      <c r="AE71" t="str">
        <f t="shared" si="31"/>
        <v/>
      </c>
      <c r="AF71" t="e">
        <f>IF(ISBLANK(AG71),"",VLOOKUP(AG71+0,slovy!$N$2:$O$10,2,FALSE))</f>
        <v>#VALUE!</v>
      </c>
      <c r="AG71" t="str">
        <f t="shared" si="32"/>
        <v/>
      </c>
      <c r="AK71">
        <f>ÚJ!$B$2</f>
        <v>0</v>
      </c>
      <c r="AL71">
        <f>ÚJ!$B$3</f>
        <v>0</v>
      </c>
      <c r="AM71">
        <f>ÚJ!$B$4</f>
        <v>0</v>
      </c>
      <c r="AN71" s="200">
        <f>ÚJ!$B$5</f>
        <v>0</v>
      </c>
    </row>
    <row r="72" spans="1:40" ht="14.45" x14ac:dyDescent="0.35">
      <c r="A72" t="str">
        <f>IF(ISBLANK('Peněžní deník'!C76),"",'Peněžní deník'!C76)</f>
        <v/>
      </c>
      <c r="B72" s="197" t="str">
        <f>IF(ISBLANK('Peněžní deník'!B76),"",'Peněžní deník'!B76)</f>
        <v/>
      </c>
      <c r="C72" t="str">
        <f>IF(ISBLANK('Peněžní deník'!D76),"",'Peněžní deník'!D76)</f>
        <v/>
      </c>
      <c r="D72" t="str">
        <f>IF(ISNUMBER('Peněžní deník'!F76),"příjmový",IF(ISNUMBER('Peněžní deník'!G76),"výdajový",IF(ISNUMBER('Peněžní deník'!H76),"příjmový",IF(ISNUMBER('Peněžní deník'!I76),"výdajový",""))))</f>
        <v/>
      </c>
      <c r="E72" t="str">
        <f>IF(ISNUMBER('Peněžní deník'!F76),"hotově",IF(ISNUMBER('Peněžní deník'!G76),"hotově",IF(ISNUMBER('Peněžní deník'!H76),"na účet",IF(ISNUMBER('Peněžní deník'!I76),"z účtu",""))))</f>
        <v/>
      </c>
      <c r="F72" t="e">
        <f>VLOOKUP('Peněžní deník'!E76,'Čísla položek'!$A$2:$C$45,2,FALSE)</f>
        <v>#N/A</v>
      </c>
      <c r="G72" s="205" t="str">
        <f>TEXT('Peněžní deník'!F76+'Peněžní deník'!G76+'Peněžní deník'!H76+'Peněžní deník'!I76,"0,00")</f>
        <v>0,00</v>
      </c>
      <c r="H72" s="205">
        <f t="shared" si="33"/>
        <v>0</v>
      </c>
      <c r="I72" s="205">
        <f t="shared" si="19"/>
        <v>0</v>
      </c>
      <c r="J72" t="str">
        <f t="shared" ref="J72:J135" si="35">IF(R72=1,CONCATENATE(T72,S72),IF(R72=2,CONCATENATE(V72,T72,S72),IF(R72=3,CONCATENATE(X72,V72,T72,S72),IF(R72=4,CONCATENATE(Z72,X72,V72,T72,S72),IF(R72=5,CONCATENATE(AB72,Z72,X72,V72,T72,S72),IF(R72=6,CONCATENATE(AD72,AB72,Z72,X72,V72,T72,S72),IF(R72=7,CONCATENATE(AF72,AD72,AB72,Z72,X72,V72,T72,S72),"")))))))</f>
        <v/>
      </c>
      <c r="K72" t="str">
        <f t="shared" si="20"/>
        <v/>
      </c>
      <c r="L72">
        <f t="shared" si="21"/>
        <v>1</v>
      </c>
      <c r="M72" t="str">
        <f t="shared" si="22"/>
        <v/>
      </c>
      <c r="N72" t="str">
        <f>IF(O72="0","",IF(L72=1,VLOOKUP(O72+0,slovy!$A$2:$C$10,3,FALSE),IF(Q72="1","",VLOOKUP(O72+0,slovy!$A$2:$B$10,2))))</f>
        <v/>
      </c>
      <c r="O72" t="str">
        <f t="shared" si="34"/>
        <v>0</v>
      </c>
      <c r="P72" t="e">
        <f>IF(Q72="0","",IF(Q72="1",VLOOKUP(O72+0,slovy!$F$2:$G$11,2,FALSE),VLOOKUP(Q72+0,slovy!$D$2:$E$10,2,FALSE)))</f>
        <v>#VALUE!</v>
      </c>
      <c r="Q72" t="str">
        <f t="shared" si="23"/>
        <v/>
      </c>
      <c r="R72">
        <f t="shared" si="24"/>
        <v>1</v>
      </c>
      <c r="S72" t="str">
        <f t="shared" si="25"/>
        <v/>
      </c>
      <c r="T72" t="str">
        <f>IF(U72="0","",IF(R72=1,VLOOKUP(U72+0,slovy!$A$2:$C$10,3,FALSE),IF(W72="1","",VLOOKUP(U72+0,slovy!$A$2:$B$10,2))))</f>
        <v/>
      </c>
      <c r="U72" t="str">
        <f t="shared" si="26"/>
        <v>0</v>
      </c>
      <c r="V72" t="e">
        <f>IF(W72="0","",IF(W72="1",VLOOKUP(U72+0,slovy!$F$2:$G$11,2,FALSE),VLOOKUP(W72+0,slovy!$D$2:$E$10,2,FALSE)))</f>
        <v>#VALUE!</v>
      </c>
      <c r="W72" t="str">
        <f t="shared" si="27"/>
        <v/>
      </c>
      <c r="X72" t="e">
        <f>IF(Y72="0","",VLOOKUP(Y72+0,slovy!$H$2:$I$10,2,FALSE))</f>
        <v>#VALUE!</v>
      </c>
      <c r="Y72" t="str">
        <f t="shared" si="28"/>
        <v/>
      </c>
      <c r="Z72" t="e">
        <f>IF(AC72="",VLOOKUP(AA72+0,slovy!$J$2:$K$10,2,FALSE),IF(AC72="0",IF(AE72="0","",IF(AA72="0","",VLOOKUP(AA72+0,slovy!J72:K80,2,FALSE))),IF(AC72="1","",IF(AA72="0",IF(AC72&gt;1,slovy!$M$13,""),VLOOKUP(AA72+0,slovy!$L$2:$M$10,2,FALSE)))))</f>
        <v>#VALUE!</v>
      </c>
      <c r="AA72" t="str">
        <f t="shared" si="29"/>
        <v/>
      </c>
      <c r="AB72" t="e">
        <f>IF(ISBLANK(AC72),"",IF(AC72="0","",IF(AC72="1",CONCATENATE(VLOOKUP(AA72+0,slovy!$F$2:$G$11,2,FALSE),slovy!$M$13),VLOOKUP(AC72+0,slovy!$D$2:$E$10,2,FALSE))))</f>
        <v>#VALUE!</v>
      </c>
      <c r="AC72" t="str">
        <f t="shared" si="30"/>
        <v/>
      </c>
      <c r="AD72" t="e">
        <f>IF(ISBLANK(AE72),"",IF(AE72="0","",IF(AA72="0",CONCATENATE(VLOOKUP(AE72+0,slovy!$H$2:$I$10,2,FALSE),slovy!$M$13),VLOOKUP(AE72+0,slovy!$H$2:$I$10,2,FALSE))))</f>
        <v>#VALUE!</v>
      </c>
      <c r="AE72" t="str">
        <f t="shared" si="31"/>
        <v/>
      </c>
      <c r="AF72" t="e">
        <f>IF(ISBLANK(AG72),"",VLOOKUP(AG72+0,slovy!$N$2:$O$10,2,FALSE))</f>
        <v>#VALUE!</v>
      </c>
      <c r="AG72" t="str">
        <f t="shared" si="32"/>
        <v/>
      </c>
      <c r="AK72">
        <f>ÚJ!$B$2</f>
        <v>0</v>
      </c>
      <c r="AL72">
        <f>ÚJ!$B$3</f>
        <v>0</v>
      </c>
      <c r="AM72">
        <f>ÚJ!$B$4</f>
        <v>0</v>
      </c>
      <c r="AN72" s="200">
        <f>ÚJ!$B$5</f>
        <v>0</v>
      </c>
    </row>
    <row r="73" spans="1:40" ht="14.45" x14ac:dyDescent="0.35">
      <c r="A73" t="str">
        <f>IF(ISBLANK('Peněžní deník'!C77),"",'Peněžní deník'!C77)</f>
        <v/>
      </c>
      <c r="B73" s="197" t="str">
        <f>IF(ISBLANK('Peněžní deník'!B77),"",'Peněžní deník'!B77)</f>
        <v/>
      </c>
      <c r="C73" t="str">
        <f>IF(ISBLANK('Peněžní deník'!D77),"",'Peněžní deník'!D77)</f>
        <v/>
      </c>
      <c r="D73" t="str">
        <f>IF(ISNUMBER('Peněžní deník'!F77),"příjmový",IF(ISNUMBER('Peněžní deník'!G77),"výdajový",IF(ISNUMBER('Peněžní deník'!H77),"příjmový",IF(ISNUMBER('Peněžní deník'!I77),"výdajový",""))))</f>
        <v/>
      </c>
      <c r="E73" t="str">
        <f>IF(ISNUMBER('Peněžní deník'!F77),"hotově",IF(ISNUMBER('Peněžní deník'!G77),"hotově",IF(ISNUMBER('Peněžní deník'!H77),"na účet",IF(ISNUMBER('Peněžní deník'!I77),"z účtu",""))))</f>
        <v/>
      </c>
      <c r="F73" t="e">
        <f>VLOOKUP('Peněžní deník'!E77,'Čísla položek'!$A$2:$C$45,2,FALSE)</f>
        <v>#N/A</v>
      </c>
      <c r="G73" s="205" t="str">
        <f>TEXT('Peněžní deník'!F77+'Peněžní deník'!G77+'Peněžní deník'!H77+'Peněžní deník'!I77,"0,00")</f>
        <v>0,00</v>
      </c>
      <c r="H73" s="205">
        <f t="shared" si="33"/>
        <v>0</v>
      </c>
      <c r="I73" s="205">
        <f t="shared" ref="I73:I136" si="36">TEXT(G73-H73,"0,00")*100</f>
        <v>0</v>
      </c>
      <c r="J73" t="str">
        <f t="shared" si="35"/>
        <v/>
      </c>
      <c r="K73" t="str">
        <f t="shared" ref="K73:K136" si="37">IF(L73=1,CONCATENATE(N73,M73),IF(L73=2,CONCATENATE(P73,N73,M73),""))</f>
        <v/>
      </c>
      <c r="L73">
        <f t="shared" ref="L73:L136" si="38">LEN(I73)</f>
        <v>1</v>
      </c>
      <c r="M73" t="str">
        <f t="shared" ref="M73:M136" si="39">IF(I73=0,"",IF(I73&lt;2,"haléř",IF(I73&lt;5,"haléře","haléřů")))</f>
        <v/>
      </c>
      <c r="N73" t="str">
        <f>IF(O73="0","",IF(L73=1,VLOOKUP(O73+0,slovy!$A$2:$C$10,3,FALSE),IF(Q73="1","",VLOOKUP(O73+0,slovy!$A$2:$B$10,2))))</f>
        <v/>
      </c>
      <c r="O73" t="str">
        <f t="shared" si="34"/>
        <v>0</v>
      </c>
      <c r="P73" t="e">
        <f>IF(Q73="0","",IF(Q73="1",VLOOKUP(O73+0,slovy!$F$2:$G$11,2,FALSE),VLOOKUP(Q73+0,slovy!$D$2:$E$10,2,FALSE)))</f>
        <v>#VALUE!</v>
      </c>
      <c r="Q73" t="str">
        <f t="shared" ref="Q73:Q136" si="40">IF(L73&gt;=2,MID($I73,$L73-1,1),"")</f>
        <v/>
      </c>
      <c r="R73">
        <f t="shared" si="24"/>
        <v>1</v>
      </c>
      <c r="S73" t="str">
        <f t="shared" si="25"/>
        <v/>
      </c>
      <c r="T73" t="str">
        <f>IF(U73="0","",IF(R73=1,VLOOKUP(U73+0,slovy!$A$2:$C$10,3,FALSE),IF(W73="1","",VLOOKUP(U73+0,slovy!$A$2:$B$10,2))))</f>
        <v/>
      </c>
      <c r="U73" t="str">
        <f t="shared" si="26"/>
        <v>0</v>
      </c>
      <c r="V73" t="e">
        <f>IF(W73="0","",IF(W73="1",VLOOKUP(U73+0,slovy!$F$2:$G$11,2,FALSE),VLOOKUP(W73+0,slovy!$D$2:$E$10,2,FALSE)))</f>
        <v>#VALUE!</v>
      </c>
      <c r="W73" t="str">
        <f t="shared" si="27"/>
        <v/>
      </c>
      <c r="X73" t="e">
        <f>IF(Y73="0","",VLOOKUP(Y73+0,slovy!$H$2:$I$10,2,FALSE))</f>
        <v>#VALUE!</v>
      </c>
      <c r="Y73" t="str">
        <f t="shared" si="28"/>
        <v/>
      </c>
      <c r="Z73" t="e">
        <f>IF(AC73="",VLOOKUP(AA73+0,slovy!$J$2:$K$10,2,FALSE),IF(AC73="0",IF(AE73="0","",IF(AA73="0","",VLOOKUP(AA73+0,slovy!J73:K81,2,FALSE))),IF(AC73="1","",IF(AA73="0",IF(AC73&gt;1,slovy!$M$13,""),VLOOKUP(AA73+0,slovy!$L$2:$M$10,2,FALSE)))))</f>
        <v>#VALUE!</v>
      </c>
      <c r="AA73" t="str">
        <f t="shared" si="29"/>
        <v/>
      </c>
      <c r="AB73" t="e">
        <f>IF(ISBLANK(AC73),"",IF(AC73="0","",IF(AC73="1",CONCATENATE(VLOOKUP(AA73+0,slovy!$F$2:$G$11,2,FALSE),slovy!$M$13),VLOOKUP(AC73+0,slovy!$D$2:$E$10,2,FALSE))))</f>
        <v>#VALUE!</v>
      </c>
      <c r="AC73" t="str">
        <f t="shared" si="30"/>
        <v/>
      </c>
      <c r="AD73" t="e">
        <f>IF(ISBLANK(AE73),"",IF(AE73="0","",IF(AA73="0",CONCATENATE(VLOOKUP(AE73+0,slovy!$H$2:$I$10,2,FALSE),slovy!$M$13),VLOOKUP(AE73+0,slovy!$H$2:$I$10,2,FALSE))))</f>
        <v>#VALUE!</v>
      </c>
      <c r="AE73" t="str">
        <f t="shared" si="31"/>
        <v/>
      </c>
      <c r="AF73" t="e">
        <f>IF(ISBLANK(AG73),"",VLOOKUP(AG73+0,slovy!$N$2:$O$10,2,FALSE))</f>
        <v>#VALUE!</v>
      </c>
      <c r="AG73" t="str">
        <f t="shared" si="32"/>
        <v/>
      </c>
      <c r="AK73">
        <f>ÚJ!$B$2</f>
        <v>0</v>
      </c>
      <c r="AL73">
        <f>ÚJ!$B$3</f>
        <v>0</v>
      </c>
      <c r="AM73">
        <f>ÚJ!$B$4</f>
        <v>0</v>
      </c>
      <c r="AN73" s="200">
        <f>ÚJ!$B$5</f>
        <v>0</v>
      </c>
    </row>
    <row r="74" spans="1:40" ht="14.45" x14ac:dyDescent="0.35">
      <c r="A74" t="str">
        <f>IF(ISBLANK('Peněžní deník'!C78),"",'Peněžní deník'!C78)</f>
        <v/>
      </c>
      <c r="B74" s="197" t="str">
        <f>IF(ISBLANK('Peněžní deník'!B78),"",'Peněžní deník'!B78)</f>
        <v/>
      </c>
      <c r="C74" t="str">
        <f>IF(ISBLANK('Peněžní deník'!D78),"",'Peněžní deník'!D78)</f>
        <v/>
      </c>
      <c r="D74" t="str">
        <f>IF(ISNUMBER('Peněžní deník'!F78),"příjmový",IF(ISNUMBER('Peněžní deník'!G78),"výdajový",IF(ISNUMBER('Peněžní deník'!H78),"příjmový",IF(ISNUMBER('Peněžní deník'!I78),"výdajový",""))))</f>
        <v/>
      </c>
      <c r="E74" t="str">
        <f>IF(ISNUMBER('Peněžní deník'!F78),"hotově",IF(ISNUMBER('Peněžní deník'!G78),"hotově",IF(ISNUMBER('Peněžní deník'!H78),"na účet",IF(ISNUMBER('Peněžní deník'!I78),"z účtu",""))))</f>
        <v/>
      </c>
      <c r="F74" t="e">
        <f>VLOOKUP('Peněžní deník'!E78,'Čísla položek'!$A$2:$C$45,2,FALSE)</f>
        <v>#N/A</v>
      </c>
      <c r="G74" s="205" t="str">
        <f>TEXT('Peněžní deník'!F78+'Peněžní deník'!G78+'Peněžní deník'!H78+'Peněžní deník'!I78,"0,00")</f>
        <v>0,00</v>
      </c>
      <c r="H74" s="205">
        <f t="shared" si="33"/>
        <v>0</v>
      </c>
      <c r="I74" s="205">
        <f t="shared" si="36"/>
        <v>0</v>
      </c>
      <c r="J74" t="str">
        <f t="shared" si="35"/>
        <v/>
      </c>
      <c r="K74" t="str">
        <f t="shared" si="37"/>
        <v/>
      </c>
      <c r="L74">
        <f t="shared" si="38"/>
        <v>1</v>
      </c>
      <c r="M74" t="str">
        <f t="shared" si="39"/>
        <v/>
      </c>
      <c r="N74" t="str">
        <f>IF(O74="0","",IF(L74=1,VLOOKUP(O74+0,slovy!$A$2:$C$10,3,FALSE),IF(Q74="1","",VLOOKUP(O74+0,slovy!$A$2:$B$10,2))))</f>
        <v/>
      </c>
      <c r="O74" t="str">
        <f t="shared" si="34"/>
        <v>0</v>
      </c>
      <c r="P74" t="e">
        <f>IF(Q74="0","",IF(Q74="1",VLOOKUP(O74+0,slovy!$F$2:$G$11,2,FALSE),VLOOKUP(Q74+0,slovy!$D$2:$E$10,2,FALSE)))</f>
        <v>#VALUE!</v>
      </c>
      <c r="Q74" t="str">
        <f t="shared" si="40"/>
        <v/>
      </c>
      <c r="R74">
        <f t="shared" si="24"/>
        <v>1</v>
      </c>
      <c r="S74" t="str">
        <f t="shared" si="25"/>
        <v/>
      </c>
      <c r="T74" t="str">
        <f>IF(U74="0","",IF(R74=1,VLOOKUP(U74+0,slovy!$A$2:$C$10,3,FALSE),IF(W74="1","",VLOOKUP(U74+0,slovy!$A$2:$B$10,2))))</f>
        <v/>
      </c>
      <c r="U74" t="str">
        <f t="shared" si="26"/>
        <v>0</v>
      </c>
      <c r="V74" t="e">
        <f>IF(W74="0","",IF(W74="1",VLOOKUP(U74+0,slovy!$F$2:$G$11,2,FALSE),VLOOKUP(W74+0,slovy!$D$2:$E$10,2,FALSE)))</f>
        <v>#VALUE!</v>
      </c>
      <c r="W74" t="str">
        <f t="shared" si="27"/>
        <v/>
      </c>
      <c r="X74" t="e">
        <f>IF(Y74="0","",VLOOKUP(Y74+0,slovy!$H$2:$I$10,2,FALSE))</f>
        <v>#VALUE!</v>
      </c>
      <c r="Y74" t="str">
        <f t="shared" si="28"/>
        <v/>
      </c>
      <c r="Z74" t="e">
        <f>IF(AC74="",VLOOKUP(AA74+0,slovy!$J$2:$K$10,2,FALSE),IF(AC74="0",IF(AE74="0","",IF(AA74="0","",VLOOKUP(AA74+0,slovy!J74:K82,2,FALSE))),IF(AC74="1","",IF(AA74="0",IF(AC74&gt;1,slovy!$M$13,""),VLOOKUP(AA74+0,slovy!$L$2:$M$10,2,FALSE)))))</f>
        <v>#VALUE!</v>
      </c>
      <c r="AA74" t="str">
        <f t="shared" si="29"/>
        <v/>
      </c>
      <c r="AB74" t="e">
        <f>IF(ISBLANK(AC74),"",IF(AC74="0","",IF(AC74="1",CONCATENATE(VLOOKUP(AA74+0,slovy!$F$2:$G$11,2,FALSE),slovy!$M$13),VLOOKUP(AC74+0,slovy!$D$2:$E$10,2,FALSE))))</f>
        <v>#VALUE!</v>
      </c>
      <c r="AC74" t="str">
        <f t="shared" si="30"/>
        <v/>
      </c>
      <c r="AD74" t="e">
        <f>IF(ISBLANK(AE74),"",IF(AE74="0","",IF(AA74="0",CONCATENATE(VLOOKUP(AE74+0,slovy!$H$2:$I$10,2,FALSE),slovy!$M$13),VLOOKUP(AE74+0,slovy!$H$2:$I$10,2,FALSE))))</f>
        <v>#VALUE!</v>
      </c>
      <c r="AE74" t="str">
        <f t="shared" si="31"/>
        <v/>
      </c>
      <c r="AF74" t="e">
        <f>IF(ISBLANK(AG74),"",VLOOKUP(AG74+0,slovy!$N$2:$O$10,2,FALSE))</f>
        <v>#VALUE!</v>
      </c>
      <c r="AG74" t="str">
        <f t="shared" si="32"/>
        <v/>
      </c>
      <c r="AK74">
        <f>ÚJ!$B$2</f>
        <v>0</v>
      </c>
      <c r="AL74">
        <f>ÚJ!$B$3</f>
        <v>0</v>
      </c>
      <c r="AM74">
        <f>ÚJ!$B$4</f>
        <v>0</v>
      </c>
      <c r="AN74" s="200">
        <f>ÚJ!$B$5</f>
        <v>0</v>
      </c>
    </row>
    <row r="75" spans="1:40" ht="14.45" x14ac:dyDescent="0.35">
      <c r="A75" t="str">
        <f>IF(ISBLANK('Peněžní deník'!C79),"",'Peněžní deník'!C79)</f>
        <v/>
      </c>
      <c r="B75" s="197" t="str">
        <f>IF(ISBLANK('Peněžní deník'!B79),"",'Peněžní deník'!B79)</f>
        <v/>
      </c>
      <c r="C75" t="str">
        <f>IF(ISBLANK('Peněžní deník'!D79),"",'Peněžní deník'!D79)</f>
        <v/>
      </c>
      <c r="D75" t="str">
        <f>IF(ISNUMBER('Peněžní deník'!F79),"příjmový",IF(ISNUMBER('Peněžní deník'!G79),"výdajový",IF(ISNUMBER('Peněžní deník'!H79),"příjmový",IF(ISNUMBER('Peněžní deník'!I79),"výdajový",""))))</f>
        <v/>
      </c>
      <c r="E75" t="str">
        <f>IF(ISNUMBER('Peněžní deník'!F79),"hotově",IF(ISNUMBER('Peněžní deník'!G79),"hotově",IF(ISNUMBER('Peněžní deník'!H79),"na účet",IF(ISNUMBER('Peněžní deník'!I79),"z účtu",""))))</f>
        <v/>
      </c>
      <c r="F75" t="e">
        <f>VLOOKUP('Peněžní deník'!E79,'Čísla položek'!$A$2:$C$45,2,FALSE)</f>
        <v>#N/A</v>
      </c>
      <c r="G75" s="205" t="str">
        <f>TEXT('Peněžní deník'!F79+'Peněžní deník'!G79+'Peněžní deník'!H79+'Peněžní deník'!I79,"0,00")</f>
        <v>0,00</v>
      </c>
      <c r="H75" s="205">
        <f t="shared" si="33"/>
        <v>0</v>
      </c>
      <c r="I75" s="205">
        <f t="shared" si="36"/>
        <v>0</v>
      </c>
      <c r="J75" t="str">
        <f t="shared" si="35"/>
        <v/>
      </c>
      <c r="K75" t="str">
        <f t="shared" si="37"/>
        <v/>
      </c>
      <c r="L75">
        <f t="shared" si="38"/>
        <v>1</v>
      </c>
      <c r="M75" t="str">
        <f t="shared" si="39"/>
        <v/>
      </c>
      <c r="N75" t="str">
        <f>IF(O75="0","",IF(L75=1,VLOOKUP(O75+0,slovy!$A$2:$C$10,3,FALSE),IF(Q75="1","",VLOOKUP(O75+0,slovy!$A$2:$B$10,2))))</f>
        <v/>
      </c>
      <c r="O75" t="str">
        <f t="shared" si="34"/>
        <v>0</v>
      </c>
      <c r="P75" t="e">
        <f>IF(Q75="0","",IF(Q75="1",VLOOKUP(O75+0,slovy!$F$2:$G$11,2,FALSE),VLOOKUP(Q75+0,slovy!$D$2:$E$10,2,FALSE)))</f>
        <v>#VALUE!</v>
      </c>
      <c r="Q75" t="str">
        <f t="shared" si="40"/>
        <v/>
      </c>
      <c r="R75">
        <f t="shared" si="24"/>
        <v>1</v>
      </c>
      <c r="S75" t="str">
        <f t="shared" si="25"/>
        <v/>
      </c>
      <c r="T75" t="str">
        <f>IF(U75="0","",IF(R75=1,VLOOKUP(U75+0,slovy!$A$2:$C$10,3,FALSE),IF(W75="1","",VLOOKUP(U75+0,slovy!$A$2:$B$10,2))))</f>
        <v/>
      </c>
      <c r="U75" t="str">
        <f t="shared" si="26"/>
        <v>0</v>
      </c>
      <c r="V75" t="e">
        <f>IF(W75="0","",IF(W75="1",VLOOKUP(U75+0,slovy!$F$2:$G$11,2,FALSE),VLOOKUP(W75+0,slovy!$D$2:$E$10,2,FALSE)))</f>
        <v>#VALUE!</v>
      </c>
      <c r="W75" t="str">
        <f t="shared" si="27"/>
        <v/>
      </c>
      <c r="X75" t="e">
        <f>IF(Y75="0","",VLOOKUP(Y75+0,slovy!$H$2:$I$10,2,FALSE))</f>
        <v>#VALUE!</v>
      </c>
      <c r="Y75" t="str">
        <f t="shared" si="28"/>
        <v/>
      </c>
      <c r="Z75" t="e">
        <f>IF(AC75="",VLOOKUP(AA75+0,slovy!$J$2:$K$10,2,FALSE),IF(AC75="0",IF(AE75="0","",IF(AA75="0","",VLOOKUP(AA75+0,slovy!J75:K83,2,FALSE))),IF(AC75="1","",IF(AA75="0",IF(AC75&gt;1,slovy!$M$13,""),VLOOKUP(AA75+0,slovy!$L$2:$M$10,2,FALSE)))))</f>
        <v>#VALUE!</v>
      </c>
      <c r="AA75" t="str">
        <f t="shared" si="29"/>
        <v/>
      </c>
      <c r="AB75" t="e">
        <f>IF(ISBLANK(AC75),"",IF(AC75="0","",IF(AC75="1",CONCATENATE(VLOOKUP(AA75+0,slovy!$F$2:$G$11,2,FALSE),slovy!$M$13),VLOOKUP(AC75+0,slovy!$D$2:$E$10,2,FALSE))))</f>
        <v>#VALUE!</v>
      </c>
      <c r="AC75" t="str">
        <f t="shared" si="30"/>
        <v/>
      </c>
      <c r="AD75" t="e">
        <f>IF(ISBLANK(AE75),"",IF(AE75="0","",IF(AA75="0",CONCATENATE(VLOOKUP(AE75+0,slovy!$H$2:$I$10,2,FALSE),slovy!$M$13),VLOOKUP(AE75+0,slovy!$H$2:$I$10,2,FALSE))))</f>
        <v>#VALUE!</v>
      </c>
      <c r="AE75" t="str">
        <f t="shared" si="31"/>
        <v/>
      </c>
      <c r="AF75" t="e">
        <f>IF(ISBLANK(AG75),"",VLOOKUP(AG75+0,slovy!$N$2:$O$10,2,FALSE))</f>
        <v>#VALUE!</v>
      </c>
      <c r="AG75" t="str">
        <f t="shared" si="32"/>
        <v/>
      </c>
      <c r="AK75">
        <f>ÚJ!$B$2</f>
        <v>0</v>
      </c>
      <c r="AL75">
        <f>ÚJ!$B$3</f>
        <v>0</v>
      </c>
      <c r="AM75">
        <f>ÚJ!$B$4</f>
        <v>0</v>
      </c>
      <c r="AN75" s="200">
        <f>ÚJ!$B$5</f>
        <v>0</v>
      </c>
    </row>
    <row r="76" spans="1:40" ht="14.45" x14ac:dyDescent="0.35">
      <c r="A76" t="str">
        <f>IF(ISBLANK('Peněžní deník'!C80),"",'Peněžní deník'!C80)</f>
        <v/>
      </c>
      <c r="B76" s="197" t="str">
        <f>IF(ISBLANK('Peněžní deník'!B80),"",'Peněžní deník'!B80)</f>
        <v/>
      </c>
      <c r="C76" t="str">
        <f>IF(ISBLANK('Peněžní deník'!D80),"",'Peněžní deník'!D80)</f>
        <v/>
      </c>
      <c r="D76" t="str">
        <f>IF(ISNUMBER('Peněžní deník'!F80),"příjmový",IF(ISNUMBER('Peněžní deník'!G80),"výdajový",IF(ISNUMBER('Peněžní deník'!H80),"příjmový",IF(ISNUMBER('Peněžní deník'!I80),"výdajový",""))))</f>
        <v/>
      </c>
      <c r="E76" t="str">
        <f>IF(ISNUMBER('Peněžní deník'!F80),"hotově",IF(ISNUMBER('Peněžní deník'!G80),"hotově",IF(ISNUMBER('Peněžní deník'!H80),"na účet",IF(ISNUMBER('Peněžní deník'!I80),"z účtu",""))))</f>
        <v/>
      </c>
      <c r="F76" t="e">
        <f>VLOOKUP('Peněžní deník'!E80,'Čísla položek'!$A$2:$C$45,2,FALSE)</f>
        <v>#N/A</v>
      </c>
      <c r="G76" s="205" t="str">
        <f>TEXT('Peněžní deník'!F80+'Peněžní deník'!G80+'Peněžní deník'!H80+'Peněžní deník'!I80,"0,00")</f>
        <v>0,00</v>
      </c>
      <c r="H76" s="205">
        <f t="shared" si="33"/>
        <v>0</v>
      </c>
      <c r="I76" s="205">
        <f t="shared" si="36"/>
        <v>0</v>
      </c>
      <c r="J76" t="str">
        <f t="shared" si="35"/>
        <v/>
      </c>
      <c r="K76" t="str">
        <f t="shared" si="37"/>
        <v/>
      </c>
      <c r="L76">
        <f t="shared" si="38"/>
        <v>1</v>
      </c>
      <c r="M76" t="str">
        <f t="shared" si="39"/>
        <v/>
      </c>
      <c r="N76" t="str">
        <f>IF(O76="0","",IF(L76=1,VLOOKUP(O76+0,slovy!$A$2:$C$10,3,FALSE),IF(Q76="1","",VLOOKUP(O76+0,slovy!$A$2:$B$10,2))))</f>
        <v/>
      </c>
      <c r="O76" t="str">
        <f t="shared" si="34"/>
        <v>0</v>
      </c>
      <c r="P76" t="e">
        <f>IF(Q76="0","",IF(Q76="1",VLOOKUP(O76+0,slovy!$F$2:$G$11,2,FALSE),VLOOKUP(Q76+0,slovy!$D$2:$E$10,2,FALSE)))</f>
        <v>#VALUE!</v>
      </c>
      <c r="Q76" t="str">
        <f t="shared" si="40"/>
        <v/>
      </c>
      <c r="R76">
        <f t="shared" si="24"/>
        <v>1</v>
      </c>
      <c r="S76" t="str">
        <f t="shared" si="25"/>
        <v/>
      </c>
      <c r="T76" t="str">
        <f>IF(U76="0","",IF(R76=1,VLOOKUP(U76+0,slovy!$A$2:$C$10,3,FALSE),IF(W76="1","",VLOOKUP(U76+0,slovy!$A$2:$B$10,2))))</f>
        <v/>
      </c>
      <c r="U76" t="str">
        <f t="shared" si="26"/>
        <v>0</v>
      </c>
      <c r="V76" t="e">
        <f>IF(W76="0","",IF(W76="1",VLOOKUP(U76+0,slovy!$F$2:$G$11,2,FALSE),VLOOKUP(W76+0,slovy!$D$2:$E$10,2,FALSE)))</f>
        <v>#VALUE!</v>
      </c>
      <c r="W76" t="str">
        <f t="shared" si="27"/>
        <v/>
      </c>
      <c r="X76" t="e">
        <f>IF(Y76="0","",VLOOKUP(Y76+0,slovy!$H$2:$I$10,2,FALSE))</f>
        <v>#VALUE!</v>
      </c>
      <c r="Y76" t="str">
        <f t="shared" si="28"/>
        <v/>
      </c>
      <c r="Z76" t="e">
        <f>IF(AC76="",VLOOKUP(AA76+0,slovy!$J$2:$K$10,2,FALSE),IF(AC76="0",IF(AE76="0","",IF(AA76="0","",VLOOKUP(AA76+0,slovy!J76:K84,2,FALSE))),IF(AC76="1","",IF(AA76="0",IF(AC76&gt;1,slovy!$M$13,""),VLOOKUP(AA76+0,slovy!$L$2:$M$10,2,FALSE)))))</f>
        <v>#VALUE!</v>
      </c>
      <c r="AA76" t="str">
        <f t="shared" si="29"/>
        <v/>
      </c>
      <c r="AB76" t="e">
        <f>IF(ISBLANK(AC76),"",IF(AC76="0","",IF(AC76="1",CONCATENATE(VLOOKUP(AA76+0,slovy!$F$2:$G$11,2,FALSE),slovy!$M$13),VLOOKUP(AC76+0,slovy!$D$2:$E$10,2,FALSE))))</f>
        <v>#VALUE!</v>
      </c>
      <c r="AC76" t="str">
        <f t="shared" si="30"/>
        <v/>
      </c>
      <c r="AD76" t="e">
        <f>IF(ISBLANK(AE76),"",IF(AE76="0","",IF(AA76="0",CONCATENATE(VLOOKUP(AE76+0,slovy!$H$2:$I$10,2,FALSE),slovy!$M$13),VLOOKUP(AE76+0,slovy!$H$2:$I$10,2,FALSE))))</f>
        <v>#VALUE!</v>
      </c>
      <c r="AE76" t="str">
        <f t="shared" si="31"/>
        <v/>
      </c>
      <c r="AF76" t="e">
        <f>IF(ISBLANK(AG76),"",VLOOKUP(AG76+0,slovy!$N$2:$O$10,2,FALSE))</f>
        <v>#VALUE!</v>
      </c>
      <c r="AG76" t="str">
        <f t="shared" si="32"/>
        <v/>
      </c>
      <c r="AK76">
        <f>ÚJ!$B$2</f>
        <v>0</v>
      </c>
      <c r="AL76">
        <f>ÚJ!$B$3</f>
        <v>0</v>
      </c>
      <c r="AM76">
        <f>ÚJ!$B$4</f>
        <v>0</v>
      </c>
      <c r="AN76" s="200">
        <f>ÚJ!$B$5</f>
        <v>0</v>
      </c>
    </row>
    <row r="77" spans="1:40" ht="14.45" x14ac:dyDescent="0.35">
      <c r="A77" t="str">
        <f>IF(ISBLANK('Peněžní deník'!C81),"",'Peněžní deník'!C81)</f>
        <v/>
      </c>
      <c r="B77" s="197" t="str">
        <f>IF(ISBLANK('Peněžní deník'!B81),"",'Peněžní deník'!B81)</f>
        <v/>
      </c>
      <c r="C77" t="str">
        <f>IF(ISBLANK('Peněžní deník'!D81),"",'Peněžní deník'!D81)</f>
        <v/>
      </c>
      <c r="D77" t="str">
        <f>IF(ISNUMBER('Peněžní deník'!F81),"příjmový",IF(ISNUMBER('Peněžní deník'!G81),"výdajový",IF(ISNUMBER('Peněžní deník'!H81),"příjmový",IF(ISNUMBER('Peněžní deník'!I81),"výdajový",""))))</f>
        <v/>
      </c>
      <c r="E77" t="str">
        <f>IF(ISNUMBER('Peněžní deník'!F81),"hotově",IF(ISNUMBER('Peněžní deník'!G81),"hotově",IF(ISNUMBER('Peněžní deník'!H81),"na účet",IF(ISNUMBER('Peněžní deník'!I81),"z účtu",""))))</f>
        <v/>
      </c>
      <c r="F77" t="e">
        <f>VLOOKUP('Peněžní deník'!E81,'Čísla položek'!$A$2:$C$45,2,FALSE)</f>
        <v>#N/A</v>
      </c>
      <c r="G77" s="205" t="str">
        <f>TEXT('Peněžní deník'!F81+'Peněžní deník'!G81+'Peněžní deník'!H81+'Peněžní deník'!I81,"0,00")</f>
        <v>0,00</v>
      </c>
      <c r="H77" s="205">
        <f t="shared" si="33"/>
        <v>0</v>
      </c>
      <c r="I77" s="205">
        <f t="shared" si="36"/>
        <v>0</v>
      </c>
      <c r="J77" t="str">
        <f t="shared" si="35"/>
        <v/>
      </c>
      <c r="K77" t="str">
        <f t="shared" si="37"/>
        <v/>
      </c>
      <c r="L77">
        <f t="shared" si="38"/>
        <v>1</v>
      </c>
      <c r="M77" t="str">
        <f t="shared" si="39"/>
        <v/>
      </c>
      <c r="N77" t="str">
        <f>IF(O77="0","",IF(L77=1,VLOOKUP(O77+0,slovy!$A$2:$C$10,3,FALSE),IF(Q77="1","",VLOOKUP(O77+0,slovy!$A$2:$B$10,2))))</f>
        <v/>
      </c>
      <c r="O77" t="str">
        <f t="shared" si="34"/>
        <v>0</v>
      </c>
      <c r="P77" t="e">
        <f>IF(Q77="0","",IF(Q77="1",VLOOKUP(O77+0,slovy!$F$2:$G$11,2,FALSE),VLOOKUP(Q77+0,slovy!$D$2:$E$10,2,FALSE)))</f>
        <v>#VALUE!</v>
      </c>
      <c r="Q77" t="str">
        <f t="shared" si="40"/>
        <v/>
      </c>
      <c r="R77">
        <f t="shared" si="24"/>
        <v>1</v>
      </c>
      <c r="S77" t="str">
        <f t="shared" si="25"/>
        <v/>
      </c>
      <c r="T77" t="str">
        <f>IF(U77="0","",IF(R77=1,VLOOKUP(U77+0,slovy!$A$2:$C$10,3,FALSE),IF(W77="1","",VLOOKUP(U77+0,slovy!$A$2:$B$10,2))))</f>
        <v/>
      </c>
      <c r="U77" t="str">
        <f t="shared" si="26"/>
        <v>0</v>
      </c>
      <c r="V77" t="e">
        <f>IF(W77="0","",IF(W77="1",VLOOKUP(U77+0,slovy!$F$2:$G$11,2,FALSE),VLOOKUP(W77+0,slovy!$D$2:$E$10,2,FALSE)))</f>
        <v>#VALUE!</v>
      </c>
      <c r="W77" t="str">
        <f t="shared" si="27"/>
        <v/>
      </c>
      <c r="X77" t="e">
        <f>IF(Y77="0","",VLOOKUP(Y77+0,slovy!$H$2:$I$10,2,FALSE))</f>
        <v>#VALUE!</v>
      </c>
      <c r="Y77" t="str">
        <f t="shared" si="28"/>
        <v/>
      </c>
      <c r="Z77" t="e">
        <f>IF(AC77="",VLOOKUP(AA77+0,slovy!$J$2:$K$10,2,FALSE),IF(AC77="0",IF(AE77="0","",IF(AA77="0","",VLOOKUP(AA77+0,slovy!J77:K85,2,FALSE))),IF(AC77="1","",IF(AA77="0",IF(AC77&gt;1,slovy!$M$13,""),VLOOKUP(AA77+0,slovy!$L$2:$M$10,2,FALSE)))))</f>
        <v>#VALUE!</v>
      </c>
      <c r="AA77" t="str">
        <f t="shared" si="29"/>
        <v/>
      </c>
      <c r="AB77" t="e">
        <f>IF(ISBLANK(AC77),"",IF(AC77="0","",IF(AC77="1",CONCATENATE(VLOOKUP(AA77+0,slovy!$F$2:$G$11,2,FALSE),slovy!$M$13),VLOOKUP(AC77+0,slovy!$D$2:$E$10,2,FALSE))))</f>
        <v>#VALUE!</v>
      </c>
      <c r="AC77" t="str">
        <f t="shared" si="30"/>
        <v/>
      </c>
      <c r="AD77" t="e">
        <f>IF(ISBLANK(AE77),"",IF(AE77="0","",IF(AA77="0",CONCATENATE(VLOOKUP(AE77+0,slovy!$H$2:$I$10,2,FALSE),slovy!$M$13),VLOOKUP(AE77+0,slovy!$H$2:$I$10,2,FALSE))))</f>
        <v>#VALUE!</v>
      </c>
      <c r="AE77" t="str">
        <f t="shared" si="31"/>
        <v/>
      </c>
      <c r="AF77" t="e">
        <f>IF(ISBLANK(AG77),"",VLOOKUP(AG77+0,slovy!$N$2:$O$10,2,FALSE))</f>
        <v>#VALUE!</v>
      </c>
      <c r="AG77" t="str">
        <f t="shared" si="32"/>
        <v/>
      </c>
      <c r="AK77">
        <f>ÚJ!$B$2</f>
        <v>0</v>
      </c>
      <c r="AL77">
        <f>ÚJ!$B$3</f>
        <v>0</v>
      </c>
      <c r="AM77">
        <f>ÚJ!$B$4</f>
        <v>0</v>
      </c>
      <c r="AN77" s="200">
        <f>ÚJ!$B$5</f>
        <v>0</v>
      </c>
    </row>
    <row r="78" spans="1:40" ht="14.45" x14ac:dyDescent="0.35">
      <c r="A78" t="str">
        <f>IF(ISBLANK('Peněžní deník'!C82),"",'Peněžní deník'!C82)</f>
        <v/>
      </c>
      <c r="B78" s="197" t="str">
        <f>IF(ISBLANK('Peněžní deník'!B82),"",'Peněžní deník'!B82)</f>
        <v/>
      </c>
      <c r="C78" t="str">
        <f>IF(ISBLANK('Peněžní deník'!D82),"",'Peněžní deník'!D82)</f>
        <v/>
      </c>
      <c r="D78" t="str">
        <f>IF(ISNUMBER('Peněžní deník'!F82),"příjmový",IF(ISNUMBER('Peněžní deník'!G82),"výdajový",IF(ISNUMBER('Peněžní deník'!H82),"příjmový",IF(ISNUMBER('Peněžní deník'!I82),"výdajový",""))))</f>
        <v/>
      </c>
      <c r="E78" t="str">
        <f>IF(ISNUMBER('Peněžní deník'!F82),"hotově",IF(ISNUMBER('Peněžní deník'!G82),"hotově",IF(ISNUMBER('Peněžní deník'!H82),"na účet",IF(ISNUMBER('Peněžní deník'!I82),"z účtu",""))))</f>
        <v/>
      </c>
      <c r="F78" t="e">
        <f>VLOOKUP('Peněžní deník'!E82,'Čísla položek'!$A$2:$C$45,2,FALSE)</f>
        <v>#N/A</v>
      </c>
      <c r="G78" s="205" t="str">
        <f>TEXT('Peněžní deník'!F82+'Peněžní deník'!G82+'Peněžní deník'!H82+'Peněžní deník'!I82,"0,00")</f>
        <v>0,00</v>
      </c>
      <c r="H78" s="205">
        <f t="shared" si="33"/>
        <v>0</v>
      </c>
      <c r="I78" s="205">
        <f t="shared" si="36"/>
        <v>0</v>
      </c>
      <c r="J78" t="str">
        <f t="shared" si="35"/>
        <v/>
      </c>
      <c r="K78" t="str">
        <f t="shared" si="37"/>
        <v/>
      </c>
      <c r="L78">
        <f t="shared" si="38"/>
        <v>1</v>
      </c>
      <c r="M78" t="str">
        <f t="shared" si="39"/>
        <v/>
      </c>
      <c r="N78" t="str">
        <f>IF(O78="0","",IF(L78=1,VLOOKUP(O78+0,slovy!$A$2:$C$10,3,FALSE),IF(Q78="1","",VLOOKUP(O78+0,slovy!$A$2:$B$10,2))))</f>
        <v/>
      </c>
      <c r="O78" t="str">
        <f t="shared" si="34"/>
        <v>0</v>
      </c>
      <c r="P78" t="e">
        <f>IF(Q78="0","",IF(Q78="1",VLOOKUP(O78+0,slovy!$F$2:$G$11,2,FALSE),VLOOKUP(Q78+0,slovy!$D$2:$E$10,2,FALSE)))</f>
        <v>#VALUE!</v>
      </c>
      <c r="Q78" t="str">
        <f t="shared" si="40"/>
        <v/>
      </c>
      <c r="R78">
        <f t="shared" si="24"/>
        <v>1</v>
      </c>
      <c r="S78" t="str">
        <f t="shared" si="25"/>
        <v/>
      </c>
      <c r="T78" t="str">
        <f>IF(U78="0","",IF(R78=1,VLOOKUP(U78+0,slovy!$A$2:$C$10,3,FALSE),IF(W78="1","",VLOOKUP(U78+0,slovy!$A$2:$B$10,2))))</f>
        <v/>
      </c>
      <c r="U78" t="str">
        <f t="shared" si="26"/>
        <v>0</v>
      </c>
      <c r="V78" t="e">
        <f>IF(W78="0","",IF(W78="1",VLOOKUP(U78+0,slovy!$F$2:$G$11,2,FALSE),VLOOKUP(W78+0,slovy!$D$2:$E$10,2,FALSE)))</f>
        <v>#VALUE!</v>
      </c>
      <c r="W78" t="str">
        <f t="shared" si="27"/>
        <v/>
      </c>
      <c r="X78" t="e">
        <f>IF(Y78="0","",VLOOKUP(Y78+0,slovy!$H$2:$I$10,2,FALSE))</f>
        <v>#VALUE!</v>
      </c>
      <c r="Y78" t="str">
        <f t="shared" si="28"/>
        <v/>
      </c>
      <c r="Z78" t="e">
        <f>IF(AC78="",VLOOKUP(AA78+0,slovy!$J$2:$K$10,2,FALSE),IF(AC78="0",IF(AE78="0","",IF(AA78="0","",VLOOKUP(AA78+0,slovy!J78:K86,2,FALSE))),IF(AC78="1","",IF(AA78="0",IF(AC78&gt;1,slovy!$M$13,""),VLOOKUP(AA78+0,slovy!$L$2:$M$10,2,FALSE)))))</f>
        <v>#VALUE!</v>
      </c>
      <c r="AA78" t="str">
        <f t="shared" si="29"/>
        <v/>
      </c>
      <c r="AB78" t="e">
        <f>IF(ISBLANK(AC78),"",IF(AC78="0","",IF(AC78="1",CONCATENATE(VLOOKUP(AA78+0,slovy!$F$2:$G$11,2,FALSE),slovy!$M$13),VLOOKUP(AC78+0,slovy!$D$2:$E$10,2,FALSE))))</f>
        <v>#VALUE!</v>
      </c>
      <c r="AC78" t="str">
        <f t="shared" si="30"/>
        <v/>
      </c>
      <c r="AD78" t="e">
        <f>IF(ISBLANK(AE78),"",IF(AE78="0","",IF(AA78="0",CONCATENATE(VLOOKUP(AE78+0,slovy!$H$2:$I$10,2,FALSE),slovy!$M$13),VLOOKUP(AE78+0,slovy!$H$2:$I$10,2,FALSE))))</f>
        <v>#VALUE!</v>
      </c>
      <c r="AE78" t="str">
        <f t="shared" si="31"/>
        <v/>
      </c>
      <c r="AF78" t="e">
        <f>IF(ISBLANK(AG78),"",VLOOKUP(AG78+0,slovy!$N$2:$O$10,2,FALSE))</f>
        <v>#VALUE!</v>
      </c>
      <c r="AG78" t="str">
        <f t="shared" si="32"/>
        <v/>
      </c>
      <c r="AK78">
        <f>ÚJ!$B$2</f>
        <v>0</v>
      </c>
      <c r="AL78">
        <f>ÚJ!$B$3</f>
        <v>0</v>
      </c>
      <c r="AM78">
        <f>ÚJ!$B$4</f>
        <v>0</v>
      </c>
      <c r="AN78" s="200">
        <f>ÚJ!$B$5</f>
        <v>0</v>
      </c>
    </row>
    <row r="79" spans="1:40" ht="14.45" x14ac:dyDescent="0.35">
      <c r="A79" t="str">
        <f>IF(ISBLANK('Peněžní deník'!C83),"",'Peněžní deník'!C83)</f>
        <v/>
      </c>
      <c r="B79" s="197" t="str">
        <f>IF(ISBLANK('Peněžní deník'!B83),"",'Peněžní deník'!B83)</f>
        <v/>
      </c>
      <c r="C79" t="str">
        <f>IF(ISBLANK('Peněžní deník'!D83),"",'Peněžní deník'!D83)</f>
        <v/>
      </c>
      <c r="D79" t="str">
        <f>IF(ISNUMBER('Peněžní deník'!F83),"příjmový",IF(ISNUMBER('Peněžní deník'!G83),"výdajový",IF(ISNUMBER('Peněžní deník'!H83),"příjmový",IF(ISNUMBER('Peněžní deník'!I83),"výdajový",""))))</f>
        <v/>
      </c>
      <c r="E79" t="str">
        <f>IF(ISNUMBER('Peněžní deník'!F83),"hotově",IF(ISNUMBER('Peněžní deník'!G83),"hotově",IF(ISNUMBER('Peněžní deník'!H83),"na účet",IF(ISNUMBER('Peněžní deník'!I83),"z účtu",""))))</f>
        <v/>
      </c>
      <c r="F79" t="e">
        <f>VLOOKUP('Peněžní deník'!E83,'Čísla položek'!$A$2:$C$45,2,FALSE)</f>
        <v>#N/A</v>
      </c>
      <c r="G79" s="205" t="str">
        <f>TEXT('Peněžní deník'!F83+'Peněžní deník'!G83+'Peněžní deník'!H83+'Peněžní deník'!I83,"0,00")</f>
        <v>0,00</v>
      </c>
      <c r="H79" s="205">
        <f t="shared" si="33"/>
        <v>0</v>
      </c>
      <c r="I79" s="205">
        <f t="shared" si="36"/>
        <v>0</v>
      </c>
      <c r="J79" t="str">
        <f t="shared" si="35"/>
        <v/>
      </c>
      <c r="K79" t="str">
        <f t="shared" si="37"/>
        <v/>
      </c>
      <c r="L79">
        <f t="shared" si="38"/>
        <v>1</v>
      </c>
      <c r="M79" t="str">
        <f t="shared" si="39"/>
        <v/>
      </c>
      <c r="N79" t="str">
        <f>IF(O79="0","",IF(L79=1,VLOOKUP(O79+0,slovy!$A$2:$C$10,3,FALSE),IF(Q79="1","",VLOOKUP(O79+0,slovy!$A$2:$B$10,2))))</f>
        <v/>
      </c>
      <c r="O79" t="str">
        <f t="shared" si="34"/>
        <v>0</v>
      </c>
      <c r="P79" t="e">
        <f>IF(Q79="0","",IF(Q79="1",VLOOKUP(O79+0,slovy!$F$2:$G$11,2,FALSE),VLOOKUP(Q79+0,slovy!$D$2:$E$10,2,FALSE)))</f>
        <v>#VALUE!</v>
      </c>
      <c r="Q79" t="str">
        <f t="shared" si="40"/>
        <v/>
      </c>
      <c r="R79">
        <f t="shared" si="24"/>
        <v>1</v>
      </c>
      <c r="S79" t="str">
        <f t="shared" si="25"/>
        <v/>
      </c>
      <c r="T79" t="str">
        <f>IF(U79="0","",IF(R79=1,VLOOKUP(U79+0,slovy!$A$2:$C$10,3,FALSE),IF(W79="1","",VLOOKUP(U79+0,slovy!$A$2:$B$10,2))))</f>
        <v/>
      </c>
      <c r="U79" t="str">
        <f t="shared" si="26"/>
        <v>0</v>
      </c>
      <c r="V79" t="e">
        <f>IF(W79="0","",IF(W79="1",VLOOKUP(U79+0,slovy!$F$2:$G$11,2,FALSE),VLOOKUP(W79+0,slovy!$D$2:$E$10,2,FALSE)))</f>
        <v>#VALUE!</v>
      </c>
      <c r="W79" t="str">
        <f t="shared" si="27"/>
        <v/>
      </c>
      <c r="X79" t="e">
        <f>IF(Y79="0","",VLOOKUP(Y79+0,slovy!$H$2:$I$10,2,FALSE))</f>
        <v>#VALUE!</v>
      </c>
      <c r="Y79" t="str">
        <f t="shared" si="28"/>
        <v/>
      </c>
      <c r="Z79" t="e">
        <f>IF(AC79="",VLOOKUP(AA79+0,slovy!$J$2:$K$10,2,FALSE),IF(AC79="0",IF(AE79="0","",IF(AA79="0","",VLOOKUP(AA79+0,slovy!J79:K87,2,FALSE))),IF(AC79="1","",IF(AA79="0",IF(AC79&gt;1,slovy!$M$13,""),VLOOKUP(AA79+0,slovy!$L$2:$M$10,2,FALSE)))))</f>
        <v>#VALUE!</v>
      </c>
      <c r="AA79" t="str">
        <f t="shared" si="29"/>
        <v/>
      </c>
      <c r="AB79" t="e">
        <f>IF(ISBLANK(AC79),"",IF(AC79="0","",IF(AC79="1",CONCATENATE(VLOOKUP(AA79+0,slovy!$F$2:$G$11,2,FALSE),slovy!$M$13),VLOOKUP(AC79+0,slovy!$D$2:$E$10,2,FALSE))))</f>
        <v>#VALUE!</v>
      </c>
      <c r="AC79" t="str">
        <f t="shared" si="30"/>
        <v/>
      </c>
      <c r="AD79" t="e">
        <f>IF(ISBLANK(AE79),"",IF(AE79="0","",IF(AA79="0",CONCATENATE(VLOOKUP(AE79+0,slovy!$H$2:$I$10,2,FALSE),slovy!$M$13),VLOOKUP(AE79+0,slovy!$H$2:$I$10,2,FALSE))))</f>
        <v>#VALUE!</v>
      </c>
      <c r="AE79" t="str">
        <f t="shared" si="31"/>
        <v/>
      </c>
      <c r="AF79" t="e">
        <f>IF(ISBLANK(AG79),"",VLOOKUP(AG79+0,slovy!$N$2:$O$10,2,FALSE))</f>
        <v>#VALUE!</v>
      </c>
      <c r="AG79" t="str">
        <f t="shared" si="32"/>
        <v/>
      </c>
      <c r="AK79">
        <f>ÚJ!$B$2</f>
        <v>0</v>
      </c>
      <c r="AL79">
        <f>ÚJ!$B$3</f>
        <v>0</v>
      </c>
      <c r="AM79">
        <f>ÚJ!$B$4</f>
        <v>0</v>
      </c>
      <c r="AN79" s="200">
        <f>ÚJ!$B$5</f>
        <v>0</v>
      </c>
    </row>
    <row r="80" spans="1:40" ht="14.45" x14ac:dyDescent="0.35">
      <c r="A80" t="str">
        <f>IF(ISBLANK('Peněžní deník'!C84),"",'Peněžní deník'!C84)</f>
        <v/>
      </c>
      <c r="B80" s="197" t="str">
        <f>IF(ISBLANK('Peněžní deník'!B84),"",'Peněžní deník'!B84)</f>
        <v/>
      </c>
      <c r="C80" t="str">
        <f>IF(ISBLANK('Peněžní deník'!D84),"",'Peněžní deník'!D84)</f>
        <v/>
      </c>
      <c r="D80" t="str">
        <f>IF(ISNUMBER('Peněžní deník'!F84),"příjmový",IF(ISNUMBER('Peněžní deník'!G84),"výdajový",IF(ISNUMBER('Peněžní deník'!H84),"příjmový",IF(ISNUMBER('Peněžní deník'!I84),"výdajový",""))))</f>
        <v/>
      </c>
      <c r="E80" t="str">
        <f>IF(ISNUMBER('Peněžní deník'!F84),"hotově",IF(ISNUMBER('Peněžní deník'!G84),"hotově",IF(ISNUMBER('Peněžní deník'!H84),"na účet",IF(ISNUMBER('Peněžní deník'!I84),"z účtu",""))))</f>
        <v/>
      </c>
      <c r="F80" t="e">
        <f>VLOOKUP('Peněžní deník'!E84,'Čísla položek'!$A$2:$C$45,2,FALSE)</f>
        <v>#N/A</v>
      </c>
      <c r="G80" s="205" t="str">
        <f>TEXT('Peněžní deník'!F84+'Peněžní deník'!G84+'Peněžní deník'!H84+'Peněžní deník'!I84,"0,00")</f>
        <v>0,00</v>
      </c>
      <c r="H80" s="205">
        <f t="shared" si="33"/>
        <v>0</v>
      </c>
      <c r="I80" s="205">
        <f t="shared" si="36"/>
        <v>0</v>
      </c>
      <c r="J80" t="str">
        <f t="shared" si="35"/>
        <v/>
      </c>
      <c r="K80" t="str">
        <f t="shared" si="37"/>
        <v/>
      </c>
      <c r="L80">
        <f t="shared" si="38"/>
        <v>1</v>
      </c>
      <c r="M80" t="str">
        <f t="shared" si="39"/>
        <v/>
      </c>
      <c r="N80" t="str">
        <f>IF(O80="0","",IF(L80=1,VLOOKUP(O80+0,slovy!$A$2:$C$10,3,FALSE),IF(Q80="1","",VLOOKUP(O80+0,slovy!$A$2:$B$10,2))))</f>
        <v/>
      </c>
      <c r="O80" t="str">
        <f t="shared" si="34"/>
        <v>0</v>
      </c>
      <c r="P80" t="e">
        <f>IF(Q80="0","",IF(Q80="1",VLOOKUP(O80+0,slovy!$F$2:$G$11,2,FALSE),VLOOKUP(Q80+0,slovy!$D$2:$E$10,2,FALSE)))</f>
        <v>#VALUE!</v>
      </c>
      <c r="Q80" t="str">
        <f t="shared" si="40"/>
        <v/>
      </c>
      <c r="R80">
        <f t="shared" si="24"/>
        <v>1</v>
      </c>
      <c r="S80" t="str">
        <f t="shared" si="25"/>
        <v/>
      </c>
      <c r="T80" t="str">
        <f>IF(U80="0","",IF(R80=1,VLOOKUP(U80+0,slovy!$A$2:$C$10,3,FALSE),IF(W80="1","",VLOOKUP(U80+0,slovy!$A$2:$B$10,2))))</f>
        <v/>
      </c>
      <c r="U80" t="str">
        <f t="shared" si="26"/>
        <v>0</v>
      </c>
      <c r="V80" t="e">
        <f>IF(W80="0","",IF(W80="1",VLOOKUP(U80+0,slovy!$F$2:$G$11,2,FALSE),VLOOKUP(W80+0,slovy!$D$2:$E$10,2,FALSE)))</f>
        <v>#VALUE!</v>
      </c>
      <c r="W80" t="str">
        <f t="shared" si="27"/>
        <v/>
      </c>
      <c r="X80" t="e">
        <f>IF(Y80="0","",VLOOKUP(Y80+0,slovy!$H$2:$I$10,2,FALSE))</f>
        <v>#VALUE!</v>
      </c>
      <c r="Y80" t="str">
        <f t="shared" si="28"/>
        <v/>
      </c>
      <c r="Z80" t="e">
        <f>IF(AC80="",VLOOKUP(AA80+0,slovy!$J$2:$K$10,2,FALSE),IF(AC80="0",IF(AE80="0","",IF(AA80="0","",VLOOKUP(AA80+0,slovy!J80:K88,2,FALSE))),IF(AC80="1","",IF(AA80="0",IF(AC80&gt;1,slovy!$M$13,""),VLOOKUP(AA80+0,slovy!$L$2:$M$10,2,FALSE)))))</f>
        <v>#VALUE!</v>
      </c>
      <c r="AA80" t="str">
        <f t="shared" si="29"/>
        <v/>
      </c>
      <c r="AB80" t="e">
        <f>IF(ISBLANK(AC80),"",IF(AC80="0","",IF(AC80="1",CONCATENATE(VLOOKUP(AA80+0,slovy!$F$2:$G$11,2,FALSE),slovy!$M$13),VLOOKUP(AC80+0,slovy!$D$2:$E$10,2,FALSE))))</f>
        <v>#VALUE!</v>
      </c>
      <c r="AC80" t="str">
        <f t="shared" si="30"/>
        <v/>
      </c>
      <c r="AD80" t="e">
        <f>IF(ISBLANK(AE80),"",IF(AE80="0","",IF(AA80="0",CONCATENATE(VLOOKUP(AE80+0,slovy!$H$2:$I$10,2,FALSE),slovy!$M$13),VLOOKUP(AE80+0,slovy!$H$2:$I$10,2,FALSE))))</f>
        <v>#VALUE!</v>
      </c>
      <c r="AE80" t="str">
        <f t="shared" si="31"/>
        <v/>
      </c>
      <c r="AF80" t="e">
        <f>IF(ISBLANK(AG80),"",VLOOKUP(AG80+0,slovy!$N$2:$O$10,2,FALSE))</f>
        <v>#VALUE!</v>
      </c>
      <c r="AG80" t="str">
        <f t="shared" si="32"/>
        <v/>
      </c>
      <c r="AK80">
        <f>ÚJ!$B$2</f>
        <v>0</v>
      </c>
      <c r="AL80">
        <f>ÚJ!$B$3</f>
        <v>0</v>
      </c>
      <c r="AM80">
        <f>ÚJ!$B$4</f>
        <v>0</v>
      </c>
      <c r="AN80" s="200">
        <f>ÚJ!$B$5</f>
        <v>0</v>
      </c>
    </row>
    <row r="81" spans="1:40" ht="14.45" x14ac:dyDescent="0.35">
      <c r="A81" t="str">
        <f>IF(ISBLANK('Peněžní deník'!C85),"",'Peněžní deník'!C85)</f>
        <v/>
      </c>
      <c r="B81" s="197" t="str">
        <f>IF(ISBLANK('Peněžní deník'!B85),"",'Peněžní deník'!B85)</f>
        <v/>
      </c>
      <c r="C81" t="str">
        <f>IF(ISBLANK('Peněžní deník'!D85),"",'Peněžní deník'!D85)</f>
        <v/>
      </c>
      <c r="D81" t="str">
        <f>IF(ISNUMBER('Peněžní deník'!F85),"příjmový",IF(ISNUMBER('Peněžní deník'!G85),"výdajový",IF(ISNUMBER('Peněžní deník'!H85),"příjmový",IF(ISNUMBER('Peněžní deník'!I85),"výdajový",""))))</f>
        <v/>
      </c>
      <c r="E81" t="str">
        <f>IF(ISNUMBER('Peněžní deník'!F85),"hotově",IF(ISNUMBER('Peněžní deník'!G85),"hotově",IF(ISNUMBER('Peněžní deník'!H85),"na účet",IF(ISNUMBER('Peněžní deník'!I85),"z účtu",""))))</f>
        <v/>
      </c>
      <c r="F81" t="e">
        <f>VLOOKUP('Peněžní deník'!E85,'Čísla položek'!$A$2:$C$45,2,FALSE)</f>
        <v>#N/A</v>
      </c>
      <c r="G81" s="205" t="str">
        <f>TEXT('Peněžní deník'!F85+'Peněžní deník'!G85+'Peněžní deník'!H85+'Peněžní deník'!I85,"0,00")</f>
        <v>0,00</v>
      </c>
      <c r="H81" s="205">
        <f t="shared" si="33"/>
        <v>0</v>
      </c>
      <c r="I81" s="205">
        <f t="shared" si="36"/>
        <v>0</v>
      </c>
      <c r="J81" t="str">
        <f t="shared" si="35"/>
        <v/>
      </c>
      <c r="K81" t="str">
        <f t="shared" si="37"/>
        <v/>
      </c>
      <c r="L81">
        <f t="shared" si="38"/>
        <v>1</v>
      </c>
      <c r="M81" t="str">
        <f t="shared" si="39"/>
        <v/>
      </c>
      <c r="N81" t="str">
        <f>IF(O81="0","",IF(L81=1,VLOOKUP(O81+0,slovy!$A$2:$C$10,3,FALSE),IF(Q81="1","",VLOOKUP(O81+0,slovy!$A$2:$B$10,2))))</f>
        <v/>
      </c>
      <c r="O81" t="str">
        <f t="shared" si="34"/>
        <v>0</v>
      </c>
      <c r="P81" t="e">
        <f>IF(Q81="0","",IF(Q81="1",VLOOKUP(O81+0,slovy!$F$2:$G$11,2,FALSE),VLOOKUP(Q81+0,slovy!$D$2:$E$10,2,FALSE)))</f>
        <v>#VALUE!</v>
      </c>
      <c r="Q81" t="str">
        <f t="shared" si="40"/>
        <v/>
      </c>
      <c r="R81">
        <f t="shared" si="24"/>
        <v>1</v>
      </c>
      <c r="S81" t="str">
        <f t="shared" si="25"/>
        <v/>
      </c>
      <c r="T81" t="str">
        <f>IF(U81="0","",IF(R81=1,VLOOKUP(U81+0,slovy!$A$2:$C$10,3,FALSE),IF(W81="1","",VLOOKUP(U81+0,slovy!$A$2:$B$10,2))))</f>
        <v/>
      </c>
      <c r="U81" t="str">
        <f t="shared" si="26"/>
        <v>0</v>
      </c>
      <c r="V81" t="e">
        <f>IF(W81="0","",IF(W81="1",VLOOKUP(U81+0,slovy!$F$2:$G$11,2,FALSE),VLOOKUP(W81+0,slovy!$D$2:$E$10,2,FALSE)))</f>
        <v>#VALUE!</v>
      </c>
      <c r="W81" t="str">
        <f t="shared" si="27"/>
        <v/>
      </c>
      <c r="X81" t="e">
        <f>IF(Y81="0","",VLOOKUP(Y81+0,slovy!$H$2:$I$10,2,FALSE))</f>
        <v>#VALUE!</v>
      </c>
      <c r="Y81" t="str">
        <f t="shared" si="28"/>
        <v/>
      </c>
      <c r="Z81" t="e">
        <f>IF(AC81="",VLOOKUP(AA81+0,slovy!$J$2:$K$10,2,FALSE),IF(AC81="0",IF(AE81="0","",IF(AA81="0","",VLOOKUP(AA81+0,slovy!J81:K89,2,FALSE))),IF(AC81="1","",IF(AA81="0",IF(AC81&gt;1,slovy!$M$13,""),VLOOKUP(AA81+0,slovy!$L$2:$M$10,2,FALSE)))))</f>
        <v>#VALUE!</v>
      </c>
      <c r="AA81" t="str">
        <f t="shared" si="29"/>
        <v/>
      </c>
      <c r="AB81" t="e">
        <f>IF(ISBLANK(AC81),"",IF(AC81="0","",IF(AC81="1",CONCATENATE(VLOOKUP(AA81+0,slovy!$F$2:$G$11,2,FALSE),slovy!$M$13),VLOOKUP(AC81+0,slovy!$D$2:$E$10,2,FALSE))))</f>
        <v>#VALUE!</v>
      </c>
      <c r="AC81" t="str">
        <f t="shared" si="30"/>
        <v/>
      </c>
      <c r="AD81" t="e">
        <f>IF(ISBLANK(AE81),"",IF(AE81="0","",IF(AA81="0",CONCATENATE(VLOOKUP(AE81+0,slovy!$H$2:$I$10,2,FALSE),slovy!$M$13),VLOOKUP(AE81+0,slovy!$H$2:$I$10,2,FALSE))))</f>
        <v>#VALUE!</v>
      </c>
      <c r="AE81" t="str">
        <f t="shared" si="31"/>
        <v/>
      </c>
      <c r="AF81" t="e">
        <f>IF(ISBLANK(AG81),"",VLOOKUP(AG81+0,slovy!$N$2:$O$10,2,FALSE))</f>
        <v>#VALUE!</v>
      </c>
      <c r="AG81" t="str">
        <f t="shared" si="32"/>
        <v/>
      </c>
      <c r="AK81">
        <f>ÚJ!$B$2</f>
        <v>0</v>
      </c>
      <c r="AL81">
        <f>ÚJ!$B$3</f>
        <v>0</v>
      </c>
      <c r="AM81">
        <f>ÚJ!$B$4</f>
        <v>0</v>
      </c>
      <c r="AN81" s="200">
        <f>ÚJ!$B$5</f>
        <v>0</v>
      </c>
    </row>
    <row r="82" spans="1:40" ht="14.45" x14ac:dyDescent="0.35">
      <c r="A82" t="str">
        <f>IF(ISBLANK('Peněžní deník'!C86),"",'Peněžní deník'!C86)</f>
        <v/>
      </c>
      <c r="B82" s="197" t="str">
        <f>IF(ISBLANK('Peněžní deník'!B86),"",'Peněžní deník'!B86)</f>
        <v/>
      </c>
      <c r="C82" t="str">
        <f>IF(ISBLANK('Peněžní deník'!D86),"",'Peněžní deník'!D86)</f>
        <v/>
      </c>
      <c r="D82" t="str">
        <f>IF(ISNUMBER('Peněžní deník'!F86),"příjmový",IF(ISNUMBER('Peněžní deník'!G86),"výdajový",IF(ISNUMBER('Peněžní deník'!H86),"příjmový",IF(ISNUMBER('Peněžní deník'!I86),"výdajový",""))))</f>
        <v/>
      </c>
      <c r="E82" t="str">
        <f>IF(ISNUMBER('Peněžní deník'!F86),"hotově",IF(ISNUMBER('Peněžní deník'!G86),"hotově",IF(ISNUMBER('Peněžní deník'!H86),"na účet",IF(ISNUMBER('Peněžní deník'!I86),"z účtu",""))))</f>
        <v/>
      </c>
      <c r="F82" t="e">
        <f>VLOOKUP('Peněžní deník'!E86,'Čísla položek'!$A$2:$C$45,2,FALSE)</f>
        <v>#N/A</v>
      </c>
      <c r="G82" s="205" t="str">
        <f>TEXT('Peněžní deník'!F86+'Peněžní deník'!G86+'Peněžní deník'!H86+'Peněžní deník'!I86,"0,00")</f>
        <v>0,00</v>
      </c>
      <c r="H82" s="205">
        <f t="shared" si="33"/>
        <v>0</v>
      </c>
      <c r="I82" s="205">
        <f t="shared" si="36"/>
        <v>0</v>
      </c>
      <c r="J82" t="str">
        <f t="shared" si="35"/>
        <v/>
      </c>
      <c r="K82" t="str">
        <f t="shared" si="37"/>
        <v/>
      </c>
      <c r="L82">
        <f t="shared" si="38"/>
        <v>1</v>
      </c>
      <c r="M82" t="str">
        <f t="shared" si="39"/>
        <v/>
      </c>
      <c r="N82" t="str">
        <f>IF(O82="0","",IF(L82=1,VLOOKUP(O82+0,slovy!$A$2:$C$10,3,FALSE),IF(Q82="1","",VLOOKUP(O82+0,slovy!$A$2:$B$10,2))))</f>
        <v/>
      </c>
      <c r="O82" t="str">
        <f t="shared" si="34"/>
        <v>0</v>
      </c>
      <c r="P82" t="e">
        <f>IF(Q82="0","",IF(Q82="1",VLOOKUP(O82+0,slovy!$F$2:$G$11,2,FALSE),VLOOKUP(Q82+0,slovy!$D$2:$E$10,2,FALSE)))</f>
        <v>#VALUE!</v>
      </c>
      <c r="Q82" t="str">
        <f t="shared" si="40"/>
        <v/>
      </c>
      <c r="R82">
        <f t="shared" si="24"/>
        <v>1</v>
      </c>
      <c r="S82" t="str">
        <f t="shared" si="25"/>
        <v/>
      </c>
      <c r="T82" t="str">
        <f>IF(U82="0","",IF(R82=1,VLOOKUP(U82+0,slovy!$A$2:$C$10,3,FALSE),IF(W82="1","",VLOOKUP(U82+0,slovy!$A$2:$B$10,2))))</f>
        <v/>
      </c>
      <c r="U82" t="str">
        <f t="shared" si="26"/>
        <v>0</v>
      </c>
      <c r="V82" t="e">
        <f>IF(W82="0","",IF(W82="1",VLOOKUP(U82+0,slovy!$F$2:$G$11,2,FALSE),VLOOKUP(W82+0,slovy!$D$2:$E$10,2,FALSE)))</f>
        <v>#VALUE!</v>
      </c>
      <c r="W82" t="str">
        <f t="shared" si="27"/>
        <v/>
      </c>
      <c r="X82" t="e">
        <f>IF(Y82="0","",VLOOKUP(Y82+0,slovy!$H$2:$I$10,2,FALSE))</f>
        <v>#VALUE!</v>
      </c>
      <c r="Y82" t="str">
        <f t="shared" si="28"/>
        <v/>
      </c>
      <c r="Z82" t="e">
        <f>IF(AC82="",VLOOKUP(AA82+0,slovy!$J$2:$K$10,2,FALSE),IF(AC82="0",IF(AE82="0","",IF(AA82="0","",VLOOKUP(AA82+0,slovy!J82:K90,2,FALSE))),IF(AC82="1","",IF(AA82="0",IF(AC82&gt;1,slovy!$M$13,""),VLOOKUP(AA82+0,slovy!$L$2:$M$10,2,FALSE)))))</f>
        <v>#VALUE!</v>
      </c>
      <c r="AA82" t="str">
        <f t="shared" si="29"/>
        <v/>
      </c>
      <c r="AB82" t="e">
        <f>IF(ISBLANK(AC82),"",IF(AC82="0","",IF(AC82="1",CONCATENATE(VLOOKUP(AA82+0,slovy!$F$2:$G$11,2,FALSE),slovy!$M$13),VLOOKUP(AC82+0,slovy!$D$2:$E$10,2,FALSE))))</f>
        <v>#VALUE!</v>
      </c>
      <c r="AC82" t="str">
        <f t="shared" si="30"/>
        <v/>
      </c>
      <c r="AD82" t="e">
        <f>IF(ISBLANK(AE82),"",IF(AE82="0","",IF(AA82="0",CONCATENATE(VLOOKUP(AE82+0,slovy!$H$2:$I$10,2,FALSE),slovy!$M$13),VLOOKUP(AE82+0,slovy!$H$2:$I$10,2,FALSE))))</f>
        <v>#VALUE!</v>
      </c>
      <c r="AE82" t="str">
        <f t="shared" si="31"/>
        <v/>
      </c>
      <c r="AF82" t="e">
        <f>IF(ISBLANK(AG82),"",VLOOKUP(AG82+0,slovy!$N$2:$O$10,2,FALSE))</f>
        <v>#VALUE!</v>
      </c>
      <c r="AG82" t="str">
        <f t="shared" si="32"/>
        <v/>
      </c>
      <c r="AK82">
        <f>ÚJ!$B$2</f>
        <v>0</v>
      </c>
      <c r="AL82">
        <f>ÚJ!$B$3</f>
        <v>0</v>
      </c>
      <c r="AM82">
        <f>ÚJ!$B$4</f>
        <v>0</v>
      </c>
      <c r="AN82" s="200">
        <f>ÚJ!$B$5</f>
        <v>0</v>
      </c>
    </row>
    <row r="83" spans="1:40" ht="14.45" x14ac:dyDescent="0.35">
      <c r="A83" t="str">
        <f>IF(ISBLANK('Peněžní deník'!C87),"",'Peněžní deník'!C87)</f>
        <v/>
      </c>
      <c r="B83" s="197" t="str">
        <f>IF(ISBLANK('Peněžní deník'!B87),"",'Peněžní deník'!B87)</f>
        <v/>
      </c>
      <c r="C83" t="str">
        <f>IF(ISBLANK('Peněžní deník'!D87),"",'Peněžní deník'!D87)</f>
        <v/>
      </c>
      <c r="D83" t="str">
        <f>IF(ISNUMBER('Peněžní deník'!F87),"příjmový",IF(ISNUMBER('Peněžní deník'!G87),"výdajový",IF(ISNUMBER('Peněžní deník'!H87),"příjmový",IF(ISNUMBER('Peněžní deník'!I87),"výdajový",""))))</f>
        <v/>
      </c>
      <c r="E83" t="str">
        <f>IF(ISNUMBER('Peněžní deník'!F87),"hotově",IF(ISNUMBER('Peněžní deník'!G87),"hotově",IF(ISNUMBER('Peněžní deník'!H87),"na účet",IF(ISNUMBER('Peněžní deník'!I87),"z účtu",""))))</f>
        <v/>
      </c>
      <c r="F83" t="e">
        <f>VLOOKUP('Peněžní deník'!E87,'Čísla položek'!$A$2:$C$45,2,FALSE)</f>
        <v>#N/A</v>
      </c>
      <c r="G83" s="205" t="str">
        <f>TEXT('Peněžní deník'!F87+'Peněžní deník'!G87+'Peněžní deník'!H87+'Peněžní deník'!I87,"0,00")</f>
        <v>0,00</v>
      </c>
      <c r="H83" s="205">
        <f t="shared" si="33"/>
        <v>0</v>
      </c>
      <c r="I83" s="205">
        <f t="shared" si="36"/>
        <v>0</v>
      </c>
      <c r="J83" t="str">
        <f t="shared" si="35"/>
        <v/>
      </c>
      <c r="K83" t="str">
        <f t="shared" si="37"/>
        <v/>
      </c>
      <c r="L83">
        <f t="shared" si="38"/>
        <v>1</v>
      </c>
      <c r="M83" t="str">
        <f t="shared" si="39"/>
        <v/>
      </c>
      <c r="N83" t="str">
        <f>IF(O83="0","",IF(L83=1,VLOOKUP(O83+0,slovy!$A$2:$C$10,3,FALSE),IF(Q83="1","",VLOOKUP(O83+0,slovy!$A$2:$B$10,2))))</f>
        <v/>
      </c>
      <c r="O83" t="str">
        <f t="shared" si="34"/>
        <v>0</v>
      </c>
      <c r="P83" t="e">
        <f>IF(Q83="0","",IF(Q83="1",VLOOKUP(O83+0,slovy!$F$2:$G$11,2,FALSE),VLOOKUP(Q83+0,slovy!$D$2:$E$10,2,FALSE)))</f>
        <v>#VALUE!</v>
      </c>
      <c r="Q83" t="str">
        <f t="shared" si="40"/>
        <v/>
      </c>
      <c r="R83">
        <f t="shared" si="24"/>
        <v>1</v>
      </c>
      <c r="S83" t="str">
        <f t="shared" si="25"/>
        <v/>
      </c>
      <c r="T83" t="str">
        <f>IF(U83="0","",IF(R83=1,VLOOKUP(U83+0,slovy!$A$2:$C$10,3,FALSE),IF(W83="1","",VLOOKUP(U83+0,slovy!$A$2:$B$10,2))))</f>
        <v/>
      </c>
      <c r="U83" t="str">
        <f t="shared" si="26"/>
        <v>0</v>
      </c>
      <c r="V83" t="e">
        <f>IF(W83="0","",IF(W83="1",VLOOKUP(U83+0,slovy!$F$2:$G$11,2,FALSE),VLOOKUP(W83+0,slovy!$D$2:$E$10,2,FALSE)))</f>
        <v>#VALUE!</v>
      </c>
      <c r="W83" t="str">
        <f t="shared" si="27"/>
        <v/>
      </c>
      <c r="X83" t="e">
        <f>IF(Y83="0","",VLOOKUP(Y83+0,slovy!$H$2:$I$10,2,FALSE))</f>
        <v>#VALUE!</v>
      </c>
      <c r="Y83" t="str">
        <f t="shared" si="28"/>
        <v/>
      </c>
      <c r="Z83" t="e">
        <f>IF(AC83="",VLOOKUP(AA83+0,slovy!$J$2:$K$10,2,FALSE),IF(AC83="0",IF(AE83="0","",IF(AA83="0","",VLOOKUP(AA83+0,slovy!J83:K91,2,FALSE))),IF(AC83="1","",IF(AA83="0",IF(AC83&gt;1,slovy!$M$13,""),VLOOKUP(AA83+0,slovy!$L$2:$M$10,2,FALSE)))))</f>
        <v>#VALUE!</v>
      </c>
      <c r="AA83" t="str">
        <f t="shared" si="29"/>
        <v/>
      </c>
      <c r="AB83" t="e">
        <f>IF(ISBLANK(AC83),"",IF(AC83="0","",IF(AC83="1",CONCATENATE(VLOOKUP(AA83+0,slovy!$F$2:$G$11,2,FALSE),slovy!$M$13),VLOOKUP(AC83+0,slovy!$D$2:$E$10,2,FALSE))))</f>
        <v>#VALUE!</v>
      </c>
      <c r="AC83" t="str">
        <f t="shared" si="30"/>
        <v/>
      </c>
      <c r="AD83" t="e">
        <f>IF(ISBLANK(AE83),"",IF(AE83="0","",IF(AA83="0",CONCATENATE(VLOOKUP(AE83+0,slovy!$H$2:$I$10,2,FALSE),slovy!$M$13),VLOOKUP(AE83+0,slovy!$H$2:$I$10,2,FALSE))))</f>
        <v>#VALUE!</v>
      </c>
      <c r="AE83" t="str">
        <f t="shared" si="31"/>
        <v/>
      </c>
      <c r="AF83" t="e">
        <f>IF(ISBLANK(AG83),"",VLOOKUP(AG83+0,slovy!$N$2:$O$10,2,FALSE))</f>
        <v>#VALUE!</v>
      </c>
      <c r="AG83" t="str">
        <f t="shared" si="32"/>
        <v/>
      </c>
      <c r="AK83">
        <f>ÚJ!$B$2</f>
        <v>0</v>
      </c>
      <c r="AL83">
        <f>ÚJ!$B$3</f>
        <v>0</v>
      </c>
      <c r="AM83">
        <f>ÚJ!$B$4</f>
        <v>0</v>
      </c>
      <c r="AN83" s="200">
        <f>ÚJ!$B$5</f>
        <v>0</v>
      </c>
    </row>
    <row r="84" spans="1:40" ht="14.45" x14ac:dyDescent="0.35">
      <c r="A84" t="str">
        <f>IF(ISBLANK('Peněžní deník'!C88),"",'Peněžní deník'!C88)</f>
        <v/>
      </c>
      <c r="B84" s="197" t="str">
        <f>IF(ISBLANK('Peněžní deník'!B88),"",'Peněžní deník'!B88)</f>
        <v/>
      </c>
      <c r="C84" t="str">
        <f>IF(ISBLANK('Peněžní deník'!D88),"",'Peněžní deník'!D88)</f>
        <v/>
      </c>
      <c r="D84" t="str">
        <f>IF(ISNUMBER('Peněžní deník'!F88),"příjmový",IF(ISNUMBER('Peněžní deník'!G88),"výdajový",IF(ISNUMBER('Peněžní deník'!H88),"příjmový",IF(ISNUMBER('Peněžní deník'!I88),"výdajový",""))))</f>
        <v/>
      </c>
      <c r="E84" t="str">
        <f>IF(ISNUMBER('Peněžní deník'!F88),"hotově",IF(ISNUMBER('Peněžní deník'!G88),"hotově",IF(ISNUMBER('Peněžní deník'!H88),"na účet",IF(ISNUMBER('Peněžní deník'!I88),"z účtu",""))))</f>
        <v/>
      </c>
      <c r="F84" t="e">
        <f>VLOOKUP('Peněžní deník'!E88,'Čísla položek'!$A$2:$C$45,2,FALSE)</f>
        <v>#N/A</v>
      </c>
      <c r="G84" s="205" t="str">
        <f>TEXT('Peněžní deník'!F88+'Peněžní deník'!G88+'Peněžní deník'!H88+'Peněžní deník'!I88,"0,00")</f>
        <v>0,00</v>
      </c>
      <c r="H84" s="205">
        <f t="shared" si="33"/>
        <v>0</v>
      </c>
      <c r="I84" s="205">
        <f t="shared" si="36"/>
        <v>0</v>
      </c>
      <c r="J84" t="str">
        <f t="shared" si="35"/>
        <v/>
      </c>
      <c r="K84" t="str">
        <f t="shared" si="37"/>
        <v/>
      </c>
      <c r="L84">
        <f t="shared" si="38"/>
        <v>1</v>
      </c>
      <c r="M84" t="str">
        <f t="shared" si="39"/>
        <v/>
      </c>
      <c r="N84" t="str">
        <f>IF(O84="0","",IF(L84=1,VLOOKUP(O84+0,slovy!$A$2:$C$10,3,FALSE),IF(Q84="1","",VLOOKUP(O84+0,slovy!$A$2:$B$10,2))))</f>
        <v/>
      </c>
      <c r="O84" t="str">
        <f t="shared" si="34"/>
        <v>0</v>
      </c>
      <c r="P84" t="e">
        <f>IF(Q84="0","",IF(Q84="1",VLOOKUP(O84+0,slovy!$F$2:$G$11,2,FALSE),VLOOKUP(Q84+0,slovy!$D$2:$E$10,2,FALSE)))</f>
        <v>#VALUE!</v>
      </c>
      <c r="Q84" t="str">
        <f t="shared" si="40"/>
        <v/>
      </c>
      <c r="R84">
        <f t="shared" si="24"/>
        <v>1</v>
      </c>
      <c r="S84" t="str">
        <f t="shared" si="25"/>
        <v/>
      </c>
      <c r="T84" t="str">
        <f>IF(U84="0","",IF(R84=1,VLOOKUP(U84+0,slovy!$A$2:$C$10,3,FALSE),IF(W84="1","",VLOOKUP(U84+0,slovy!$A$2:$B$10,2))))</f>
        <v/>
      </c>
      <c r="U84" t="str">
        <f t="shared" si="26"/>
        <v>0</v>
      </c>
      <c r="V84" t="e">
        <f>IF(W84="0","",IF(W84="1",VLOOKUP(U84+0,slovy!$F$2:$G$11,2,FALSE),VLOOKUP(W84+0,slovy!$D$2:$E$10,2,FALSE)))</f>
        <v>#VALUE!</v>
      </c>
      <c r="W84" t="str">
        <f t="shared" si="27"/>
        <v/>
      </c>
      <c r="X84" t="e">
        <f>IF(Y84="0","",VLOOKUP(Y84+0,slovy!$H$2:$I$10,2,FALSE))</f>
        <v>#VALUE!</v>
      </c>
      <c r="Y84" t="str">
        <f t="shared" si="28"/>
        <v/>
      </c>
      <c r="Z84" t="e">
        <f>IF(AC84="",VLOOKUP(AA84+0,slovy!$J$2:$K$10,2,FALSE),IF(AC84="0",IF(AE84="0","",IF(AA84="0","",VLOOKUP(AA84+0,slovy!J84:K92,2,FALSE))),IF(AC84="1","",IF(AA84="0",IF(AC84&gt;1,slovy!$M$13,""),VLOOKUP(AA84+0,slovy!$L$2:$M$10,2,FALSE)))))</f>
        <v>#VALUE!</v>
      </c>
      <c r="AA84" t="str">
        <f t="shared" si="29"/>
        <v/>
      </c>
      <c r="AB84" t="e">
        <f>IF(ISBLANK(AC84),"",IF(AC84="0","",IF(AC84="1",CONCATENATE(VLOOKUP(AA84+0,slovy!$F$2:$G$11,2,FALSE),slovy!$M$13),VLOOKUP(AC84+0,slovy!$D$2:$E$10,2,FALSE))))</f>
        <v>#VALUE!</v>
      </c>
      <c r="AC84" t="str">
        <f t="shared" si="30"/>
        <v/>
      </c>
      <c r="AD84" t="e">
        <f>IF(ISBLANK(AE84),"",IF(AE84="0","",IF(AA84="0",CONCATENATE(VLOOKUP(AE84+0,slovy!$H$2:$I$10,2,FALSE),slovy!$M$13),VLOOKUP(AE84+0,slovy!$H$2:$I$10,2,FALSE))))</f>
        <v>#VALUE!</v>
      </c>
      <c r="AE84" t="str">
        <f t="shared" si="31"/>
        <v/>
      </c>
      <c r="AF84" t="e">
        <f>IF(ISBLANK(AG84),"",VLOOKUP(AG84+0,slovy!$N$2:$O$10,2,FALSE))</f>
        <v>#VALUE!</v>
      </c>
      <c r="AG84" t="str">
        <f t="shared" si="32"/>
        <v/>
      </c>
      <c r="AK84">
        <f>ÚJ!$B$2</f>
        <v>0</v>
      </c>
      <c r="AL84">
        <f>ÚJ!$B$3</f>
        <v>0</v>
      </c>
      <c r="AM84">
        <f>ÚJ!$B$4</f>
        <v>0</v>
      </c>
      <c r="AN84" s="200">
        <f>ÚJ!$B$5</f>
        <v>0</v>
      </c>
    </row>
    <row r="85" spans="1:40" ht="14.45" x14ac:dyDescent="0.35">
      <c r="A85" t="str">
        <f>IF(ISBLANK('Peněžní deník'!C89),"",'Peněžní deník'!C89)</f>
        <v/>
      </c>
      <c r="B85" s="197" t="str">
        <f>IF(ISBLANK('Peněžní deník'!B89),"",'Peněžní deník'!B89)</f>
        <v/>
      </c>
      <c r="C85" t="str">
        <f>IF(ISBLANK('Peněžní deník'!D89),"",'Peněžní deník'!D89)</f>
        <v/>
      </c>
      <c r="D85" t="str">
        <f>IF(ISNUMBER('Peněžní deník'!F89),"příjmový",IF(ISNUMBER('Peněžní deník'!G89),"výdajový",IF(ISNUMBER('Peněžní deník'!H89),"příjmový",IF(ISNUMBER('Peněžní deník'!I89),"výdajový",""))))</f>
        <v/>
      </c>
      <c r="E85" t="str">
        <f>IF(ISNUMBER('Peněžní deník'!F89),"hotově",IF(ISNUMBER('Peněžní deník'!G89),"hotově",IF(ISNUMBER('Peněžní deník'!H89),"na účet",IF(ISNUMBER('Peněžní deník'!I89),"z účtu",""))))</f>
        <v/>
      </c>
      <c r="F85" t="e">
        <f>VLOOKUP('Peněžní deník'!E89,'Čísla položek'!$A$2:$C$45,2,FALSE)</f>
        <v>#N/A</v>
      </c>
      <c r="G85" s="205" t="str">
        <f>TEXT('Peněžní deník'!F89+'Peněžní deník'!G89+'Peněžní deník'!H89+'Peněžní deník'!I89,"0,00")</f>
        <v>0,00</v>
      </c>
      <c r="H85" s="205">
        <f t="shared" si="33"/>
        <v>0</v>
      </c>
      <c r="I85" s="205">
        <f t="shared" si="36"/>
        <v>0</v>
      </c>
      <c r="J85" t="str">
        <f t="shared" si="35"/>
        <v/>
      </c>
      <c r="K85" t="str">
        <f t="shared" si="37"/>
        <v/>
      </c>
      <c r="L85">
        <f t="shared" si="38"/>
        <v>1</v>
      </c>
      <c r="M85" t="str">
        <f t="shared" si="39"/>
        <v/>
      </c>
      <c r="N85" t="str">
        <f>IF(O85="0","",IF(L85=1,VLOOKUP(O85+0,slovy!$A$2:$C$10,3,FALSE),IF(Q85="1","",VLOOKUP(O85+0,slovy!$A$2:$B$10,2))))</f>
        <v/>
      </c>
      <c r="O85" t="str">
        <f t="shared" si="34"/>
        <v>0</v>
      </c>
      <c r="P85" t="e">
        <f>IF(Q85="0","",IF(Q85="1",VLOOKUP(O85+0,slovy!$F$2:$G$11,2,FALSE),VLOOKUP(Q85+0,slovy!$D$2:$E$10,2,FALSE)))</f>
        <v>#VALUE!</v>
      </c>
      <c r="Q85" t="str">
        <f t="shared" si="40"/>
        <v/>
      </c>
      <c r="R85">
        <f t="shared" si="24"/>
        <v>1</v>
      </c>
      <c r="S85" t="str">
        <f t="shared" si="25"/>
        <v/>
      </c>
      <c r="T85" t="str">
        <f>IF(U85="0","",IF(R85=1,VLOOKUP(U85+0,slovy!$A$2:$C$10,3,FALSE),IF(W85="1","",VLOOKUP(U85+0,slovy!$A$2:$B$10,2))))</f>
        <v/>
      </c>
      <c r="U85" t="str">
        <f t="shared" si="26"/>
        <v>0</v>
      </c>
      <c r="V85" t="e">
        <f>IF(W85="0","",IF(W85="1",VLOOKUP(U85+0,slovy!$F$2:$G$11,2,FALSE),VLOOKUP(W85+0,slovy!$D$2:$E$10,2,FALSE)))</f>
        <v>#VALUE!</v>
      </c>
      <c r="W85" t="str">
        <f t="shared" si="27"/>
        <v/>
      </c>
      <c r="X85" t="e">
        <f>IF(Y85="0","",VLOOKUP(Y85+0,slovy!$H$2:$I$10,2,FALSE))</f>
        <v>#VALUE!</v>
      </c>
      <c r="Y85" t="str">
        <f t="shared" si="28"/>
        <v/>
      </c>
      <c r="Z85" t="e">
        <f>IF(AC85="",VLOOKUP(AA85+0,slovy!$J$2:$K$10,2,FALSE),IF(AC85="0",IF(AE85="0","",IF(AA85="0","",VLOOKUP(AA85+0,slovy!J85:K93,2,FALSE))),IF(AC85="1","",IF(AA85="0",IF(AC85&gt;1,slovy!$M$13,""),VLOOKUP(AA85+0,slovy!$L$2:$M$10,2,FALSE)))))</f>
        <v>#VALUE!</v>
      </c>
      <c r="AA85" t="str">
        <f t="shared" si="29"/>
        <v/>
      </c>
      <c r="AB85" t="e">
        <f>IF(ISBLANK(AC85),"",IF(AC85="0","",IF(AC85="1",CONCATENATE(VLOOKUP(AA85+0,slovy!$F$2:$G$11,2,FALSE),slovy!$M$13),VLOOKUP(AC85+0,slovy!$D$2:$E$10,2,FALSE))))</f>
        <v>#VALUE!</v>
      </c>
      <c r="AC85" t="str">
        <f t="shared" si="30"/>
        <v/>
      </c>
      <c r="AD85" t="e">
        <f>IF(ISBLANK(AE85),"",IF(AE85="0","",IF(AA85="0",CONCATENATE(VLOOKUP(AE85+0,slovy!$H$2:$I$10,2,FALSE),slovy!$M$13),VLOOKUP(AE85+0,slovy!$H$2:$I$10,2,FALSE))))</f>
        <v>#VALUE!</v>
      </c>
      <c r="AE85" t="str">
        <f t="shared" si="31"/>
        <v/>
      </c>
      <c r="AF85" t="e">
        <f>IF(ISBLANK(AG85),"",VLOOKUP(AG85+0,slovy!$N$2:$O$10,2,FALSE))</f>
        <v>#VALUE!</v>
      </c>
      <c r="AG85" t="str">
        <f t="shared" si="32"/>
        <v/>
      </c>
      <c r="AK85">
        <f>ÚJ!$B$2</f>
        <v>0</v>
      </c>
      <c r="AL85">
        <f>ÚJ!$B$3</f>
        <v>0</v>
      </c>
      <c r="AM85">
        <f>ÚJ!$B$4</f>
        <v>0</v>
      </c>
      <c r="AN85" s="200">
        <f>ÚJ!$B$5</f>
        <v>0</v>
      </c>
    </row>
    <row r="86" spans="1:40" ht="14.45" x14ac:dyDescent="0.35">
      <c r="A86" t="str">
        <f>IF(ISBLANK('Peněžní deník'!C90),"",'Peněžní deník'!C90)</f>
        <v/>
      </c>
      <c r="B86" s="197" t="str">
        <f>IF(ISBLANK('Peněžní deník'!B90),"",'Peněžní deník'!B90)</f>
        <v/>
      </c>
      <c r="C86" t="str">
        <f>IF(ISBLANK('Peněžní deník'!D90),"",'Peněžní deník'!D90)</f>
        <v/>
      </c>
      <c r="D86" t="str">
        <f>IF(ISNUMBER('Peněžní deník'!F90),"příjmový",IF(ISNUMBER('Peněžní deník'!G90),"výdajový",IF(ISNUMBER('Peněžní deník'!H90),"příjmový",IF(ISNUMBER('Peněžní deník'!I90),"výdajový",""))))</f>
        <v/>
      </c>
      <c r="E86" t="str">
        <f>IF(ISNUMBER('Peněžní deník'!F90),"hotově",IF(ISNUMBER('Peněžní deník'!G90),"hotově",IF(ISNUMBER('Peněžní deník'!H90),"na účet",IF(ISNUMBER('Peněžní deník'!I90),"z účtu",""))))</f>
        <v/>
      </c>
      <c r="F86" t="e">
        <f>VLOOKUP('Peněžní deník'!E90,'Čísla položek'!$A$2:$C$45,2,FALSE)</f>
        <v>#N/A</v>
      </c>
      <c r="G86" s="205" t="str">
        <f>TEXT('Peněžní deník'!F90+'Peněžní deník'!G90+'Peněžní deník'!H90+'Peněžní deník'!I90,"0,00")</f>
        <v>0,00</v>
      </c>
      <c r="H86" s="205">
        <f t="shared" si="33"/>
        <v>0</v>
      </c>
      <c r="I86" s="205">
        <f t="shared" si="36"/>
        <v>0</v>
      </c>
      <c r="J86" t="str">
        <f t="shared" si="35"/>
        <v/>
      </c>
      <c r="K86" t="str">
        <f t="shared" si="37"/>
        <v/>
      </c>
      <c r="L86">
        <f t="shared" si="38"/>
        <v>1</v>
      </c>
      <c r="M86" t="str">
        <f t="shared" si="39"/>
        <v/>
      </c>
      <c r="N86" t="str">
        <f>IF(O86="0","",IF(L86=1,VLOOKUP(O86+0,slovy!$A$2:$C$10,3,FALSE),IF(Q86="1","",VLOOKUP(O86+0,slovy!$A$2:$B$10,2))))</f>
        <v/>
      </c>
      <c r="O86" t="str">
        <f t="shared" si="34"/>
        <v>0</v>
      </c>
      <c r="P86" t="e">
        <f>IF(Q86="0","",IF(Q86="1",VLOOKUP(O86+0,slovy!$F$2:$G$11,2,FALSE),VLOOKUP(Q86+0,slovy!$D$2:$E$10,2,FALSE)))</f>
        <v>#VALUE!</v>
      </c>
      <c r="Q86" t="str">
        <f t="shared" si="40"/>
        <v/>
      </c>
      <c r="R86">
        <f t="shared" si="24"/>
        <v>1</v>
      </c>
      <c r="S86" t="str">
        <f t="shared" si="25"/>
        <v/>
      </c>
      <c r="T86" t="str">
        <f>IF(U86="0","",IF(R86=1,VLOOKUP(U86+0,slovy!$A$2:$C$10,3,FALSE),IF(W86="1","",VLOOKUP(U86+0,slovy!$A$2:$B$10,2))))</f>
        <v/>
      </c>
      <c r="U86" t="str">
        <f t="shared" si="26"/>
        <v>0</v>
      </c>
      <c r="V86" t="e">
        <f>IF(W86="0","",IF(W86="1",VLOOKUP(U86+0,slovy!$F$2:$G$11,2,FALSE),VLOOKUP(W86+0,slovy!$D$2:$E$10,2,FALSE)))</f>
        <v>#VALUE!</v>
      </c>
      <c r="W86" t="str">
        <f t="shared" si="27"/>
        <v/>
      </c>
      <c r="X86" t="e">
        <f>IF(Y86="0","",VLOOKUP(Y86+0,slovy!$H$2:$I$10,2,FALSE))</f>
        <v>#VALUE!</v>
      </c>
      <c r="Y86" t="str">
        <f t="shared" si="28"/>
        <v/>
      </c>
      <c r="Z86" t="e">
        <f>IF(AC86="",VLOOKUP(AA86+0,slovy!$J$2:$K$10,2,FALSE),IF(AC86="0",IF(AE86="0","",IF(AA86="0","",VLOOKUP(AA86+0,slovy!J86:K94,2,FALSE))),IF(AC86="1","",IF(AA86="0",IF(AC86&gt;1,slovy!$M$13,""),VLOOKUP(AA86+0,slovy!$L$2:$M$10,2,FALSE)))))</f>
        <v>#VALUE!</v>
      </c>
      <c r="AA86" t="str">
        <f t="shared" si="29"/>
        <v/>
      </c>
      <c r="AB86" t="e">
        <f>IF(ISBLANK(AC86),"",IF(AC86="0","",IF(AC86="1",CONCATENATE(VLOOKUP(AA86+0,slovy!$F$2:$G$11,2,FALSE),slovy!$M$13),VLOOKUP(AC86+0,slovy!$D$2:$E$10,2,FALSE))))</f>
        <v>#VALUE!</v>
      </c>
      <c r="AC86" t="str">
        <f t="shared" si="30"/>
        <v/>
      </c>
      <c r="AD86" t="e">
        <f>IF(ISBLANK(AE86),"",IF(AE86="0","",IF(AA86="0",CONCATENATE(VLOOKUP(AE86+0,slovy!$H$2:$I$10,2,FALSE),slovy!$M$13),VLOOKUP(AE86+0,slovy!$H$2:$I$10,2,FALSE))))</f>
        <v>#VALUE!</v>
      </c>
      <c r="AE86" t="str">
        <f t="shared" si="31"/>
        <v/>
      </c>
      <c r="AF86" t="e">
        <f>IF(ISBLANK(AG86),"",VLOOKUP(AG86+0,slovy!$N$2:$O$10,2,FALSE))</f>
        <v>#VALUE!</v>
      </c>
      <c r="AG86" t="str">
        <f t="shared" si="32"/>
        <v/>
      </c>
      <c r="AK86">
        <f>ÚJ!$B$2</f>
        <v>0</v>
      </c>
      <c r="AL86">
        <f>ÚJ!$B$3</f>
        <v>0</v>
      </c>
      <c r="AM86">
        <f>ÚJ!$B$4</f>
        <v>0</v>
      </c>
      <c r="AN86" s="200">
        <f>ÚJ!$B$5</f>
        <v>0</v>
      </c>
    </row>
    <row r="87" spans="1:40" ht="14.45" x14ac:dyDescent="0.35">
      <c r="A87" t="str">
        <f>IF(ISBLANK('Peněžní deník'!C91),"",'Peněžní deník'!C91)</f>
        <v/>
      </c>
      <c r="B87" s="197" t="str">
        <f>IF(ISBLANK('Peněžní deník'!B91),"",'Peněžní deník'!B91)</f>
        <v/>
      </c>
      <c r="C87" t="str">
        <f>IF(ISBLANK('Peněžní deník'!D91),"",'Peněžní deník'!D91)</f>
        <v/>
      </c>
      <c r="D87" t="str">
        <f>IF(ISNUMBER('Peněžní deník'!F91),"příjmový",IF(ISNUMBER('Peněžní deník'!G91),"výdajový",IF(ISNUMBER('Peněžní deník'!H91),"příjmový",IF(ISNUMBER('Peněžní deník'!I91),"výdajový",""))))</f>
        <v/>
      </c>
      <c r="E87" t="str">
        <f>IF(ISNUMBER('Peněžní deník'!F91),"hotově",IF(ISNUMBER('Peněžní deník'!G91),"hotově",IF(ISNUMBER('Peněžní deník'!H91),"na účet",IF(ISNUMBER('Peněžní deník'!I91),"z účtu",""))))</f>
        <v/>
      </c>
      <c r="F87" t="e">
        <f>VLOOKUP('Peněžní deník'!E91,'Čísla položek'!$A$2:$C$45,2,FALSE)</f>
        <v>#N/A</v>
      </c>
      <c r="G87" s="205" t="str">
        <f>TEXT('Peněžní deník'!F91+'Peněžní deník'!G91+'Peněžní deník'!H91+'Peněžní deník'!I91,"0,00")</f>
        <v>0,00</v>
      </c>
      <c r="H87" s="205">
        <f t="shared" si="33"/>
        <v>0</v>
      </c>
      <c r="I87" s="205">
        <f t="shared" si="36"/>
        <v>0</v>
      </c>
      <c r="J87" t="str">
        <f t="shared" si="35"/>
        <v/>
      </c>
      <c r="K87" t="str">
        <f t="shared" si="37"/>
        <v/>
      </c>
      <c r="L87">
        <f t="shared" si="38"/>
        <v>1</v>
      </c>
      <c r="M87" t="str">
        <f t="shared" si="39"/>
        <v/>
      </c>
      <c r="N87" t="str">
        <f>IF(O87="0","",IF(L87=1,VLOOKUP(O87+0,slovy!$A$2:$C$10,3,FALSE),IF(Q87="1","",VLOOKUP(O87+0,slovy!$A$2:$B$10,2))))</f>
        <v/>
      </c>
      <c r="O87" t="str">
        <f t="shared" si="34"/>
        <v>0</v>
      </c>
      <c r="P87" t="e">
        <f>IF(Q87="0","",IF(Q87="1",VLOOKUP(O87+0,slovy!$F$2:$G$11,2,FALSE),VLOOKUP(Q87+0,slovy!$D$2:$E$10,2,FALSE)))</f>
        <v>#VALUE!</v>
      </c>
      <c r="Q87" t="str">
        <f t="shared" si="40"/>
        <v/>
      </c>
      <c r="R87">
        <f t="shared" si="24"/>
        <v>1</v>
      </c>
      <c r="S87" t="str">
        <f t="shared" si="25"/>
        <v/>
      </c>
      <c r="T87" t="str">
        <f>IF(U87="0","",IF(R87=1,VLOOKUP(U87+0,slovy!$A$2:$C$10,3,FALSE),IF(W87="1","",VLOOKUP(U87+0,slovy!$A$2:$B$10,2))))</f>
        <v/>
      </c>
      <c r="U87" t="str">
        <f t="shared" si="26"/>
        <v>0</v>
      </c>
      <c r="V87" t="e">
        <f>IF(W87="0","",IF(W87="1",VLOOKUP(U87+0,slovy!$F$2:$G$11,2,FALSE),VLOOKUP(W87+0,slovy!$D$2:$E$10,2,FALSE)))</f>
        <v>#VALUE!</v>
      </c>
      <c r="W87" t="str">
        <f t="shared" si="27"/>
        <v/>
      </c>
      <c r="X87" t="e">
        <f>IF(Y87="0","",VLOOKUP(Y87+0,slovy!$H$2:$I$10,2,FALSE))</f>
        <v>#VALUE!</v>
      </c>
      <c r="Y87" t="str">
        <f t="shared" si="28"/>
        <v/>
      </c>
      <c r="Z87" t="e">
        <f>IF(AC87="",VLOOKUP(AA87+0,slovy!$J$2:$K$10,2,FALSE),IF(AC87="0",IF(AE87="0","",IF(AA87="0","",VLOOKUP(AA87+0,slovy!J87:K95,2,FALSE))),IF(AC87="1","",IF(AA87="0",IF(AC87&gt;1,slovy!$M$13,""),VLOOKUP(AA87+0,slovy!$L$2:$M$10,2,FALSE)))))</f>
        <v>#VALUE!</v>
      </c>
      <c r="AA87" t="str">
        <f t="shared" si="29"/>
        <v/>
      </c>
      <c r="AB87" t="e">
        <f>IF(ISBLANK(AC87),"",IF(AC87="0","",IF(AC87="1",CONCATENATE(VLOOKUP(AA87+0,slovy!$F$2:$G$11,2,FALSE),slovy!$M$13),VLOOKUP(AC87+0,slovy!$D$2:$E$10,2,FALSE))))</f>
        <v>#VALUE!</v>
      </c>
      <c r="AC87" t="str">
        <f t="shared" si="30"/>
        <v/>
      </c>
      <c r="AD87" t="e">
        <f>IF(ISBLANK(AE87),"",IF(AE87="0","",IF(AA87="0",CONCATENATE(VLOOKUP(AE87+0,slovy!$H$2:$I$10,2,FALSE),slovy!$M$13),VLOOKUP(AE87+0,slovy!$H$2:$I$10,2,FALSE))))</f>
        <v>#VALUE!</v>
      </c>
      <c r="AE87" t="str">
        <f t="shared" si="31"/>
        <v/>
      </c>
      <c r="AF87" t="e">
        <f>IF(ISBLANK(AG87),"",VLOOKUP(AG87+0,slovy!$N$2:$O$10,2,FALSE))</f>
        <v>#VALUE!</v>
      </c>
      <c r="AG87" t="str">
        <f t="shared" si="32"/>
        <v/>
      </c>
      <c r="AK87">
        <f>ÚJ!$B$2</f>
        <v>0</v>
      </c>
      <c r="AL87">
        <f>ÚJ!$B$3</f>
        <v>0</v>
      </c>
      <c r="AM87">
        <f>ÚJ!$B$4</f>
        <v>0</v>
      </c>
      <c r="AN87" s="200">
        <f>ÚJ!$B$5</f>
        <v>0</v>
      </c>
    </row>
    <row r="88" spans="1:40" ht="14.45" x14ac:dyDescent="0.35">
      <c r="A88" t="str">
        <f>IF(ISBLANK('Peněžní deník'!C92),"",'Peněžní deník'!C92)</f>
        <v/>
      </c>
      <c r="B88" s="197" t="str">
        <f>IF(ISBLANK('Peněžní deník'!B92),"",'Peněžní deník'!B92)</f>
        <v/>
      </c>
      <c r="C88" t="str">
        <f>IF(ISBLANK('Peněžní deník'!D92),"",'Peněžní deník'!D92)</f>
        <v/>
      </c>
      <c r="D88" t="str">
        <f>IF(ISNUMBER('Peněžní deník'!F92),"příjmový",IF(ISNUMBER('Peněžní deník'!G92),"výdajový",IF(ISNUMBER('Peněžní deník'!H92),"příjmový",IF(ISNUMBER('Peněžní deník'!I92),"výdajový",""))))</f>
        <v/>
      </c>
      <c r="E88" t="str">
        <f>IF(ISNUMBER('Peněžní deník'!F92),"hotově",IF(ISNUMBER('Peněžní deník'!G92),"hotově",IF(ISNUMBER('Peněžní deník'!H92),"na účet",IF(ISNUMBER('Peněžní deník'!I92),"z účtu",""))))</f>
        <v/>
      </c>
      <c r="F88" t="e">
        <f>VLOOKUP('Peněžní deník'!E92,'Čísla položek'!$A$2:$C$45,2,FALSE)</f>
        <v>#N/A</v>
      </c>
      <c r="G88" s="205" t="str">
        <f>TEXT('Peněžní deník'!F92+'Peněžní deník'!G92+'Peněžní deník'!H92+'Peněžní deník'!I92,"0,00")</f>
        <v>0,00</v>
      </c>
      <c r="H88" s="205">
        <f t="shared" si="33"/>
        <v>0</v>
      </c>
      <c r="I88" s="205">
        <f t="shared" si="36"/>
        <v>0</v>
      </c>
      <c r="J88" t="str">
        <f t="shared" si="35"/>
        <v/>
      </c>
      <c r="K88" t="str">
        <f t="shared" si="37"/>
        <v/>
      </c>
      <c r="L88">
        <f t="shared" si="38"/>
        <v>1</v>
      </c>
      <c r="M88" t="str">
        <f t="shared" si="39"/>
        <v/>
      </c>
      <c r="N88" t="str">
        <f>IF(O88="0","",IF(L88=1,VLOOKUP(O88+0,slovy!$A$2:$C$10,3,FALSE),IF(Q88="1","",VLOOKUP(O88+0,slovy!$A$2:$B$10,2))))</f>
        <v/>
      </c>
      <c r="O88" t="str">
        <f t="shared" si="34"/>
        <v>0</v>
      </c>
      <c r="P88" t="e">
        <f>IF(Q88="0","",IF(Q88="1",VLOOKUP(O88+0,slovy!$F$2:$G$11,2,FALSE),VLOOKUP(Q88+0,slovy!$D$2:$E$10,2,FALSE)))</f>
        <v>#VALUE!</v>
      </c>
      <c r="Q88" t="str">
        <f t="shared" si="40"/>
        <v/>
      </c>
      <c r="R88">
        <f t="shared" si="24"/>
        <v>1</v>
      </c>
      <c r="S88" t="str">
        <f t="shared" si="25"/>
        <v/>
      </c>
      <c r="T88" t="str">
        <f>IF(U88="0","",IF(R88=1,VLOOKUP(U88+0,slovy!$A$2:$C$10,3,FALSE),IF(W88="1","",VLOOKUP(U88+0,slovy!$A$2:$B$10,2))))</f>
        <v/>
      </c>
      <c r="U88" t="str">
        <f t="shared" si="26"/>
        <v>0</v>
      </c>
      <c r="V88" t="e">
        <f>IF(W88="0","",IF(W88="1",VLOOKUP(U88+0,slovy!$F$2:$G$11,2,FALSE),VLOOKUP(W88+0,slovy!$D$2:$E$10,2,FALSE)))</f>
        <v>#VALUE!</v>
      </c>
      <c r="W88" t="str">
        <f t="shared" si="27"/>
        <v/>
      </c>
      <c r="X88" t="e">
        <f>IF(Y88="0","",VLOOKUP(Y88+0,slovy!$H$2:$I$10,2,FALSE))</f>
        <v>#VALUE!</v>
      </c>
      <c r="Y88" t="str">
        <f t="shared" si="28"/>
        <v/>
      </c>
      <c r="Z88" t="e">
        <f>IF(AC88="",VLOOKUP(AA88+0,slovy!$J$2:$K$10,2,FALSE),IF(AC88="0",IF(AE88="0","",IF(AA88="0","",VLOOKUP(AA88+0,slovy!J88:K96,2,FALSE))),IF(AC88="1","",IF(AA88="0",IF(AC88&gt;1,slovy!$M$13,""),VLOOKUP(AA88+0,slovy!$L$2:$M$10,2,FALSE)))))</f>
        <v>#VALUE!</v>
      </c>
      <c r="AA88" t="str">
        <f t="shared" si="29"/>
        <v/>
      </c>
      <c r="AB88" t="e">
        <f>IF(ISBLANK(AC88),"",IF(AC88="0","",IF(AC88="1",CONCATENATE(VLOOKUP(AA88+0,slovy!$F$2:$G$11,2,FALSE),slovy!$M$13),VLOOKUP(AC88+0,slovy!$D$2:$E$10,2,FALSE))))</f>
        <v>#VALUE!</v>
      </c>
      <c r="AC88" t="str">
        <f t="shared" si="30"/>
        <v/>
      </c>
      <c r="AD88" t="e">
        <f>IF(ISBLANK(AE88),"",IF(AE88="0","",IF(AA88="0",CONCATENATE(VLOOKUP(AE88+0,slovy!$H$2:$I$10,2,FALSE),slovy!$M$13),VLOOKUP(AE88+0,slovy!$H$2:$I$10,2,FALSE))))</f>
        <v>#VALUE!</v>
      </c>
      <c r="AE88" t="str">
        <f t="shared" si="31"/>
        <v/>
      </c>
      <c r="AF88" t="e">
        <f>IF(ISBLANK(AG88),"",VLOOKUP(AG88+0,slovy!$N$2:$O$10,2,FALSE))</f>
        <v>#VALUE!</v>
      </c>
      <c r="AG88" t="str">
        <f t="shared" si="32"/>
        <v/>
      </c>
      <c r="AK88">
        <f>ÚJ!$B$2</f>
        <v>0</v>
      </c>
      <c r="AL88">
        <f>ÚJ!$B$3</f>
        <v>0</v>
      </c>
      <c r="AM88">
        <f>ÚJ!$B$4</f>
        <v>0</v>
      </c>
      <c r="AN88" s="200">
        <f>ÚJ!$B$5</f>
        <v>0</v>
      </c>
    </row>
    <row r="89" spans="1:40" ht="14.45" x14ac:dyDescent="0.35">
      <c r="A89" t="str">
        <f>IF(ISBLANK('Peněžní deník'!C93),"",'Peněžní deník'!C93)</f>
        <v/>
      </c>
      <c r="B89" s="197" t="str">
        <f>IF(ISBLANK('Peněžní deník'!B93),"",'Peněžní deník'!B93)</f>
        <v/>
      </c>
      <c r="C89" t="str">
        <f>IF(ISBLANK('Peněžní deník'!D93),"",'Peněžní deník'!D93)</f>
        <v/>
      </c>
      <c r="D89" t="str">
        <f>IF(ISNUMBER('Peněžní deník'!F93),"příjmový",IF(ISNUMBER('Peněžní deník'!G93),"výdajový",IF(ISNUMBER('Peněžní deník'!H93),"příjmový",IF(ISNUMBER('Peněžní deník'!I93),"výdajový",""))))</f>
        <v/>
      </c>
      <c r="E89" t="str">
        <f>IF(ISNUMBER('Peněžní deník'!F93),"hotově",IF(ISNUMBER('Peněžní deník'!G93),"hotově",IF(ISNUMBER('Peněžní deník'!H93),"na účet",IF(ISNUMBER('Peněžní deník'!I93),"z účtu",""))))</f>
        <v/>
      </c>
      <c r="F89" t="e">
        <f>VLOOKUP('Peněžní deník'!E93,'Čísla položek'!$A$2:$C$45,2,FALSE)</f>
        <v>#N/A</v>
      </c>
      <c r="G89" s="205" t="str">
        <f>TEXT('Peněžní deník'!F93+'Peněžní deník'!G93+'Peněžní deník'!H93+'Peněžní deník'!I93,"0,00")</f>
        <v>0,00</v>
      </c>
      <c r="H89" s="205">
        <f t="shared" si="33"/>
        <v>0</v>
      </c>
      <c r="I89" s="205">
        <f t="shared" si="36"/>
        <v>0</v>
      </c>
      <c r="J89" t="str">
        <f t="shared" si="35"/>
        <v/>
      </c>
      <c r="K89" t="str">
        <f t="shared" si="37"/>
        <v/>
      </c>
      <c r="L89">
        <f t="shared" si="38"/>
        <v>1</v>
      </c>
      <c r="M89" t="str">
        <f t="shared" si="39"/>
        <v/>
      </c>
      <c r="N89" t="str">
        <f>IF(O89="0","",IF(L89=1,VLOOKUP(O89+0,slovy!$A$2:$C$10,3,FALSE),IF(Q89="1","",VLOOKUP(O89+0,slovy!$A$2:$B$10,2))))</f>
        <v/>
      </c>
      <c r="O89" t="str">
        <f t="shared" si="34"/>
        <v>0</v>
      </c>
      <c r="P89" t="e">
        <f>IF(Q89="0","",IF(Q89="1",VLOOKUP(O89+0,slovy!$F$2:$G$11,2,FALSE),VLOOKUP(Q89+0,slovy!$D$2:$E$10,2,FALSE)))</f>
        <v>#VALUE!</v>
      </c>
      <c r="Q89" t="str">
        <f t="shared" si="40"/>
        <v/>
      </c>
      <c r="R89">
        <f t="shared" si="24"/>
        <v>1</v>
      </c>
      <c r="S89" t="str">
        <f t="shared" si="25"/>
        <v/>
      </c>
      <c r="T89" t="str">
        <f>IF(U89="0","",IF(R89=1,VLOOKUP(U89+0,slovy!$A$2:$C$10,3,FALSE),IF(W89="1","",VLOOKUP(U89+0,slovy!$A$2:$B$10,2))))</f>
        <v/>
      </c>
      <c r="U89" t="str">
        <f t="shared" si="26"/>
        <v>0</v>
      </c>
      <c r="V89" t="e">
        <f>IF(W89="0","",IF(W89="1",VLOOKUP(U89+0,slovy!$F$2:$G$11,2,FALSE),VLOOKUP(W89+0,slovy!$D$2:$E$10,2,FALSE)))</f>
        <v>#VALUE!</v>
      </c>
      <c r="W89" t="str">
        <f t="shared" si="27"/>
        <v/>
      </c>
      <c r="X89" t="e">
        <f>IF(Y89="0","",VLOOKUP(Y89+0,slovy!$H$2:$I$10,2,FALSE))</f>
        <v>#VALUE!</v>
      </c>
      <c r="Y89" t="str">
        <f t="shared" si="28"/>
        <v/>
      </c>
      <c r="Z89" t="e">
        <f>IF(AC89="",VLOOKUP(AA89+0,slovy!$J$2:$K$10,2,FALSE),IF(AC89="0",IF(AE89="0","",IF(AA89="0","",VLOOKUP(AA89+0,slovy!J89:K97,2,FALSE))),IF(AC89="1","",IF(AA89="0",IF(AC89&gt;1,slovy!$M$13,""),VLOOKUP(AA89+0,slovy!$L$2:$M$10,2,FALSE)))))</f>
        <v>#VALUE!</v>
      </c>
      <c r="AA89" t="str">
        <f t="shared" si="29"/>
        <v/>
      </c>
      <c r="AB89" t="e">
        <f>IF(ISBLANK(AC89),"",IF(AC89="0","",IF(AC89="1",CONCATENATE(VLOOKUP(AA89+0,slovy!$F$2:$G$11,2,FALSE),slovy!$M$13),VLOOKUP(AC89+0,slovy!$D$2:$E$10,2,FALSE))))</f>
        <v>#VALUE!</v>
      </c>
      <c r="AC89" t="str">
        <f t="shared" si="30"/>
        <v/>
      </c>
      <c r="AD89" t="e">
        <f>IF(ISBLANK(AE89),"",IF(AE89="0","",IF(AA89="0",CONCATENATE(VLOOKUP(AE89+0,slovy!$H$2:$I$10,2,FALSE),slovy!$M$13),VLOOKUP(AE89+0,slovy!$H$2:$I$10,2,FALSE))))</f>
        <v>#VALUE!</v>
      </c>
      <c r="AE89" t="str">
        <f t="shared" si="31"/>
        <v/>
      </c>
      <c r="AF89" t="e">
        <f>IF(ISBLANK(AG89),"",VLOOKUP(AG89+0,slovy!$N$2:$O$10,2,FALSE))</f>
        <v>#VALUE!</v>
      </c>
      <c r="AG89" t="str">
        <f t="shared" si="32"/>
        <v/>
      </c>
      <c r="AK89">
        <f>ÚJ!$B$2</f>
        <v>0</v>
      </c>
      <c r="AL89">
        <f>ÚJ!$B$3</f>
        <v>0</v>
      </c>
      <c r="AM89">
        <f>ÚJ!$B$4</f>
        <v>0</v>
      </c>
      <c r="AN89" s="200">
        <f>ÚJ!$B$5</f>
        <v>0</v>
      </c>
    </row>
    <row r="90" spans="1:40" ht="14.45" x14ac:dyDescent="0.35">
      <c r="A90" t="str">
        <f>IF(ISBLANK('Peněžní deník'!C94),"",'Peněžní deník'!C94)</f>
        <v/>
      </c>
      <c r="B90" s="197" t="str">
        <f>IF(ISBLANK('Peněžní deník'!B94),"",'Peněžní deník'!B94)</f>
        <v/>
      </c>
      <c r="C90" t="str">
        <f>IF(ISBLANK('Peněžní deník'!D94),"",'Peněžní deník'!D94)</f>
        <v/>
      </c>
      <c r="D90" t="str">
        <f>IF(ISNUMBER('Peněžní deník'!F94),"příjmový",IF(ISNUMBER('Peněžní deník'!G94),"výdajový",IF(ISNUMBER('Peněžní deník'!H94),"příjmový",IF(ISNUMBER('Peněžní deník'!I94),"výdajový",""))))</f>
        <v/>
      </c>
      <c r="E90" t="str">
        <f>IF(ISNUMBER('Peněžní deník'!F94),"hotově",IF(ISNUMBER('Peněžní deník'!G94),"hotově",IF(ISNUMBER('Peněžní deník'!H94),"na účet",IF(ISNUMBER('Peněžní deník'!I94),"z účtu",""))))</f>
        <v/>
      </c>
      <c r="F90" t="e">
        <f>VLOOKUP('Peněžní deník'!E94,'Čísla položek'!$A$2:$C$45,2,FALSE)</f>
        <v>#N/A</v>
      </c>
      <c r="G90" s="205" t="str">
        <f>TEXT('Peněžní deník'!F94+'Peněžní deník'!G94+'Peněžní deník'!H94+'Peněžní deník'!I94,"0,00")</f>
        <v>0,00</v>
      </c>
      <c r="H90" s="205">
        <f t="shared" si="33"/>
        <v>0</v>
      </c>
      <c r="I90" s="205">
        <f t="shared" si="36"/>
        <v>0</v>
      </c>
      <c r="J90" t="str">
        <f t="shared" si="35"/>
        <v/>
      </c>
      <c r="K90" t="str">
        <f t="shared" si="37"/>
        <v/>
      </c>
      <c r="L90">
        <f t="shared" si="38"/>
        <v>1</v>
      </c>
      <c r="M90" t="str">
        <f t="shared" si="39"/>
        <v/>
      </c>
      <c r="N90" t="str">
        <f>IF(O90="0","",IF(L90=1,VLOOKUP(O90+0,slovy!$A$2:$C$10,3,FALSE),IF(Q90="1","",VLOOKUP(O90+0,slovy!$A$2:$B$10,2))))</f>
        <v/>
      </c>
      <c r="O90" t="str">
        <f t="shared" si="34"/>
        <v>0</v>
      </c>
      <c r="P90" t="e">
        <f>IF(Q90="0","",IF(Q90="1",VLOOKUP(O90+0,slovy!$F$2:$G$11,2,FALSE),VLOOKUP(Q90+0,slovy!$D$2:$E$10,2,FALSE)))</f>
        <v>#VALUE!</v>
      </c>
      <c r="Q90" t="str">
        <f t="shared" si="40"/>
        <v/>
      </c>
      <c r="R90">
        <f t="shared" si="24"/>
        <v>1</v>
      </c>
      <c r="S90" t="str">
        <f t="shared" si="25"/>
        <v/>
      </c>
      <c r="T90" t="str">
        <f>IF(U90="0","",IF(R90=1,VLOOKUP(U90+0,slovy!$A$2:$C$10,3,FALSE),IF(W90="1","",VLOOKUP(U90+0,slovy!$A$2:$B$10,2))))</f>
        <v/>
      </c>
      <c r="U90" t="str">
        <f t="shared" si="26"/>
        <v>0</v>
      </c>
      <c r="V90" t="e">
        <f>IF(W90="0","",IF(W90="1",VLOOKUP(U90+0,slovy!$F$2:$G$11,2,FALSE),VLOOKUP(W90+0,slovy!$D$2:$E$10,2,FALSE)))</f>
        <v>#VALUE!</v>
      </c>
      <c r="W90" t="str">
        <f t="shared" si="27"/>
        <v/>
      </c>
      <c r="X90" t="e">
        <f>IF(Y90="0","",VLOOKUP(Y90+0,slovy!$H$2:$I$10,2,FALSE))</f>
        <v>#VALUE!</v>
      </c>
      <c r="Y90" t="str">
        <f t="shared" si="28"/>
        <v/>
      </c>
      <c r="Z90" t="e">
        <f>IF(AC90="",VLOOKUP(AA90+0,slovy!$J$2:$K$10,2,FALSE),IF(AC90="0",IF(AE90="0","",IF(AA90="0","",VLOOKUP(AA90+0,slovy!J90:K98,2,FALSE))),IF(AC90="1","",IF(AA90="0",IF(AC90&gt;1,slovy!$M$13,""),VLOOKUP(AA90+0,slovy!$L$2:$M$10,2,FALSE)))))</f>
        <v>#VALUE!</v>
      </c>
      <c r="AA90" t="str">
        <f t="shared" si="29"/>
        <v/>
      </c>
      <c r="AB90" t="e">
        <f>IF(ISBLANK(AC90),"",IF(AC90="0","",IF(AC90="1",CONCATENATE(VLOOKUP(AA90+0,slovy!$F$2:$G$11,2,FALSE),slovy!$M$13),VLOOKUP(AC90+0,slovy!$D$2:$E$10,2,FALSE))))</f>
        <v>#VALUE!</v>
      </c>
      <c r="AC90" t="str">
        <f t="shared" si="30"/>
        <v/>
      </c>
      <c r="AD90" t="e">
        <f>IF(ISBLANK(AE90),"",IF(AE90="0","",IF(AA90="0",CONCATENATE(VLOOKUP(AE90+0,slovy!$H$2:$I$10,2,FALSE),slovy!$M$13),VLOOKUP(AE90+0,slovy!$H$2:$I$10,2,FALSE))))</f>
        <v>#VALUE!</v>
      </c>
      <c r="AE90" t="str">
        <f t="shared" si="31"/>
        <v/>
      </c>
      <c r="AF90" t="e">
        <f>IF(ISBLANK(AG90),"",VLOOKUP(AG90+0,slovy!$N$2:$O$10,2,FALSE))</f>
        <v>#VALUE!</v>
      </c>
      <c r="AG90" t="str">
        <f t="shared" si="32"/>
        <v/>
      </c>
      <c r="AK90">
        <f>ÚJ!$B$2</f>
        <v>0</v>
      </c>
      <c r="AL90">
        <f>ÚJ!$B$3</f>
        <v>0</v>
      </c>
      <c r="AM90">
        <f>ÚJ!$B$4</f>
        <v>0</v>
      </c>
      <c r="AN90" s="200">
        <f>ÚJ!$B$5</f>
        <v>0</v>
      </c>
    </row>
    <row r="91" spans="1:40" ht="14.45" x14ac:dyDescent="0.35">
      <c r="A91" t="str">
        <f>IF(ISBLANK('Peněžní deník'!C95),"",'Peněžní deník'!C95)</f>
        <v/>
      </c>
      <c r="B91" s="197" t="str">
        <f>IF(ISBLANK('Peněžní deník'!B95),"",'Peněžní deník'!B95)</f>
        <v/>
      </c>
      <c r="C91" t="str">
        <f>IF(ISBLANK('Peněžní deník'!D95),"",'Peněžní deník'!D95)</f>
        <v/>
      </c>
      <c r="D91" t="str">
        <f>IF(ISNUMBER('Peněžní deník'!F95),"příjmový",IF(ISNUMBER('Peněžní deník'!G95),"výdajový",IF(ISNUMBER('Peněžní deník'!H95),"příjmový",IF(ISNUMBER('Peněžní deník'!I95),"výdajový",""))))</f>
        <v/>
      </c>
      <c r="E91" t="str">
        <f>IF(ISNUMBER('Peněžní deník'!F95),"hotově",IF(ISNUMBER('Peněžní deník'!G95),"hotově",IF(ISNUMBER('Peněžní deník'!H95),"na účet",IF(ISNUMBER('Peněžní deník'!I95),"z účtu",""))))</f>
        <v/>
      </c>
      <c r="F91" t="e">
        <f>VLOOKUP('Peněžní deník'!E95,'Čísla položek'!$A$2:$C$45,2,FALSE)</f>
        <v>#N/A</v>
      </c>
      <c r="G91" s="205" t="str">
        <f>TEXT('Peněžní deník'!F95+'Peněžní deník'!G95+'Peněžní deník'!H95+'Peněžní deník'!I95,"0,00")</f>
        <v>0,00</v>
      </c>
      <c r="H91" s="205">
        <f t="shared" si="33"/>
        <v>0</v>
      </c>
      <c r="I91" s="205">
        <f t="shared" si="36"/>
        <v>0</v>
      </c>
      <c r="J91" t="str">
        <f t="shared" si="35"/>
        <v/>
      </c>
      <c r="K91" t="str">
        <f t="shared" si="37"/>
        <v/>
      </c>
      <c r="L91">
        <f t="shared" si="38"/>
        <v>1</v>
      </c>
      <c r="M91" t="str">
        <f t="shared" si="39"/>
        <v/>
      </c>
      <c r="N91" t="str">
        <f>IF(O91="0","",IF(L91=1,VLOOKUP(O91+0,slovy!$A$2:$C$10,3,FALSE),IF(Q91="1","",VLOOKUP(O91+0,slovy!$A$2:$B$10,2))))</f>
        <v/>
      </c>
      <c r="O91" t="str">
        <f t="shared" si="34"/>
        <v>0</v>
      </c>
      <c r="P91" t="e">
        <f>IF(Q91="0","",IF(Q91="1",VLOOKUP(O91+0,slovy!$F$2:$G$11,2,FALSE),VLOOKUP(Q91+0,slovy!$D$2:$E$10,2,FALSE)))</f>
        <v>#VALUE!</v>
      </c>
      <c r="Q91" t="str">
        <f t="shared" si="40"/>
        <v/>
      </c>
      <c r="R91">
        <f t="shared" si="24"/>
        <v>1</v>
      </c>
      <c r="S91" t="str">
        <f t="shared" si="25"/>
        <v/>
      </c>
      <c r="T91" t="str">
        <f>IF(U91="0","",IF(R91=1,VLOOKUP(U91+0,slovy!$A$2:$C$10,3,FALSE),IF(W91="1","",VLOOKUP(U91+0,slovy!$A$2:$B$10,2))))</f>
        <v/>
      </c>
      <c r="U91" t="str">
        <f t="shared" si="26"/>
        <v>0</v>
      </c>
      <c r="V91" t="e">
        <f>IF(W91="0","",IF(W91="1",VLOOKUP(U91+0,slovy!$F$2:$G$11,2,FALSE),VLOOKUP(W91+0,slovy!$D$2:$E$10,2,FALSE)))</f>
        <v>#VALUE!</v>
      </c>
      <c r="W91" t="str">
        <f t="shared" si="27"/>
        <v/>
      </c>
      <c r="X91" t="e">
        <f>IF(Y91="0","",VLOOKUP(Y91+0,slovy!$H$2:$I$10,2,FALSE))</f>
        <v>#VALUE!</v>
      </c>
      <c r="Y91" t="str">
        <f t="shared" si="28"/>
        <v/>
      </c>
      <c r="Z91" t="e">
        <f>IF(AC91="",VLOOKUP(AA91+0,slovy!$J$2:$K$10,2,FALSE),IF(AC91="0",IF(AE91="0","",IF(AA91="0","",VLOOKUP(AA91+0,slovy!J91:K99,2,FALSE))),IF(AC91="1","",IF(AA91="0",IF(AC91&gt;1,slovy!$M$13,""),VLOOKUP(AA91+0,slovy!$L$2:$M$10,2,FALSE)))))</f>
        <v>#VALUE!</v>
      </c>
      <c r="AA91" t="str">
        <f t="shared" si="29"/>
        <v/>
      </c>
      <c r="AB91" t="e">
        <f>IF(ISBLANK(AC91),"",IF(AC91="0","",IF(AC91="1",CONCATENATE(VLOOKUP(AA91+0,slovy!$F$2:$G$11,2,FALSE),slovy!$M$13),VLOOKUP(AC91+0,slovy!$D$2:$E$10,2,FALSE))))</f>
        <v>#VALUE!</v>
      </c>
      <c r="AC91" t="str">
        <f t="shared" si="30"/>
        <v/>
      </c>
      <c r="AD91" t="e">
        <f>IF(ISBLANK(AE91),"",IF(AE91="0","",IF(AA91="0",CONCATENATE(VLOOKUP(AE91+0,slovy!$H$2:$I$10,2,FALSE),slovy!$M$13),VLOOKUP(AE91+0,slovy!$H$2:$I$10,2,FALSE))))</f>
        <v>#VALUE!</v>
      </c>
      <c r="AE91" t="str">
        <f t="shared" si="31"/>
        <v/>
      </c>
      <c r="AF91" t="e">
        <f>IF(ISBLANK(AG91),"",VLOOKUP(AG91+0,slovy!$N$2:$O$10,2,FALSE))</f>
        <v>#VALUE!</v>
      </c>
      <c r="AG91" t="str">
        <f t="shared" si="32"/>
        <v/>
      </c>
      <c r="AK91">
        <f>ÚJ!$B$2</f>
        <v>0</v>
      </c>
      <c r="AL91">
        <f>ÚJ!$B$3</f>
        <v>0</v>
      </c>
      <c r="AM91">
        <f>ÚJ!$B$4</f>
        <v>0</v>
      </c>
      <c r="AN91" s="200">
        <f>ÚJ!$B$5</f>
        <v>0</v>
      </c>
    </row>
    <row r="92" spans="1:40" ht="14.45" x14ac:dyDescent="0.35">
      <c r="A92" t="str">
        <f>IF(ISBLANK('Peněžní deník'!C96),"",'Peněžní deník'!C96)</f>
        <v/>
      </c>
      <c r="B92" s="197" t="str">
        <f>IF(ISBLANK('Peněžní deník'!B96),"",'Peněžní deník'!B96)</f>
        <v/>
      </c>
      <c r="C92" t="str">
        <f>IF(ISBLANK('Peněžní deník'!D96),"",'Peněžní deník'!D96)</f>
        <v/>
      </c>
      <c r="D92" t="str">
        <f>IF(ISNUMBER('Peněžní deník'!F96),"příjmový",IF(ISNUMBER('Peněžní deník'!G96),"výdajový",IF(ISNUMBER('Peněžní deník'!H96),"příjmový",IF(ISNUMBER('Peněžní deník'!I96),"výdajový",""))))</f>
        <v/>
      </c>
      <c r="E92" t="str">
        <f>IF(ISNUMBER('Peněžní deník'!F96),"hotově",IF(ISNUMBER('Peněžní deník'!G96),"hotově",IF(ISNUMBER('Peněžní deník'!H96),"na účet",IF(ISNUMBER('Peněžní deník'!I96),"z účtu",""))))</f>
        <v/>
      </c>
      <c r="F92" t="e">
        <f>VLOOKUP('Peněžní deník'!E96,'Čísla položek'!$A$2:$C$45,2,FALSE)</f>
        <v>#N/A</v>
      </c>
      <c r="G92" s="205" t="str">
        <f>TEXT('Peněžní deník'!F96+'Peněžní deník'!G96+'Peněžní deník'!H96+'Peněžní deník'!I96,"0,00")</f>
        <v>0,00</v>
      </c>
      <c r="H92" s="205">
        <f t="shared" si="33"/>
        <v>0</v>
      </c>
      <c r="I92" s="205">
        <f t="shared" si="36"/>
        <v>0</v>
      </c>
      <c r="J92" t="str">
        <f t="shared" si="35"/>
        <v/>
      </c>
      <c r="K92" t="str">
        <f t="shared" si="37"/>
        <v/>
      </c>
      <c r="L92">
        <f t="shared" si="38"/>
        <v>1</v>
      </c>
      <c r="M92" t="str">
        <f t="shared" si="39"/>
        <v/>
      </c>
      <c r="N92" t="str">
        <f>IF(O92="0","",IF(L92=1,VLOOKUP(O92+0,slovy!$A$2:$C$10,3,FALSE),IF(Q92="1","",VLOOKUP(O92+0,slovy!$A$2:$B$10,2))))</f>
        <v/>
      </c>
      <c r="O92" t="str">
        <f t="shared" si="34"/>
        <v>0</v>
      </c>
      <c r="P92" t="e">
        <f>IF(Q92="0","",IF(Q92="1",VLOOKUP(O92+0,slovy!$F$2:$G$11,2,FALSE),VLOOKUP(Q92+0,slovy!$D$2:$E$10,2,FALSE)))</f>
        <v>#VALUE!</v>
      </c>
      <c r="Q92" t="str">
        <f t="shared" si="40"/>
        <v/>
      </c>
      <c r="R92">
        <f t="shared" si="24"/>
        <v>1</v>
      </c>
      <c r="S92" t="str">
        <f t="shared" si="25"/>
        <v/>
      </c>
      <c r="T92" t="str">
        <f>IF(U92="0","",IF(R92=1,VLOOKUP(U92+0,slovy!$A$2:$C$10,3,FALSE),IF(W92="1","",VLOOKUP(U92+0,slovy!$A$2:$B$10,2))))</f>
        <v/>
      </c>
      <c r="U92" t="str">
        <f t="shared" si="26"/>
        <v>0</v>
      </c>
      <c r="V92" t="e">
        <f>IF(W92="0","",IF(W92="1",VLOOKUP(U92+0,slovy!$F$2:$G$11,2,FALSE),VLOOKUP(W92+0,slovy!$D$2:$E$10,2,FALSE)))</f>
        <v>#VALUE!</v>
      </c>
      <c r="W92" t="str">
        <f t="shared" si="27"/>
        <v/>
      </c>
      <c r="X92" t="e">
        <f>IF(Y92="0","",VLOOKUP(Y92+0,slovy!$H$2:$I$10,2,FALSE))</f>
        <v>#VALUE!</v>
      </c>
      <c r="Y92" t="str">
        <f t="shared" si="28"/>
        <v/>
      </c>
      <c r="Z92" t="e">
        <f>IF(AC92="",VLOOKUP(AA92+0,slovy!$J$2:$K$10,2,FALSE),IF(AC92="0",IF(AE92="0","",IF(AA92="0","",VLOOKUP(AA92+0,slovy!J92:K100,2,FALSE))),IF(AC92="1","",IF(AA92="0",IF(AC92&gt;1,slovy!$M$13,""),VLOOKUP(AA92+0,slovy!$L$2:$M$10,2,FALSE)))))</f>
        <v>#VALUE!</v>
      </c>
      <c r="AA92" t="str">
        <f t="shared" si="29"/>
        <v/>
      </c>
      <c r="AB92" t="e">
        <f>IF(ISBLANK(AC92),"",IF(AC92="0","",IF(AC92="1",CONCATENATE(VLOOKUP(AA92+0,slovy!$F$2:$G$11,2,FALSE),slovy!$M$13),VLOOKUP(AC92+0,slovy!$D$2:$E$10,2,FALSE))))</f>
        <v>#VALUE!</v>
      </c>
      <c r="AC92" t="str">
        <f t="shared" si="30"/>
        <v/>
      </c>
      <c r="AD92" t="e">
        <f>IF(ISBLANK(AE92),"",IF(AE92="0","",IF(AA92="0",CONCATENATE(VLOOKUP(AE92+0,slovy!$H$2:$I$10,2,FALSE),slovy!$M$13),VLOOKUP(AE92+0,slovy!$H$2:$I$10,2,FALSE))))</f>
        <v>#VALUE!</v>
      </c>
      <c r="AE92" t="str">
        <f t="shared" si="31"/>
        <v/>
      </c>
      <c r="AF92" t="e">
        <f>IF(ISBLANK(AG92),"",VLOOKUP(AG92+0,slovy!$N$2:$O$10,2,FALSE))</f>
        <v>#VALUE!</v>
      </c>
      <c r="AG92" t="str">
        <f t="shared" si="32"/>
        <v/>
      </c>
      <c r="AK92">
        <f>ÚJ!$B$2</f>
        <v>0</v>
      </c>
      <c r="AL92">
        <f>ÚJ!$B$3</f>
        <v>0</v>
      </c>
      <c r="AM92">
        <f>ÚJ!$B$4</f>
        <v>0</v>
      </c>
      <c r="AN92" s="200">
        <f>ÚJ!$B$5</f>
        <v>0</v>
      </c>
    </row>
    <row r="93" spans="1:40" ht="14.45" x14ac:dyDescent="0.35">
      <c r="A93" t="str">
        <f>IF(ISBLANK('Peněžní deník'!C97),"",'Peněžní deník'!C97)</f>
        <v/>
      </c>
      <c r="B93" s="197" t="str">
        <f>IF(ISBLANK('Peněžní deník'!B97),"",'Peněžní deník'!B97)</f>
        <v/>
      </c>
      <c r="C93" t="str">
        <f>IF(ISBLANK('Peněžní deník'!D97),"",'Peněžní deník'!D97)</f>
        <v/>
      </c>
      <c r="D93" t="str">
        <f>IF(ISNUMBER('Peněžní deník'!F97),"příjmový",IF(ISNUMBER('Peněžní deník'!G97),"výdajový",IF(ISNUMBER('Peněžní deník'!H97),"příjmový",IF(ISNUMBER('Peněžní deník'!I97),"výdajový",""))))</f>
        <v/>
      </c>
      <c r="E93" t="str">
        <f>IF(ISNUMBER('Peněžní deník'!F97),"hotově",IF(ISNUMBER('Peněžní deník'!G97),"hotově",IF(ISNUMBER('Peněžní deník'!H97),"na účet",IF(ISNUMBER('Peněžní deník'!I97),"z účtu",""))))</f>
        <v/>
      </c>
      <c r="F93" t="e">
        <f>VLOOKUP('Peněžní deník'!E97,'Čísla položek'!$A$2:$C$45,2,FALSE)</f>
        <v>#N/A</v>
      </c>
      <c r="G93" s="205" t="str">
        <f>TEXT('Peněžní deník'!F97+'Peněžní deník'!G97+'Peněžní deník'!H97+'Peněžní deník'!I97,"0,00")</f>
        <v>0,00</v>
      </c>
      <c r="H93" s="205">
        <f t="shared" si="33"/>
        <v>0</v>
      </c>
      <c r="I93" s="205">
        <f t="shared" si="36"/>
        <v>0</v>
      </c>
      <c r="J93" t="str">
        <f t="shared" si="35"/>
        <v/>
      </c>
      <c r="K93" t="str">
        <f t="shared" si="37"/>
        <v/>
      </c>
      <c r="L93">
        <f t="shared" si="38"/>
        <v>1</v>
      </c>
      <c r="M93" t="str">
        <f t="shared" si="39"/>
        <v/>
      </c>
      <c r="N93" t="str">
        <f>IF(O93="0","",IF(L93=1,VLOOKUP(O93+0,slovy!$A$2:$C$10,3,FALSE),IF(Q93="1","",VLOOKUP(O93+0,slovy!$A$2:$B$10,2))))</f>
        <v/>
      </c>
      <c r="O93" t="str">
        <f t="shared" si="34"/>
        <v>0</v>
      </c>
      <c r="P93" t="e">
        <f>IF(Q93="0","",IF(Q93="1",VLOOKUP(O93+0,slovy!$F$2:$G$11,2,FALSE),VLOOKUP(Q93+0,slovy!$D$2:$E$10,2,FALSE)))</f>
        <v>#VALUE!</v>
      </c>
      <c r="Q93" t="str">
        <f t="shared" si="40"/>
        <v/>
      </c>
      <c r="R93">
        <f t="shared" si="24"/>
        <v>1</v>
      </c>
      <c r="S93" t="str">
        <f t="shared" si="25"/>
        <v/>
      </c>
      <c r="T93" t="str">
        <f>IF(U93="0","",IF(R93=1,VLOOKUP(U93+0,slovy!$A$2:$C$10,3,FALSE),IF(W93="1","",VLOOKUP(U93+0,slovy!$A$2:$B$10,2))))</f>
        <v/>
      </c>
      <c r="U93" t="str">
        <f t="shared" si="26"/>
        <v>0</v>
      </c>
      <c r="V93" t="e">
        <f>IF(W93="0","",IF(W93="1",VLOOKUP(U93+0,slovy!$F$2:$G$11,2,FALSE),VLOOKUP(W93+0,slovy!$D$2:$E$10,2,FALSE)))</f>
        <v>#VALUE!</v>
      </c>
      <c r="W93" t="str">
        <f t="shared" si="27"/>
        <v/>
      </c>
      <c r="X93" t="e">
        <f>IF(Y93="0","",VLOOKUP(Y93+0,slovy!$H$2:$I$10,2,FALSE))</f>
        <v>#VALUE!</v>
      </c>
      <c r="Y93" t="str">
        <f t="shared" si="28"/>
        <v/>
      </c>
      <c r="Z93" t="e">
        <f>IF(AC93="",VLOOKUP(AA93+0,slovy!$J$2:$K$10,2,FALSE),IF(AC93="0",IF(AE93="0","",IF(AA93="0","",VLOOKUP(AA93+0,slovy!J93:K101,2,FALSE))),IF(AC93="1","",IF(AA93="0",IF(AC93&gt;1,slovy!$M$13,""),VLOOKUP(AA93+0,slovy!$L$2:$M$10,2,FALSE)))))</f>
        <v>#VALUE!</v>
      </c>
      <c r="AA93" t="str">
        <f t="shared" si="29"/>
        <v/>
      </c>
      <c r="AB93" t="e">
        <f>IF(ISBLANK(AC93),"",IF(AC93="0","",IF(AC93="1",CONCATENATE(VLOOKUP(AA93+0,slovy!$F$2:$G$11,2,FALSE),slovy!$M$13),VLOOKUP(AC93+0,slovy!$D$2:$E$10,2,FALSE))))</f>
        <v>#VALUE!</v>
      </c>
      <c r="AC93" t="str">
        <f t="shared" si="30"/>
        <v/>
      </c>
      <c r="AD93" t="e">
        <f>IF(ISBLANK(AE93),"",IF(AE93="0","",IF(AA93="0",CONCATENATE(VLOOKUP(AE93+0,slovy!$H$2:$I$10,2,FALSE),slovy!$M$13),VLOOKUP(AE93+0,slovy!$H$2:$I$10,2,FALSE))))</f>
        <v>#VALUE!</v>
      </c>
      <c r="AE93" t="str">
        <f t="shared" si="31"/>
        <v/>
      </c>
      <c r="AF93" t="e">
        <f>IF(ISBLANK(AG93),"",VLOOKUP(AG93+0,slovy!$N$2:$O$10,2,FALSE))</f>
        <v>#VALUE!</v>
      </c>
      <c r="AG93" t="str">
        <f t="shared" si="32"/>
        <v/>
      </c>
      <c r="AK93">
        <f>ÚJ!$B$2</f>
        <v>0</v>
      </c>
      <c r="AL93">
        <f>ÚJ!$B$3</f>
        <v>0</v>
      </c>
      <c r="AM93">
        <f>ÚJ!$B$4</f>
        <v>0</v>
      </c>
      <c r="AN93" s="200">
        <f>ÚJ!$B$5</f>
        <v>0</v>
      </c>
    </row>
    <row r="94" spans="1:40" ht="14.45" x14ac:dyDescent="0.35">
      <c r="A94" t="str">
        <f>IF(ISBLANK('Peněžní deník'!C98),"",'Peněžní deník'!C98)</f>
        <v/>
      </c>
      <c r="B94" s="197" t="str">
        <f>IF(ISBLANK('Peněžní deník'!B98),"",'Peněžní deník'!B98)</f>
        <v/>
      </c>
      <c r="C94" t="str">
        <f>IF(ISBLANK('Peněžní deník'!D98),"",'Peněžní deník'!D98)</f>
        <v/>
      </c>
      <c r="D94" t="str">
        <f>IF(ISNUMBER('Peněžní deník'!F98),"příjmový",IF(ISNUMBER('Peněžní deník'!G98),"výdajový",IF(ISNUMBER('Peněžní deník'!H98),"příjmový",IF(ISNUMBER('Peněžní deník'!I98),"výdajový",""))))</f>
        <v/>
      </c>
      <c r="E94" t="str">
        <f>IF(ISNUMBER('Peněžní deník'!F98),"hotově",IF(ISNUMBER('Peněžní deník'!G98),"hotově",IF(ISNUMBER('Peněžní deník'!H98),"na účet",IF(ISNUMBER('Peněžní deník'!I98),"z účtu",""))))</f>
        <v/>
      </c>
      <c r="F94" t="e">
        <f>VLOOKUP('Peněžní deník'!E98,'Čísla položek'!$A$2:$C$45,2,FALSE)</f>
        <v>#N/A</v>
      </c>
      <c r="G94" s="205" t="str">
        <f>TEXT('Peněžní deník'!F98+'Peněžní deník'!G98+'Peněžní deník'!H98+'Peněžní deník'!I98,"0,00")</f>
        <v>0,00</v>
      </c>
      <c r="H94" s="205">
        <f t="shared" si="33"/>
        <v>0</v>
      </c>
      <c r="I94" s="205">
        <f t="shared" si="36"/>
        <v>0</v>
      </c>
      <c r="J94" t="str">
        <f t="shared" si="35"/>
        <v/>
      </c>
      <c r="K94" t="str">
        <f t="shared" si="37"/>
        <v/>
      </c>
      <c r="L94">
        <f t="shared" si="38"/>
        <v>1</v>
      </c>
      <c r="M94" t="str">
        <f t="shared" si="39"/>
        <v/>
      </c>
      <c r="N94" t="str">
        <f>IF(O94="0","",IF(L94=1,VLOOKUP(O94+0,slovy!$A$2:$C$10,3,FALSE),IF(Q94="1","",VLOOKUP(O94+0,slovy!$A$2:$B$10,2))))</f>
        <v/>
      </c>
      <c r="O94" t="str">
        <f t="shared" si="34"/>
        <v>0</v>
      </c>
      <c r="P94" t="e">
        <f>IF(Q94="0","",IF(Q94="1",VLOOKUP(O94+0,slovy!$F$2:$G$11,2,FALSE),VLOOKUP(Q94+0,slovy!$D$2:$E$10,2,FALSE)))</f>
        <v>#VALUE!</v>
      </c>
      <c r="Q94" t="str">
        <f t="shared" si="40"/>
        <v/>
      </c>
      <c r="R94">
        <f t="shared" si="24"/>
        <v>1</v>
      </c>
      <c r="S94" t="str">
        <f t="shared" si="25"/>
        <v/>
      </c>
      <c r="T94" t="str">
        <f>IF(U94="0","",IF(R94=1,VLOOKUP(U94+0,slovy!$A$2:$C$10,3,FALSE),IF(W94="1","",VLOOKUP(U94+0,slovy!$A$2:$B$10,2))))</f>
        <v/>
      </c>
      <c r="U94" t="str">
        <f t="shared" si="26"/>
        <v>0</v>
      </c>
      <c r="V94" t="e">
        <f>IF(W94="0","",IF(W94="1",VLOOKUP(U94+0,slovy!$F$2:$G$11,2,FALSE),VLOOKUP(W94+0,slovy!$D$2:$E$10,2,FALSE)))</f>
        <v>#VALUE!</v>
      </c>
      <c r="W94" t="str">
        <f t="shared" si="27"/>
        <v/>
      </c>
      <c r="X94" t="e">
        <f>IF(Y94="0","",VLOOKUP(Y94+0,slovy!$H$2:$I$10,2,FALSE))</f>
        <v>#VALUE!</v>
      </c>
      <c r="Y94" t="str">
        <f t="shared" si="28"/>
        <v/>
      </c>
      <c r="Z94" t="e">
        <f>IF(AC94="",VLOOKUP(AA94+0,slovy!$J$2:$K$10,2,FALSE),IF(AC94="0",IF(AE94="0","",IF(AA94="0","",VLOOKUP(AA94+0,slovy!J94:K102,2,FALSE))),IF(AC94="1","",IF(AA94="0",IF(AC94&gt;1,slovy!$M$13,""),VLOOKUP(AA94+0,slovy!$L$2:$M$10,2,FALSE)))))</f>
        <v>#VALUE!</v>
      </c>
      <c r="AA94" t="str">
        <f t="shared" si="29"/>
        <v/>
      </c>
      <c r="AB94" t="e">
        <f>IF(ISBLANK(AC94),"",IF(AC94="0","",IF(AC94="1",CONCATENATE(VLOOKUP(AA94+0,slovy!$F$2:$G$11,2,FALSE),slovy!$M$13),VLOOKUP(AC94+0,slovy!$D$2:$E$10,2,FALSE))))</f>
        <v>#VALUE!</v>
      </c>
      <c r="AC94" t="str">
        <f t="shared" si="30"/>
        <v/>
      </c>
      <c r="AD94" t="e">
        <f>IF(ISBLANK(AE94),"",IF(AE94="0","",IF(AA94="0",CONCATENATE(VLOOKUP(AE94+0,slovy!$H$2:$I$10,2,FALSE),slovy!$M$13),VLOOKUP(AE94+0,slovy!$H$2:$I$10,2,FALSE))))</f>
        <v>#VALUE!</v>
      </c>
      <c r="AE94" t="str">
        <f t="shared" si="31"/>
        <v/>
      </c>
      <c r="AF94" t="e">
        <f>IF(ISBLANK(AG94),"",VLOOKUP(AG94+0,slovy!$N$2:$O$10,2,FALSE))</f>
        <v>#VALUE!</v>
      </c>
      <c r="AG94" t="str">
        <f t="shared" si="32"/>
        <v/>
      </c>
      <c r="AK94">
        <f>ÚJ!$B$2</f>
        <v>0</v>
      </c>
      <c r="AL94">
        <f>ÚJ!$B$3</f>
        <v>0</v>
      </c>
      <c r="AM94">
        <f>ÚJ!$B$4</f>
        <v>0</v>
      </c>
      <c r="AN94" s="200">
        <f>ÚJ!$B$5</f>
        <v>0</v>
      </c>
    </row>
    <row r="95" spans="1:40" ht="14.45" x14ac:dyDescent="0.35">
      <c r="A95" t="str">
        <f>IF(ISBLANK('Peněžní deník'!C99),"",'Peněžní deník'!C99)</f>
        <v/>
      </c>
      <c r="B95" s="197" t="str">
        <f>IF(ISBLANK('Peněžní deník'!B99),"",'Peněžní deník'!B99)</f>
        <v/>
      </c>
      <c r="C95" t="str">
        <f>IF(ISBLANK('Peněžní deník'!D99),"",'Peněžní deník'!D99)</f>
        <v/>
      </c>
      <c r="D95" t="str">
        <f>IF(ISNUMBER('Peněžní deník'!F99),"příjmový",IF(ISNUMBER('Peněžní deník'!G99),"výdajový",IF(ISNUMBER('Peněžní deník'!H99),"příjmový",IF(ISNUMBER('Peněžní deník'!I99),"výdajový",""))))</f>
        <v/>
      </c>
      <c r="E95" t="str">
        <f>IF(ISNUMBER('Peněžní deník'!F99),"hotově",IF(ISNUMBER('Peněžní deník'!G99),"hotově",IF(ISNUMBER('Peněžní deník'!H99),"na účet",IF(ISNUMBER('Peněžní deník'!I99),"z účtu",""))))</f>
        <v/>
      </c>
      <c r="F95" t="e">
        <f>VLOOKUP('Peněžní deník'!E99,'Čísla položek'!$A$2:$C$45,2,FALSE)</f>
        <v>#N/A</v>
      </c>
      <c r="G95" s="205" t="str">
        <f>TEXT('Peněžní deník'!F99+'Peněžní deník'!G99+'Peněžní deník'!H99+'Peněžní deník'!I99,"0,00")</f>
        <v>0,00</v>
      </c>
      <c r="H95" s="205">
        <f t="shared" si="33"/>
        <v>0</v>
      </c>
      <c r="I95" s="205">
        <f t="shared" si="36"/>
        <v>0</v>
      </c>
      <c r="J95" t="str">
        <f t="shared" si="35"/>
        <v/>
      </c>
      <c r="K95" t="str">
        <f t="shared" si="37"/>
        <v/>
      </c>
      <c r="L95">
        <f t="shared" si="38"/>
        <v>1</v>
      </c>
      <c r="M95" t="str">
        <f t="shared" si="39"/>
        <v/>
      </c>
      <c r="N95" t="str">
        <f>IF(O95="0","",IF(L95=1,VLOOKUP(O95+0,slovy!$A$2:$C$10,3,FALSE),IF(Q95="1","",VLOOKUP(O95+0,slovy!$A$2:$B$10,2))))</f>
        <v/>
      </c>
      <c r="O95" t="str">
        <f t="shared" si="34"/>
        <v>0</v>
      </c>
      <c r="P95" t="e">
        <f>IF(Q95="0","",IF(Q95="1",VLOOKUP(O95+0,slovy!$F$2:$G$11,2,FALSE),VLOOKUP(Q95+0,slovy!$D$2:$E$10,2,FALSE)))</f>
        <v>#VALUE!</v>
      </c>
      <c r="Q95" t="str">
        <f t="shared" si="40"/>
        <v/>
      </c>
      <c r="R95">
        <f t="shared" si="24"/>
        <v>1</v>
      </c>
      <c r="S95" t="str">
        <f t="shared" si="25"/>
        <v/>
      </c>
      <c r="T95" t="str">
        <f>IF(U95="0","",IF(R95=1,VLOOKUP(U95+0,slovy!$A$2:$C$10,3,FALSE),IF(W95="1","",VLOOKUP(U95+0,slovy!$A$2:$B$10,2))))</f>
        <v/>
      </c>
      <c r="U95" t="str">
        <f t="shared" si="26"/>
        <v>0</v>
      </c>
      <c r="V95" t="e">
        <f>IF(W95="0","",IF(W95="1",VLOOKUP(U95+0,slovy!$F$2:$G$11,2,FALSE),VLOOKUP(W95+0,slovy!$D$2:$E$10,2,FALSE)))</f>
        <v>#VALUE!</v>
      </c>
      <c r="W95" t="str">
        <f t="shared" si="27"/>
        <v/>
      </c>
      <c r="X95" t="e">
        <f>IF(Y95="0","",VLOOKUP(Y95+0,slovy!$H$2:$I$10,2,FALSE))</f>
        <v>#VALUE!</v>
      </c>
      <c r="Y95" t="str">
        <f t="shared" si="28"/>
        <v/>
      </c>
      <c r="Z95" t="e">
        <f>IF(AC95="",VLOOKUP(AA95+0,slovy!$J$2:$K$10,2,FALSE),IF(AC95="0",IF(AE95="0","",IF(AA95="0","",VLOOKUP(AA95+0,slovy!J95:K103,2,FALSE))),IF(AC95="1","",IF(AA95="0",IF(AC95&gt;1,slovy!$M$13,""),VLOOKUP(AA95+0,slovy!$L$2:$M$10,2,FALSE)))))</f>
        <v>#VALUE!</v>
      </c>
      <c r="AA95" t="str">
        <f t="shared" si="29"/>
        <v/>
      </c>
      <c r="AB95" t="e">
        <f>IF(ISBLANK(AC95),"",IF(AC95="0","",IF(AC95="1",CONCATENATE(VLOOKUP(AA95+0,slovy!$F$2:$G$11,2,FALSE),slovy!$M$13),VLOOKUP(AC95+0,slovy!$D$2:$E$10,2,FALSE))))</f>
        <v>#VALUE!</v>
      </c>
      <c r="AC95" t="str">
        <f t="shared" si="30"/>
        <v/>
      </c>
      <c r="AD95" t="e">
        <f>IF(ISBLANK(AE95),"",IF(AE95="0","",IF(AA95="0",CONCATENATE(VLOOKUP(AE95+0,slovy!$H$2:$I$10,2,FALSE),slovy!$M$13),VLOOKUP(AE95+0,slovy!$H$2:$I$10,2,FALSE))))</f>
        <v>#VALUE!</v>
      </c>
      <c r="AE95" t="str">
        <f t="shared" si="31"/>
        <v/>
      </c>
      <c r="AF95" t="e">
        <f>IF(ISBLANK(AG95),"",VLOOKUP(AG95+0,slovy!$N$2:$O$10,2,FALSE))</f>
        <v>#VALUE!</v>
      </c>
      <c r="AG95" t="str">
        <f t="shared" si="32"/>
        <v/>
      </c>
      <c r="AK95">
        <f>ÚJ!$B$2</f>
        <v>0</v>
      </c>
      <c r="AL95">
        <f>ÚJ!$B$3</f>
        <v>0</v>
      </c>
      <c r="AM95">
        <f>ÚJ!$B$4</f>
        <v>0</v>
      </c>
      <c r="AN95" s="200">
        <f>ÚJ!$B$5</f>
        <v>0</v>
      </c>
    </row>
    <row r="96" spans="1:40" ht="14.45" x14ac:dyDescent="0.35">
      <c r="A96" t="str">
        <f>IF(ISBLANK('Peněžní deník'!C100),"",'Peněžní deník'!C100)</f>
        <v/>
      </c>
      <c r="B96" s="197" t="str">
        <f>IF(ISBLANK('Peněžní deník'!B100),"",'Peněžní deník'!B100)</f>
        <v/>
      </c>
      <c r="C96" t="str">
        <f>IF(ISBLANK('Peněžní deník'!D100),"",'Peněžní deník'!D100)</f>
        <v/>
      </c>
      <c r="D96" t="str">
        <f>IF(ISNUMBER('Peněžní deník'!F100),"příjmový",IF(ISNUMBER('Peněžní deník'!G100),"výdajový",IF(ISNUMBER('Peněžní deník'!H100),"příjmový",IF(ISNUMBER('Peněžní deník'!I100),"výdajový",""))))</f>
        <v/>
      </c>
      <c r="E96" t="str">
        <f>IF(ISNUMBER('Peněžní deník'!F100),"hotově",IF(ISNUMBER('Peněžní deník'!G100),"hotově",IF(ISNUMBER('Peněžní deník'!H100),"na účet",IF(ISNUMBER('Peněžní deník'!I100),"z účtu",""))))</f>
        <v/>
      </c>
      <c r="F96" t="e">
        <f>VLOOKUP('Peněžní deník'!E100,'Čísla položek'!$A$2:$C$45,2,FALSE)</f>
        <v>#N/A</v>
      </c>
      <c r="G96" s="205" t="str">
        <f>TEXT('Peněžní deník'!F100+'Peněžní deník'!G100+'Peněžní deník'!H100+'Peněžní deník'!I100,"0,00")</f>
        <v>0,00</v>
      </c>
      <c r="H96" s="205">
        <f t="shared" si="33"/>
        <v>0</v>
      </c>
      <c r="I96" s="205">
        <f t="shared" si="36"/>
        <v>0</v>
      </c>
      <c r="J96" t="str">
        <f t="shared" si="35"/>
        <v/>
      </c>
      <c r="K96" t="str">
        <f t="shared" si="37"/>
        <v/>
      </c>
      <c r="L96">
        <f t="shared" si="38"/>
        <v>1</v>
      </c>
      <c r="M96" t="str">
        <f t="shared" si="39"/>
        <v/>
      </c>
      <c r="N96" t="str">
        <f>IF(O96="0","",IF(L96=1,VLOOKUP(O96+0,slovy!$A$2:$C$10,3,FALSE),IF(Q96="1","",VLOOKUP(O96+0,slovy!$A$2:$B$10,2))))</f>
        <v/>
      </c>
      <c r="O96" t="str">
        <f t="shared" si="34"/>
        <v>0</v>
      </c>
      <c r="P96" t="e">
        <f>IF(Q96="0","",IF(Q96="1",VLOOKUP(O96+0,slovy!$F$2:$G$11,2,FALSE),VLOOKUP(Q96+0,slovy!$D$2:$E$10,2,FALSE)))</f>
        <v>#VALUE!</v>
      </c>
      <c r="Q96" t="str">
        <f t="shared" si="40"/>
        <v/>
      </c>
      <c r="R96">
        <f t="shared" si="24"/>
        <v>1</v>
      </c>
      <c r="S96" t="str">
        <f t="shared" si="25"/>
        <v/>
      </c>
      <c r="T96" t="str">
        <f>IF(U96="0","",IF(R96=1,VLOOKUP(U96+0,slovy!$A$2:$C$10,3,FALSE),IF(W96="1","",VLOOKUP(U96+0,slovy!$A$2:$B$10,2))))</f>
        <v/>
      </c>
      <c r="U96" t="str">
        <f t="shared" si="26"/>
        <v>0</v>
      </c>
      <c r="V96" t="e">
        <f>IF(W96="0","",IF(W96="1",VLOOKUP(U96+0,slovy!$F$2:$G$11,2,FALSE),VLOOKUP(W96+0,slovy!$D$2:$E$10,2,FALSE)))</f>
        <v>#VALUE!</v>
      </c>
      <c r="W96" t="str">
        <f t="shared" si="27"/>
        <v/>
      </c>
      <c r="X96" t="e">
        <f>IF(Y96="0","",VLOOKUP(Y96+0,slovy!$H$2:$I$10,2,FALSE))</f>
        <v>#VALUE!</v>
      </c>
      <c r="Y96" t="str">
        <f t="shared" si="28"/>
        <v/>
      </c>
      <c r="Z96" t="e">
        <f>IF(AC96="",VLOOKUP(AA96+0,slovy!$J$2:$K$10,2,FALSE),IF(AC96="0",IF(AE96="0","",IF(AA96="0","",VLOOKUP(AA96+0,slovy!J96:K104,2,FALSE))),IF(AC96="1","",IF(AA96="0",IF(AC96&gt;1,slovy!$M$13,""),VLOOKUP(AA96+0,slovy!$L$2:$M$10,2,FALSE)))))</f>
        <v>#VALUE!</v>
      </c>
      <c r="AA96" t="str">
        <f t="shared" si="29"/>
        <v/>
      </c>
      <c r="AB96" t="e">
        <f>IF(ISBLANK(AC96),"",IF(AC96="0","",IF(AC96="1",CONCATENATE(VLOOKUP(AA96+0,slovy!$F$2:$G$11,2,FALSE),slovy!$M$13),VLOOKUP(AC96+0,slovy!$D$2:$E$10,2,FALSE))))</f>
        <v>#VALUE!</v>
      </c>
      <c r="AC96" t="str">
        <f t="shared" si="30"/>
        <v/>
      </c>
      <c r="AD96" t="e">
        <f>IF(ISBLANK(AE96),"",IF(AE96="0","",IF(AA96="0",CONCATENATE(VLOOKUP(AE96+0,slovy!$H$2:$I$10,2,FALSE),slovy!$M$13),VLOOKUP(AE96+0,slovy!$H$2:$I$10,2,FALSE))))</f>
        <v>#VALUE!</v>
      </c>
      <c r="AE96" t="str">
        <f t="shared" si="31"/>
        <v/>
      </c>
      <c r="AF96" t="e">
        <f>IF(ISBLANK(AG96),"",VLOOKUP(AG96+0,slovy!$N$2:$O$10,2,FALSE))</f>
        <v>#VALUE!</v>
      </c>
      <c r="AG96" t="str">
        <f t="shared" si="32"/>
        <v/>
      </c>
      <c r="AK96">
        <f>ÚJ!$B$2</f>
        <v>0</v>
      </c>
      <c r="AL96">
        <f>ÚJ!$B$3</f>
        <v>0</v>
      </c>
      <c r="AM96">
        <f>ÚJ!$B$4</f>
        <v>0</v>
      </c>
      <c r="AN96" s="200">
        <f>ÚJ!$B$5</f>
        <v>0</v>
      </c>
    </row>
    <row r="97" spans="1:40" ht="14.45" x14ac:dyDescent="0.35">
      <c r="A97" t="str">
        <f>IF(ISBLANK('Peněžní deník'!C101),"",'Peněžní deník'!C101)</f>
        <v/>
      </c>
      <c r="B97" s="197" t="str">
        <f>IF(ISBLANK('Peněžní deník'!B101),"",'Peněžní deník'!B101)</f>
        <v/>
      </c>
      <c r="C97" t="str">
        <f>IF(ISBLANK('Peněžní deník'!D101),"",'Peněžní deník'!D101)</f>
        <v/>
      </c>
      <c r="D97" t="str">
        <f>IF(ISNUMBER('Peněžní deník'!F101),"příjmový",IF(ISNUMBER('Peněžní deník'!G101),"výdajový",IF(ISNUMBER('Peněžní deník'!H101),"příjmový",IF(ISNUMBER('Peněžní deník'!I101),"výdajový",""))))</f>
        <v/>
      </c>
      <c r="E97" t="str">
        <f>IF(ISNUMBER('Peněžní deník'!F101),"hotově",IF(ISNUMBER('Peněžní deník'!G101),"hotově",IF(ISNUMBER('Peněžní deník'!H101),"na účet",IF(ISNUMBER('Peněžní deník'!I101),"z účtu",""))))</f>
        <v/>
      </c>
      <c r="F97" t="e">
        <f>VLOOKUP('Peněžní deník'!E101,'Čísla položek'!$A$2:$C$45,2,FALSE)</f>
        <v>#N/A</v>
      </c>
      <c r="G97" s="205" t="str">
        <f>TEXT('Peněžní deník'!F101+'Peněžní deník'!G101+'Peněžní deník'!H101+'Peněžní deník'!I101,"0,00")</f>
        <v>0,00</v>
      </c>
      <c r="H97" s="205">
        <f t="shared" si="33"/>
        <v>0</v>
      </c>
      <c r="I97" s="205">
        <f t="shared" si="36"/>
        <v>0</v>
      </c>
      <c r="J97" t="str">
        <f t="shared" si="35"/>
        <v/>
      </c>
      <c r="K97" t="str">
        <f t="shared" si="37"/>
        <v/>
      </c>
      <c r="L97">
        <f t="shared" si="38"/>
        <v>1</v>
      </c>
      <c r="M97" t="str">
        <f t="shared" si="39"/>
        <v/>
      </c>
      <c r="N97" t="str">
        <f>IF(O97="0","",IF(L97=1,VLOOKUP(O97+0,slovy!$A$2:$C$10,3,FALSE),IF(Q97="1","",VLOOKUP(O97+0,slovy!$A$2:$B$10,2))))</f>
        <v/>
      </c>
      <c r="O97" t="str">
        <f t="shared" si="34"/>
        <v>0</v>
      </c>
      <c r="P97" t="e">
        <f>IF(Q97="0","",IF(Q97="1",VLOOKUP(O97+0,slovy!$F$2:$G$11,2,FALSE),VLOOKUP(Q97+0,slovy!$D$2:$E$10,2,FALSE)))</f>
        <v>#VALUE!</v>
      </c>
      <c r="Q97" t="str">
        <f t="shared" si="40"/>
        <v/>
      </c>
      <c r="R97">
        <f t="shared" si="24"/>
        <v>1</v>
      </c>
      <c r="S97" t="str">
        <f t="shared" si="25"/>
        <v/>
      </c>
      <c r="T97" t="str">
        <f>IF(U97="0","",IF(R97=1,VLOOKUP(U97+0,slovy!$A$2:$C$10,3,FALSE),IF(W97="1","",VLOOKUP(U97+0,slovy!$A$2:$B$10,2))))</f>
        <v/>
      </c>
      <c r="U97" t="str">
        <f t="shared" si="26"/>
        <v>0</v>
      </c>
      <c r="V97" t="e">
        <f>IF(W97="0","",IF(W97="1",VLOOKUP(U97+0,slovy!$F$2:$G$11,2,FALSE),VLOOKUP(W97+0,slovy!$D$2:$E$10,2,FALSE)))</f>
        <v>#VALUE!</v>
      </c>
      <c r="W97" t="str">
        <f t="shared" si="27"/>
        <v/>
      </c>
      <c r="X97" t="e">
        <f>IF(Y97="0","",VLOOKUP(Y97+0,slovy!$H$2:$I$10,2,FALSE))</f>
        <v>#VALUE!</v>
      </c>
      <c r="Y97" t="str">
        <f t="shared" si="28"/>
        <v/>
      </c>
      <c r="Z97" t="e">
        <f>IF(AC97="",VLOOKUP(AA97+0,slovy!$J$2:$K$10,2,FALSE),IF(AC97="0",IF(AE97="0","",IF(AA97="0","",VLOOKUP(AA97+0,slovy!J97:K105,2,FALSE))),IF(AC97="1","",IF(AA97="0",IF(AC97&gt;1,slovy!$M$13,""),VLOOKUP(AA97+0,slovy!$L$2:$M$10,2,FALSE)))))</f>
        <v>#VALUE!</v>
      </c>
      <c r="AA97" t="str">
        <f t="shared" si="29"/>
        <v/>
      </c>
      <c r="AB97" t="e">
        <f>IF(ISBLANK(AC97),"",IF(AC97="0","",IF(AC97="1",CONCATENATE(VLOOKUP(AA97+0,slovy!$F$2:$G$11,2,FALSE),slovy!$M$13),VLOOKUP(AC97+0,slovy!$D$2:$E$10,2,FALSE))))</f>
        <v>#VALUE!</v>
      </c>
      <c r="AC97" t="str">
        <f t="shared" si="30"/>
        <v/>
      </c>
      <c r="AD97" t="e">
        <f>IF(ISBLANK(AE97),"",IF(AE97="0","",IF(AA97="0",CONCATENATE(VLOOKUP(AE97+0,slovy!$H$2:$I$10,2,FALSE),slovy!$M$13),VLOOKUP(AE97+0,slovy!$H$2:$I$10,2,FALSE))))</f>
        <v>#VALUE!</v>
      </c>
      <c r="AE97" t="str">
        <f t="shared" si="31"/>
        <v/>
      </c>
      <c r="AF97" t="e">
        <f>IF(ISBLANK(AG97),"",VLOOKUP(AG97+0,slovy!$N$2:$O$10,2,FALSE))</f>
        <v>#VALUE!</v>
      </c>
      <c r="AG97" t="str">
        <f t="shared" si="32"/>
        <v/>
      </c>
      <c r="AK97">
        <f>ÚJ!$B$2</f>
        <v>0</v>
      </c>
      <c r="AL97">
        <f>ÚJ!$B$3</f>
        <v>0</v>
      </c>
      <c r="AM97">
        <f>ÚJ!$B$4</f>
        <v>0</v>
      </c>
      <c r="AN97" s="200">
        <f>ÚJ!$B$5</f>
        <v>0</v>
      </c>
    </row>
    <row r="98" spans="1:40" ht="14.45" x14ac:dyDescent="0.35">
      <c r="A98" t="str">
        <f>IF(ISBLANK('Peněžní deník'!C102),"",'Peněžní deník'!C102)</f>
        <v/>
      </c>
      <c r="B98" s="197" t="str">
        <f>IF(ISBLANK('Peněžní deník'!B102),"",'Peněžní deník'!B102)</f>
        <v/>
      </c>
      <c r="C98" t="str">
        <f>IF(ISBLANK('Peněžní deník'!D102),"",'Peněžní deník'!D102)</f>
        <v/>
      </c>
      <c r="D98" t="str">
        <f>IF(ISNUMBER('Peněžní deník'!F102),"příjmový",IF(ISNUMBER('Peněžní deník'!G102),"výdajový",IF(ISNUMBER('Peněžní deník'!H102),"příjmový",IF(ISNUMBER('Peněžní deník'!I102),"výdajový",""))))</f>
        <v/>
      </c>
      <c r="E98" t="str">
        <f>IF(ISNUMBER('Peněžní deník'!F102),"hotově",IF(ISNUMBER('Peněžní deník'!G102),"hotově",IF(ISNUMBER('Peněžní deník'!H102),"na účet",IF(ISNUMBER('Peněžní deník'!I102),"z účtu",""))))</f>
        <v/>
      </c>
      <c r="F98" t="e">
        <f>VLOOKUP('Peněžní deník'!E102,'Čísla položek'!$A$2:$C$45,2,FALSE)</f>
        <v>#N/A</v>
      </c>
      <c r="G98" s="205" t="str">
        <f>TEXT('Peněžní deník'!F102+'Peněžní deník'!G102+'Peněžní deník'!H102+'Peněžní deník'!I102,"0,00")</f>
        <v>0,00</v>
      </c>
      <c r="H98" s="205">
        <f t="shared" si="33"/>
        <v>0</v>
      </c>
      <c r="I98" s="205">
        <f t="shared" si="36"/>
        <v>0</v>
      </c>
      <c r="J98" t="str">
        <f t="shared" si="35"/>
        <v/>
      </c>
      <c r="K98" t="str">
        <f t="shared" si="37"/>
        <v/>
      </c>
      <c r="L98">
        <f t="shared" si="38"/>
        <v>1</v>
      </c>
      <c r="M98" t="str">
        <f t="shared" si="39"/>
        <v/>
      </c>
      <c r="N98" t="str">
        <f>IF(O98="0","",IF(L98=1,VLOOKUP(O98+0,slovy!$A$2:$C$10,3,FALSE),IF(Q98="1","",VLOOKUP(O98+0,slovy!$A$2:$B$10,2))))</f>
        <v/>
      </c>
      <c r="O98" t="str">
        <f t="shared" si="34"/>
        <v>0</v>
      </c>
      <c r="P98" t="e">
        <f>IF(Q98="0","",IF(Q98="1",VLOOKUP(O98+0,slovy!$F$2:$G$11,2,FALSE),VLOOKUP(Q98+0,slovy!$D$2:$E$10,2,FALSE)))</f>
        <v>#VALUE!</v>
      </c>
      <c r="Q98" t="str">
        <f t="shared" si="40"/>
        <v/>
      </c>
      <c r="R98">
        <f t="shared" si="24"/>
        <v>1</v>
      </c>
      <c r="S98" t="str">
        <f t="shared" si="25"/>
        <v/>
      </c>
      <c r="T98" t="str">
        <f>IF(U98="0","",IF(R98=1,VLOOKUP(U98+0,slovy!$A$2:$C$10,3,FALSE),IF(W98="1","",VLOOKUP(U98+0,slovy!$A$2:$B$10,2))))</f>
        <v/>
      </c>
      <c r="U98" t="str">
        <f t="shared" si="26"/>
        <v>0</v>
      </c>
      <c r="V98" t="e">
        <f>IF(W98="0","",IF(W98="1",VLOOKUP(U98+0,slovy!$F$2:$G$11,2,FALSE),VLOOKUP(W98+0,slovy!$D$2:$E$10,2,FALSE)))</f>
        <v>#VALUE!</v>
      </c>
      <c r="W98" t="str">
        <f t="shared" si="27"/>
        <v/>
      </c>
      <c r="X98" t="e">
        <f>IF(Y98="0","",VLOOKUP(Y98+0,slovy!$H$2:$I$10,2,FALSE))</f>
        <v>#VALUE!</v>
      </c>
      <c r="Y98" t="str">
        <f t="shared" si="28"/>
        <v/>
      </c>
      <c r="Z98" t="e">
        <f>IF(AC98="",VLOOKUP(AA98+0,slovy!$J$2:$K$10,2,FALSE),IF(AC98="0",IF(AE98="0","",IF(AA98="0","",VLOOKUP(AA98+0,slovy!J98:K106,2,FALSE))),IF(AC98="1","",IF(AA98="0",IF(AC98&gt;1,slovy!$M$13,""),VLOOKUP(AA98+0,slovy!$L$2:$M$10,2,FALSE)))))</f>
        <v>#VALUE!</v>
      </c>
      <c r="AA98" t="str">
        <f t="shared" si="29"/>
        <v/>
      </c>
      <c r="AB98" t="e">
        <f>IF(ISBLANK(AC98),"",IF(AC98="0","",IF(AC98="1",CONCATENATE(VLOOKUP(AA98+0,slovy!$F$2:$G$11,2,FALSE),slovy!$M$13),VLOOKUP(AC98+0,slovy!$D$2:$E$10,2,FALSE))))</f>
        <v>#VALUE!</v>
      </c>
      <c r="AC98" t="str">
        <f t="shared" si="30"/>
        <v/>
      </c>
      <c r="AD98" t="e">
        <f>IF(ISBLANK(AE98),"",IF(AE98="0","",IF(AA98="0",CONCATENATE(VLOOKUP(AE98+0,slovy!$H$2:$I$10,2,FALSE),slovy!$M$13),VLOOKUP(AE98+0,slovy!$H$2:$I$10,2,FALSE))))</f>
        <v>#VALUE!</v>
      </c>
      <c r="AE98" t="str">
        <f t="shared" si="31"/>
        <v/>
      </c>
      <c r="AF98" t="e">
        <f>IF(ISBLANK(AG98),"",VLOOKUP(AG98+0,slovy!$N$2:$O$10,2,FALSE))</f>
        <v>#VALUE!</v>
      </c>
      <c r="AG98" t="str">
        <f t="shared" si="32"/>
        <v/>
      </c>
      <c r="AK98">
        <f>ÚJ!$B$2</f>
        <v>0</v>
      </c>
      <c r="AL98">
        <f>ÚJ!$B$3</f>
        <v>0</v>
      </c>
      <c r="AM98">
        <f>ÚJ!$B$4</f>
        <v>0</v>
      </c>
      <c r="AN98" s="200">
        <f>ÚJ!$B$5</f>
        <v>0</v>
      </c>
    </row>
    <row r="99" spans="1:40" ht="14.45" x14ac:dyDescent="0.35">
      <c r="A99" t="str">
        <f>IF(ISBLANK('Peněžní deník'!C103),"",'Peněžní deník'!C103)</f>
        <v/>
      </c>
      <c r="B99" s="197" t="str">
        <f>IF(ISBLANK('Peněžní deník'!B103),"",'Peněžní deník'!B103)</f>
        <v/>
      </c>
      <c r="C99" t="str">
        <f>IF(ISBLANK('Peněžní deník'!D103),"",'Peněžní deník'!D103)</f>
        <v/>
      </c>
      <c r="D99" t="str">
        <f>IF(ISNUMBER('Peněžní deník'!F103),"příjmový",IF(ISNUMBER('Peněžní deník'!G103),"výdajový",IF(ISNUMBER('Peněžní deník'!H103),"příjmový",IF(ISNUMBER('Peněžní deník'!I103),"výdajový",""))))</f>
        <v/>
      </c>
      <c r="E99" t="str">
        <f>IF(ISNUMBER('Peněžní deník'!F103),"hotově",IF(ISNUMBER('Peněžní deník'!G103),"hotově",IF(ISNUMBER('Peněžní deník'!H103),"na účet",IF(ISNUMBER('Peněžní deník'!I103),"z účtu",""))))</f>
        <v/>
      </c>
      <c r="F99" t="e">
        <f>VLOOKUP('Peněžní deník'!E103,'Čísla položek'!$A$2:$C$45,2,FALSE)</f>
        <v>#N/A</v>
      </c>
      <c r="G99" s="205" t="str">
        <f>TEXT('Peněžní deník'!F103+'Peněžní deník'!G103+'Peněžní deník'!H103+'Peněžní deník'!I103,"0,00")</f>
        <v>0,00</v>
      </c>
      <c r="H99" s="205">
        <f t="shared" si="33"/>
        <v>0</v>
      </c>
      <c r="I99" s="205">
        <f t="shared" si="36"/>
        <v>0</v>
      </c>
      <c r="J99" t="str">
        <f t="shared" si="35"/>
        <v/>
      </c>
      <c r="K99" t="str">
        <f t="shared" si="37"/>
        <v/>
      </c>
      <c r="L99">
        <f t="shared" si="38"/>
        <v>1</v>
      </c>
      <c r="M99" t="str">
        <f t="shared" si="39"/>
        <v/>
      </c>
      <c r="N99" t="str">
        <f>IF(O99="0","",IF(L99=1,VLOOKUP(O99+0,slovy!$A$2:$C$10,3,FALSE),IF(Q99="1","",VLOOKUP(O99+0,slovy!$A$2:$B$10,2))))</f>
        <v/>
      </c>
      <c r="O99" t="str">
        <f t="shared" si="34"/>
        <v>0</v>
      </c>
      <c r="P99" t="e">
        <f>IF(Q99="0","",IF(Q99="1",VLOOKUP(O99+0,slovy!$F$2:$G$11,2,FALSE),VLOOKUP(Q99+0,slovy!$D$2:$E$10,2,FALSE)))</f>
        <v>#VALUE!</v>
      </c>
      <c r="Q99" t="str">
        <f t="shared" si="40"/>
        <v/>
      </c>
      <c r="R99">
        <f t="shared" si="24"/>
        <v>1</v>
      </c>
      <c r="S99" t="str">
        <f t="shared" si="25"/>
        <v/>
      </c>
      <c r="T99" t="str">
        <f>IF(U99="0","",IF(R99=1,VLOOKUP(U99+0,slovy!$A$2:$C$10,3,FALSE),IF(W99="1","",VLOOKUP(U99+0,slovy!$A$2:$B$10,2))))</f>
        <v/>
      </c>
      <c r="U99" t="str">
        <f t="shared" si="26"/>
        <v>0</v>
      </c>
      <c r="V99" t="e">
        <f>IF(W99="0","",IF(W99="1",VLOOKUP(U99+0,slovy!$F$2:$G$11,2,FALSE),VLOOKUP(W99+0,slovy!$D$2:$E$10,2,FALSE)))</f>
        <v>#VALUE!</v>
      </c>
      <c r="W99" t="str">
        <f t="shared" si="27"/>
        <v/>
      </c>
      <c r="X99" t="e">
        <f>IF(Y99="0","",VLOOKUP(Y99+0,slovy!$H$2:$I$10,2,FALSE))</f>
        <v>#VALUE!</v>
      </c>
      <c r="Y99" t="str">
        <f t="shared" si="28"/>
        <v/>
      </c>
      <c r="Z99" t="e">
        <f>IF(AC99="",VLOOKUP(AA99+0,slovy!$J$2:$K$10,2,FALSE),IF(AC99="0",IF(AE99="0","",IF(AA99="0","",VLOOKUP(AA99+0,slovy!J99:K107,2,FALSE))),IF(AC99="1","",IF(AA99="0",IF(AC99&gt;1,slovy!$M$13,""),VLOOKUP(AA99+0,slovy!$L$2:$M$10,2,FALSE)))))</f>
        <v>#VALUE!</v>
      </c>
      <c r="AA99" t="str">
        <f t="shared" si="29"/>
        <v/>
      </c>
      <c r="AB99" t="e">
        <f>IF(ISBLANK(AC99),"",IF(AC99="0","",IF(AC99="1",CONCATENATE(VLOOKUP(AA99+0,slovy!$F$2:$G$11,2,FALSE),slovy!$M$13),VLOOKUP(AC99+0,slovy!$D$2:$E$10,2,FALSE))))</f>
        <v>#VALUE!</v>
      </c>
      <c r="AC99" t="str">
        <f t="shared" si="30"/>
        <v/>
      </c>
      <c r="AD99" t="e">
        <f>IF(ISBLANK(AE99),"",IF(AE99="0","",IF(AA99="0",CONCATENATE(VLOOKUP(AE99+0,slovy!$H$2:$I$10,2,FALSE),slovy!$M$13),VLOOKUP(AE99+0,slovy!$H$2:$I$10,2,FALSE))))</f>
        <v>#VALUE!</v>
      </c>
      <c r="AE99" t="str">
        <f t="shared" si="31"/>
        <v/>
      </c>
      <c r="AF99" t="e">
        <f>IF(ISBLANK(AG99),"",VLOOKUP(AG99+0,slovy!$N$2:$O$10,2,FALSE))</f>
        <v>#VALUE!</v>
      </c>
      <c r="AG99" t="str">
        <f t="shared" si="32"/>
        <v/>
      </c>
      <c r="AK99">
        <f>ÚJ!$B$2</f>
        <v>0</v>
      </c>
      <c r="AL99">
        <f>ÚJ!$B$3</f>
        <v>0</v>
      </c>
      <c r="AM99">
        <f>ÚJ!$B$4</f>
        <v>0</v>
      </c>
      <c r="AN99" s="200">
        <f>ÚJ!$B$5</f>
        <v>0</v>
      </c>
    </row>
    <row r="100" spans="1:40" ht="14.45" x14ac:dyDescent="0.35">
      <c r="A100" t="str">
        <f>IF(ISBLANK('Peněžní deník'!C104),"",'Peněžní deník'!C104)</f>
        <v/>
      </c>
      <c r="B100" s="197" t="str">
        <f>IF(ISBLANK('Peněžní deník'!B104),"",'Peněžní deník'!B104)</f>
        <v/>
      </c>
      <c r="C100" t="str">
        <f>IF(ISBLANK('Peněžní deník'!D104),"",'Peněžní deník'!D104)</f>
        <v/>
      </c>
      <c r="D100" t="str">
        <f>IF(ISNUMBER('Peněžní deník'!F104),"příjmový",IF(ISNUMBER('Peněžní deník'!G104),"výdajový",IF(ISNUMBER('Peněžní deník'!H104),"příjmový",IF(ISNUMBER('Peněžní deník'!I104),"výdajový",""))))</f>
        <v/>
      </c>
      <c r="E100" t="str">
        <f>IF(ISNUMBER('Peněžní deník'!F104),"hotově",IF(ISNUMBER('Peněžní deník'!G104),"hotově",IF(ISNUMBER('Peněžní deník'!H104),"na účet",IF(ISNUMBER('Peněžní deník'!I104),"z účtu",""))))</f>
        <v/>
      </c>
      <c r="F100" t="e">
        <f>VLOOKUP('Peněžní deník'!E104,'Čísla položek'!$A$2:$C$45,2,FALSE)</f>
        <v>#N/A</v>
      </c>
      <c r="G100" s="205" t="str">
        <f>TEXT('Peněžní deník'!F104+'Peněžní deník'!G104+'Peněžní deník'!H104+'Peněžní deník'!I104,"0,00")</f>
        <v>0,00</v>
      </c>
      <c r="H100" s="205">
        <f t="shared" si="33"/>
        <v>0</v>
      </c>
      <c r="I100" s="205">
        <f t="shared" si="36"/>
        <v>0</v>
      </c>
      <c r="J100" t="str">
        <f t="shared" si="35"/>
        <v/>
      </c>
      <c r="K100" t="str">
        <f t="shared" si="37"/>
        <v/>
      </c>
      <c r="L100">
        <f t="shared" si="38"/>
        <v>1</v>
      </c>
      <c r="M100" t="str">
        <f t="shared" si="39"/>
        <v/>
      </c>
      <c r="N100" t="str">
        <f>IF(O100="0","",IF(L100=1,VLOOKUP(O100+0,slovy!$A$2:$C$10,3,FALSE),IF(Q100="1","",VLOOKUP(O100+0,slovy!$A$2:$B$10,2))))</f>
        <v/>
      </c>
      <c r="O100" t="str">
        <f t="shared" si="34"/>
        <v>0</v>
      </c>
      <c r="P100" t="e">
        <f>IF(Q100="0","",IF(Q100="1",VLOOKUP(O100+0,slovy!$F$2:$G$11,2,FALSE),VLOOKUP(Q100+0,slovy!$D$2:$E$10,2,FALSE)))</f>
        <v>#VALUE!</v>
      </c>
      <c r="Q100" t="str">
        <f t="shared" si="40"/>
        <v/>
      </c>
      <c r="R100">
        <f t="shared" si="24"/>
        <v>1</v>
      </c>
      <c r="S100" t="str">
        <f t="shared" si="25"/>
        <v/>
      </c>
      <c r="T100" t="str">
        <f>IF(U100="0","",IF(R100=1,VLOOKUP(U100+0,slovy!$A$2:$C$10,3,FALSE),IF(W100="1","",VLOOKUP(U100+0,slovy!$A$2:$B$10,2))))</f>
        <v/>
      </c>
      <c r="U100" t="str">
        <f t="shared" si="26"/>
        <v>0</v>
      </c>
      <c r="V100" t="e">
        <f>IF(W100="0","",IF(W100="1",VLOOKUP(U100+0,slovy!$F$2:$G$11,2,FALSE),VLOOKUP(W100+0,slovy!$D$2:$E$10,2,FALSE)))</f>
        <v>#VALUE!</v>
      </c>
      <c r="W100" t="str">
        <f t="shared" si="27"/>
        <v/>
      </c>
      <c r="X100" t="e">
        <f>IF(Y100="0","",VLOOKUP(Y100+0,slovy!$H$2:$I$10,2,FALSE))</f>
        <v>#VALUE!</v>
      </c>
      <c r="Y100" t="str">
        <f t="shared" si="28"/>
        <v/>
      </c>
      <c r="Z100" t="e">
        <f>IF(AC100="",VLOOKUP(AA100+0,slovy!$J$2:$K$10,2,FALSE),IF(AC100="0",IF(AE100="0","",IF(AA100="0","",VLOOKUP(AA100+0,slovy!J100:K108,2,FALSE))),IF(AC100="1","",IF(AA100="0",IF(AC100&gt;1,slovy!$M$13,""),VLOOKUP(AA100+0,slovy!$L$2:$M$10,2,FALSE)))))</f>
        <v>#VALUE!</v>
      </c>
      <c r="AA100" t="str">
        <f t="shared" si="29"/>
        <v/>
      </c>
      <c r="AB100" t="e">
        <f>IF(ISBLANK(AC100),"",IF(AC100="0","",IF(AC100="1",CONCATENATE(VLOOKUP(AA100+0,slovy!$F$2:$G$11,2,FALSE),slovy!$M$13),VLOOKUP(AC100+0,slovy!$D$2:$E$10,2,FALSE))))</f>
        <v>#VALUE!</v>
      </c>
      <c r="AC100" t="str">
        <f t="shared" si="30"/>
        <v/>
      </c>
      <c r="AD100" t="e">
        <f>IF(ISBLANK(AE100),"",IF(AE100="0","",IF(AA100="0",CONCATENATE(VLOOKUP(AE100+0,slovy!$H$2:$I$10,2,FALSE),slovy!$M$13),VLOOKUP(AE100+0,slovy!$H$2:$I$10,2,FALSE))))</f>
        <v>#VALUE!</v>
      </c>
      <c r="AE100" t="str">
        <f t="shared" si="31"/>
        <v/>
      </c>
      <c r="AF100" t="e">
        <f>IF(ISBLANK(AG100),"",VLOOKUP(AG100+0,slovy!$N$2:$O$10,2,FALSE))</f>
        <v>#VALUE!</v>
      </c>
      <c r="AG100" t="str">
        <f t="shared" si="32"/>
        <v/>
      </c>
      <c r="AK100">
        <f>ÚJ!$B$2</f>
        <v>0</v>
      </c>
      <c r="AL100">
        <f>ÚJ!$B$3</f>
        <v>0</v>
      </c>
      <c r="AM100">
        <f>ÚJ!$B$4</f>
        <v>0</v>
      </c>
      <c r="AN100" s="200">
        <f>ÚJ!$B$5</f>
        <v>0</v>
      </c>
    </row>
    <row r="101" spans="1:40" ht="14.45" x14ac:dyDescent="0.35">
      <c r="A101" t="str">
        <f>IF(ISBLANK('Peněžní deník'!C105),"",'Peněžní deník'!C105)</f>
        <v/>
      </c>
      <c r="B101" s="197" t="str">
        <f>IF(ISBLANK('Peněžní deník'!B105),"",'Peněžní deník'!B105)</f>
        <v/>
      </c>
      <c r="C101" t="str">
        <f>IF(ISBLANK('Peněžní deník'!D105),"",'Peněžní deník'!D105)</f>
        <v/>
      </c>
      <c r="D101" t="str">
        <f>IF(ISNUMBER('Peněžní deník'!F105),"příjmový",IF(ISNUMBER('Peněžní deník'!G105),"výdajový",IF(ISNUMBER('Peněžní deník'!H105),"příjmový",IF(ISNUMBER('Peněžní deník'!I105),"výdajový",""))))</f>
        <v/>
      </c>
      <c r="E101" t="str">
        <f>IF(ISNUMBER('Peněžní deník'!F105),"hotově",IF(ISNUMBER('Peněžní deník'!G105),"hotově",IF(ISNUMBER('Peněžní deník'!H105),"na účet",IF(ISNUMBER('Peněžní deník'!I105),"z účtu",""))))</f>
        <v/>
      </c>
      <c r="F101" t="e">
        <f>VLOOKUP('Peněžní deník'!E105,'Čísla položek'!$A$2:$C$45,2,FALSE)</f>
        <v>#N/A</v>
      </c>
      <c r="G101" s="205" t="str">
        <f>TEXT('Peněžní deník'!F105+'Peněžní deník'!G105+'Peněžní deník'!H105+'Peněžní deník'!I105,"0,00")</f>
        <v>0,00</v>
      </c>
      <c r="H101" s="205">
        <f t="shared" si="33"/>
        <v>0</v>
      </c>
      <c r="I101" s="205">
        <f t="shared" si="36"/>
        <v>0</v>
      </c>
      <c r="J101" t="str">
        <f t="shared" si="35"/>
        <v/>
      </c>
      <c r="K101" t="str">
        <f t="shared" si="37"/>
        <v/>
      </c>
      <c r="L101">
        <f t="shared" si="38"/>
        <v>1</v>
      </c>
      <c r="M101" t="str">
        <f t="shared" si="39"/>
        <v/>
      </c>
      <c r="N101" t="str">
        <f>IF(O101="0","",IF(L101=1,VLOOKUP(O101+0,slovy!$A$2:$C$10,3,FALSE),IF(Q101="1","",VLOOKUP(O101+0,slovy!$A$2:$B$10,2))))</f>
        <v/>
      </c>
      <c r="O101" t="str">
        <f t="shared" si="34"/>
        <v>0</v>
      </c>
      <c r="P101" t="e">
        <f>IF(Q101="0","",IF(Q101="1",VLOOKUP(O101+0,slovy!$F$2:$G$11,2,FALSE),VLOOKUP(Q101+0,slovy!$D$2:$E$10,2,FALSE)))</f>
        <v>#VALUE!</v>
      </c>
      <c r="Q101" t="str">
        <f t="shared" si="40"/>
        <v/>
      </c>
      <c r="R101">
        <f t="shared" si="24"/>
        <v>1</v>
      </c>
      <c r="S101" t="str">
        <f t="shared" si="25"/>
        <v/>
      </c>
      <c r="T101" t="str">
        <f>IF(U101="0","",IF(R101=1,VLOOKUP(U101+0,slovy!$A$2:$C$10,3,FALSE),IF(W101="1","",VLOOKUP(U101+0,slovy!$A$2:$B$10,2))))</f>
        <v/>
      </c>
      <c r="U101" t="str">
        <f t="shared" si="26"/>
        <v>0</v>
      </c>
      <c r="V101" t="e">
        <f>IF(W101="0","",IF(W101="1",VLOOKUP(U101+0,slovy!$F$2:$G$11,2,FALSE),VLOOKUP(W101+0,slovy!$D$2:$E$10,2,FALSE)))</f>
        <v>#VALUE!</v>
      </c>
      <c r="W101" t="str">
        <f t="shared" si="27"/>
        <v/>
      </c>
      <c r="X101" t="e">
        <f>IF(Y101="0","",VLOOKUP(Y101+0,slovy!$H$2:$I$10,2,FALSE))</f>
        <v>#VALUE!</v>
      </c>
      <c r="Y101" t="str">
        <f t="shared" si="28"/>
        <v/>
      </c>
      <c r="Z101" t="e">
        <f>IF(AC101="",VLOOKUP(AA101+0,slovy!$J$2:$K$10,2,FALSE),IF(AC101="0",IF(AE101="0","",IF(AA101="0","",VLOOKUP(AA101+0,slovy!J101:K109,2,FALSE))),IF(AC101="1","",IF(AA101="0",IF(AC101&gt;1,slovy!$M$13,""),VLOOKUP(AA101+0,slovy!$L$2:$M$10,2,FALSE)))))</f>
        <v>#VALUE!</v>
      </c>
      <c r="AA101" t="str">
        <f t="shared" si="29"/>
        <v/>
      </c>
      <c r="AB101" t="e">
        <f>IF(ISBLANK(AC101),"",IF(AC101="0","",IF(AC101="1",CONCATENATE(VLOOKUP(AA101+0,slovy!$F$2:$G$11,2,FALSE),slovy!$M$13),VLOOKUP(AC101+0,slovy!$D$2:$E$10,2,FALSE))))</f>
        <v>#VALUE!</v>
      </c>
      <c r="AC101" t="str">
        <f t="shared" si="30"/>
        <v/>
      </c>
      <c r="AD101" t="e">
        <f>IF(ISBLANK(AE101),"",IF(AE101="0","",IF(AA101="0",CONCATENATE(VLOOKUP(AE101+0,slovy!$H$2:$I$10,2,FALSE),slovy!$M$13),VLOOKUP(AE101+0,slovy!$H$2:$I$10,2,FALSE))))</f>
        <v>#VALUE!</v>
      </c>
      <c r="AE101" t="str">
        <f t="shared" si="31"/>
        <v/>
      </c>
      <c r="AF101" t="e">
        <f>IF(ISBLANK(AG101),"",VLOOKUP(AG101+0,slovy!$N$2:$O$10,2,FALSE))</f>
        <v>#VALUE!</v>
      </c>
      <c r="AG101" t="str">
        <f t="shared" si="32"/>
        <v/>
      </c>
      <c r="AK101">
        <f>ÚJ!$B$2</f>
        <v>0</v>
      </c>
      <c r="AL101">
        <f>ÚJ!$B$3</f>
        <v>0</v>
      </c>
      <c r="AM101">
        <f>ÚJ!$B$4</f>
        <v>0</v>
      </c>
      <c r="AN101" s="200">
        <f>ÚJ!$B$5</f>
        <v>0</v>
      </c>
    </row>
    <row r="102" spans="1:40" ht="14.45" x14ac:dyDescent="0.35">
      <c r="A102" t="str">
        <f>IF(ISBLANK('Peněžní deník'!C106),"",'Peněžní deník'!C106)</f>
        <v/>
      </c>
      <c r="B102" s="197" t="str">
        <f>IF(ISBLANK('Peněžní deník'!B106),"",'Peněžní deník'!B106)</f>
        <v/>
      </c>
      <c r="C102" t="str">
        <f>IF(ISBLANK('Peněžní deník'!D106),"",'Peněžní deník'!D106)</f>
        <v/>
      </c>
      <c r="D102" t="str">
        <f>IF(ISNUMBER('Peněžní deník'!F106),"příjmový",IF(ISNUMBER('Peněžní deník'!G106),"výdajový",IF(ISNUMBER('Peněžní deník'!H106),"příjmový",IF(ISNUMBER('Peněžní deník'!I106),"výdajový",""))))</f>
        <v/>
      </c>
      <c r="E102" t="str">
        <f>IF(ISNUMBER('Peněžní deník'!F106),"hotově",IF(ISNUMBER('Peněžní deník'!G106),"hotově",IF(ISNUMBER('Peněžní deník'!H106),"na účet",IF(ISNUMBER('Peněžní deník'!I106),"z účtu",""))))</f>
        <v/>
      </c>
      <c r="F102" t="e">
        <f>VLOOKUP('Peněžní deník'!E106,'Čísla položek'!$A$2:$C$45,2,FALSE)</f>
        <v>#N/A</v>
      </c>
      <c r="G102" s="205" t="str">
        <f>TEXT('Peněžní deník'!F106+'Peněžní deník'!G106+'Peněžní deník'!H106+'Peněžní deník'!I106,"0,00")</f>
        <v>0,00</v>
      </c>
      <c r="H102" s="205">
        <f t="shared" si="33"/>
        <v>0</v>
      </c>
      <c r="I102" s="205">
        <f t="shared" si="36"/>
        <v>0</v>
      </c>
      <c r="J102" t="str">
        <f t="shared" si="35"/>
        <v/>
      </c>
      <c r="K102" t="str">
        <f t="shared" si="37"/>
        <v/>
      </c>
      <c r="L102">
        <f t="shared" si="38"/>
        <v>1</v>
      </c>
      <c r="M102" t="str">
        <f t="shared" si="39"/>
        <v/>
      </c>
      <c r="N102" t="str">
        <f>IF(O102="0","",IF(L102=1,VLOOKUP(O102+0,slovy!$A$2:$C$10,3,FALSE),IF(Q102="1","",VLOOKUP(O102+0,slovy!$A$2:$B$10,2))))</f>
        <v/>
      </c>
      <c r="O102" t="str">
        <f t="shared" si="34"/>
        <v>0</v>
      </c>
      <c r="P102" t="e">
        <f>IF(Q102="0","",IF(Q102="1",VLOOKUP(O102+0,slovy!$F$2:$G$11,2,FALSE),VLOOKUP(Q102+0,slovy!$D$2:$E$10,2,FALSE)))</f>
        <v>#VALUE!</v>
      </c>
      <c r="Q102" t="str">
        <f t="shared" si="40"/>
        <v/>
      </c>
      <c r="R102">
        <f t="shared" si="24"/>
        <v>1</v>
      </c>
      <c r="S102" t="str">
        <f t="shared" si="25"/>
        <v/>
      </c>
      <c r="T102" t="str">
        <f>IF(U102="0","",IF(R102=1,VLOOKUP(U102+0,slovy!$A$2:$C$10,3,FALSE),IF(W102="1","",VLOOKUP(U102+0,slovy!$A$2:$B$10,2))))</f>
        <v/>
      </c>
      <c r="U102" t="str">
        <f t="shared" si="26"/>
        <v>0</v>
      </c>
      <c r="V102" t="e">
        <f>IF(W102="0","",IF(W102="1",VLOOKUP(U102+0,slovy!$F$2:$G$11,2,FALSE),VLOOKUP(W102+0,slovy!$D$2:$E$10,2,FALSE)))</f>
        <v>#VALUE!</v>
      </c>
      <c r="W102" t="str">
        <f t="shared" si="27"/>
        <v/>
      </c>
      <c r="X102" t="e">
        <f>IF(Y102="0","",VLOOKUP(Y102+0,slovy!$H$2:$I$10,2,FALSE))</f>
        <v>#VALUE!</v>
      </c>
      <c r="Y102" t="str">
        <f t="shared" si="28"/>
        <v/>
      </c>
      <c r="Z102" t="e">
        <f>IF(AC102="",VLOOKUP(AA102+0,slovy!$J$2:$K$10,2,FALSE),IF(AC102="0",IF(AE102="0","",IF(AA102="0","",VLOOKUP(AA102+0,slovy!J102:K110,2,FALSE))),IF(AC102="1","",IF(AA102="0",IF(AC102&gt;1,slovy!$M$13,""),VLOOKUP(AA102+0,slovy!$L$2:$M$10,2,FALSE)))))</f>
        <v>#VALUE!</v>
      </c>
      <c r="AA102" t="str">
        <f t="shared" si="29"/>
        <v/>
      </c>
      <c r="AB102" t="e">
        <f>IF(ISBLANK(AC102),"",IF(AC102="0","",IF(AC102="1",CONCATENATE(VLOOKUP(AA102+0,slovy!$F$2:$G$11,2,FALSE),slovy!$M$13),VLOOKUP(AC102+0,slovy!$D$2:$E$10,2,FALSE))))</f>
        <v>#VALUE!</v>
      </c>
      <c r="AC102" t="str">
        <f t="shared" si="30"/>
        <v/>
      </c>
      <c r="AD102" t="e">
        <f>IF(ISBLANK(AE102),"",IF(AE102="0","",IF(AA102="0",CONCATENATE(VLOOKUP(AE102+0,slovy!$H$2:$I$10,2,FALSE),slovy!$M$13),VLOOKUP(AE102+0,slovy!$H$2:$I$10,2,FALSE))))</f>
        <v>#VALUE!</v>
      </c>
      <c r="AE102" t="str">
        <f t="shared" si="31"/>
        <v/>
      </c>
      <c r="AF102" t="e">
        <f>IF(ISBLANK(AG102),"",VLOOKUP(AG102+0,slovy!$N$2:$O$10,2,FALSE))</f>
        <v>#VALUE!</v>
      </c>
      <c r="AG102" t="str">
        <f t="shared" si="32"/>
        <v/>
      </c>
      <c r="AK102">
        <f>ÚJ!$B$2</f>
        <v>0</v>
      </c>
      <c r="AL102">
        <f>ÚJ!$B$3</f>
        <v>0</v>
      </c>
      <c r="AM102">
        <f>ÚJ!$B$4</f>
        <v>0</v>
      </c>
      <c r="AN102" s="200">
        <f>ÚJ!$B$5</f>
        <v>0</v>
      </c>
    </row>
    <row r="103" spans="1:40" ht="14.45" x14ac:dyDescent="0.35">
      <c r="A103" t="str">
        <f>IF(ISBLANK('Peněžní deník'!C107),"",'Peněžní deník'!C107)</f>
        <v/>
      </c>
      <c r="B103" s="197" t="str">
        <f>IF(ISBLANK('Peněžní deník'!B107),"",'Peněžní deník'!B107)</f>
        <v/>
      </c>
      <c r="C103" t="str">
        <f>IF(ISBLANK('Peněžní deník'!D107),"",'Peněžní deník'!D107)</f>
        <v/>
      </c>
      <c r="D103" t="str">
        <f>IF(ISNUMBER('Peněžní deník'!F107),"příjmový",IF(ISNUMBER('Peněžní deník'!G107),"výdajový",IF(ISNUMBER('Peněžní deník'!H107),"příjmový",IF(ISNUMBER('Peněžní deník'!I107),"výdajový",""))))</f>
        <v/>
      </c>
      <c r="E103" t="str">
        <f>IF(ISNUMBER('Peněžní deník'!F107),"hotově",IF(ISNUMBER('Peněžní deník'!G107),"hotově",IF(ISNUMBER('Peněžní deník'!H107),"na účet",IF(ISNUMBER('Peněžní deník'!I107),"z účtu",""))))</f>
        <v/>
      </c>
      <c r="F103" t="e">
        <f>VLOOKUP('Peněžní deník'!E107,'Čísla položek'!$A$2:$C$45,2,FALSE)</f>
        <v>#N/A</v>
      </c>
      <c r="G103" s="205" t="str">
        <f>TEXT('Peněžní deník'!F107+'Peněžní deník'!G107+'Peněžní deník'!H107+'Peněžní deník'!I107,"0,00")</f>
        <v>0,00</v>
      </c>
      <c r="H103" s="205">
        <f t="shared" si="33"/>
        <v>0</v>
      </c>
      <c r="I103" s="205">
        <f t="shared" si="36"/>
        <v>0</v>
      </c>
      <c r="J103" t="str">
        <f t="shared" si="35"/>
        <v/>
      </c>
      <c r="K103" t="str">
        <f t="shared" si="37"/>
        <v/>
      </c>
      <c r="L103">
        <f t="shared" si="38"/>
        <v>1</v>
      </c>
      <c r="M103" t="str">
        <f t="shared" si="39"/>
        <v/>
      </c>
      <c r="N103" t="str">
        <f>IF(O103="0","",IF(L103=1,VLOOKUP(O103+0,slovy!$A$2:$C$10,3,FALSE),IF(Q103="1","",VLOOKUP(O103+0,slovy!$A$2:$B$10,2))))</f>
        <v/>
      </c>
      <c r="O103" t="str">
        <f t="shared" si="34"/>
        <v>0</v>
      </c>
      <c r="P103" t="e">
        <f>IF(Q103="0","",IF(Q103="1",VLOOKUP(O103+0,slovy!$F$2:$G$11,2,FALSE),VLOOKUP(Q103+0,slovy!$D$2:$E$10,2,FALSE)))</f>
        <v>#VALUE!</v>
      </c>
      <c r="Q103" t="str">
        <f t="shared" si="40"/>
        <v/>
      </c>
      <c r="R103">
        <f t="shared" si="24"/>
        <v>1</v>
      </c>
      <c r="S103" t="str">
        <f t="shared" si="25"/>
        <v/>
      </c>
      <c r="T103" t="str">
        <f>IF(U103="0","",IF(R103=1,VLOOKUP(U103+0,slovy!$A$2:$C$10,3,FALSE),IF(W103="1","",VLOOKUP(U103+0,slovy!$A$2:$B$10,2))))</f>
        <v/>
      </c>
      <c r="U103" t="str">
        <f t="shared" si="26"/>
        <v>0</v>
      </c>
      <c r="V103" t="e">
        <f>IF(W103="0","",IF(W103="1",VLOOKUP(U103+0,slovy!$F$2:$G$11,2,FALSE),VLOOKUP(W103+0,slovy!$D$2:$E$10,2,FALSE)))</f>
        <v>#VALUE!</v>
      </c>
      <c r="W103" t="str">
        <f t="shared" si="27"/>
        <v/>
      </c>
      <c r="X103" t="e">
        <f>IF(Y103="0","",VLOOKUP(Y103+0,slovy!$H$2:$I$10,2,FALSE))</f>
        <v>#VALUE!</v>
      </c>
      <c r="Y103" t="str">
        <f t="shared" si="28"/>
        <v/>
      </c>
      <c r="Z103" t="e">
        <f>IF(AC103="",VLOOKUP(AA103+0,slovy!$J$2:$K$10,2,FALSE),IF(AC103="0",IF(AE103="0","",IF(AA103="0","",VLOOKUP(AA103+0,slovy!J103:K111,2,FALSE))),IF(AC103="1","",IF(AA103="0",IF(AC103&gt;1,slovy!$M$13,""),VLOOKUP(AA103+0,slovy!$L$2:$M$10,2,FALSE)))))</f>
        <v>#VALUE!</v>
      </c>
      <c r="AA103" t="str">
        <f t="shared" si="29"/>
        <v/>
      </c>
      <c r="AB103" t="e">
        <f>IF(ISBLANK(AC103),"",IF(AC103="0","",IF(AC103="1",CONCATENATE(VLOOKUP(AA103+0,slovy!$F$2:$G$11,2,FALSE),slovy!$M$13),VLOOKUP(AC103+0,slovy!$D$2:$E$10,2,FALSE))))</f>
        <v>#VALUE!</v>
      </c>
      <c r="AC103" t="str">
        <f t="shared" si="30"/>
        <v/>
      </c>
      <c r="AD103" t="e">
        <f>IF(ISBLANK(AE103),"",IF(AE103="0","",IF(AA103="0",CONCATENATE(VLOOKUP(AE103+0,slovy!$H$2:$I$10,2,FALSE),slovy!$M$13),VLOOKUP(AE103+0,slovy!$H$2:$I$10,2,FALSE))))</f>
        <v>#VALUE!</v>
      </c>
      <c r="AE103" t="str">
        <f t="shared" si="31"/>
        <v/>
      </c>
      <c r="AF103" t="e">
        <f>IF(ISBLANK(AG103),"",VLOOKUP(AG103+0,slovy!$N$2:$O$10,2,FALSE))</f>
        <v>#VALUE!</v>
      </c>
      <c r="AG103" t="str">
        <f t="shared" si="32"/>
        <v/>
      </c>
      <c r="AK103">
        <f>ÚJ!$B$2</f>
        <v>0</v>
      </c>
      <c r="AL103">
        <f>ÚJ!$B$3</f>
        <v>0</v>
      </c>
      <c r="AM103">
        <f>ÚJ!$B$4</f>
        <v>0</v>
      </c>
      <c r="AN103" s="200">
        <f>ÚJ!$B$5</f>
        <v>0</v>
      </c>
    </row>
    <row r="104" spans="1:40" ht="14.45" x14ac:dyDescent="0.35">
      <c r="A104" t="str">
        <f>IF(ISBLANK('Peněžní deník'!C108),"",'Peněžní deník'!C108)</f>
        <v/>
      </c>
      <c r="B104" s="197" t="str">
        <f>IF(ISBLANK('Peněžní deník'!B108),"",'Peněžní deník'!B108)</f>
        <v/>
      </c>
      <c r="C104" t="str">
        <f>IF(ISBLANK('Peněžní deník'!D108),"",'Peněžní deník'!D108)</f>
        <v/>
      </c>
      <c r="D104" t="str">
        <f>IF(ISNUMBER('Peněžní deník'!F108),"příjmový",IF(ISNUMBER('Peněžní deník'!G108),"výdajový",IF(ISNUMBER('Peněžní deník'!H108),"příjmový",IF(ISNUMBER('Peněžní deník'!I108),"výdajový",""))))</f>
        <v/>
      </c>
      <c r="E104" t="str">
        <f>IF(ISNUMBER('Peněžní deník'!F108),"hotově",IF(ISNUMBER('Peněžní deník'!G108),"hotově",IF(ISNUMBER('Peněžní deník'!H108),"na účet",IF(ISNUMBER('Peněžní deník'!I108),"z účtu",""))))</f>
        <v/>
      </c>
      <c r="F104" t="e">
        <f>VLOOKUP('Peněžní deník'!E108,'Čísla položek'!$A$2:$C$45,2,FALSE)</f>
        <v>#N/A</v>
      </c>
      <c r="G104" s="205" t="str">
        <f>TEXT('Peněžní deník'!F108+'Peněžní deník'!G108+'Peněžní deník'!H108+'Peněžní deník'!I108,"0,00")</f>
        <v>0,00</v>
      </c>
      <c r="H104" s="205">
        <f t="shared" si="33"/>
        <v>0</v>
      </c>
      <c r="I104" s="205">
        <f t="shared" si="36"/>
        <v>0</v>
      </c>
      <c r="J104" t="str">
        <f t="shared" si="35"/>
        <v/>
      </c>
      <c r="K104" t="str">
        <f t="shared" si="37"/>
        <v/>
      </c>
      <c r="L104">
        <f t="shared" si="38"/>
        <v>1</v>
      </c>
      <c r="M104" t="str">
        <f t="shared" si="39"/>
        <v/>
      </c>
      <c r="N104" t="str">
        <f>IF(O104="0","",IF(L104=1,VLOOKUP(O104+0,slovy!$A$2:$C$10,3,FALSE),IF(Q104="1","",VLOOKUP(O104+0,slovy!$A$2:$B$10,2))))</f>
        <v/>
      </c>
      <c r="O104" t="str">
        <f t="shared" si="34"/>
        <v>0</v>
      </c>
      <c r="P104" t="e">
        <f>IF(Q104="0","",IF(Q104="1",VLOOKUP(O104+0,slovy!$F$2:$G$11,2,FALSE),VLOOKUP(Q104+0,slovy!$D$2:$E$10,2,FALSE)))</f>
        <v>#VALUE!</v>
      </c>
      <c r="Q104" t="str">
        <f t="shared" si="40"/>
        <v/>
      </c>
      <c r="R104">
        <f t="shared" si="24"/>
        <v>1</v>
      </c>
      <c r="S104" t="str">
        <f t="shared" si="25"/>
        <v/>
      </c>
      <c r="T104" t="str">
        <f>IF(U104="0","",IF(R104=1,VLOOKUP(U104+0,slovy!$A$2:$C$10,3,FALSE),IF(W104="1","",VLOOKUP(U104+0,slovy!$A$2:$B$10,2))))</f>
        <v/>
      </c>
      <c r="U104" t="str">
        <f t="shared" si="26"/>
        <v>0</v>
      </c>
      <c r="V104" t="e">
        <f>IF(W104="0","",IF(W104="1",VLOOKUP(U104+0,slovy!$F$2:$G$11,2,FALSE),VLOOKUP(W104+0,slovy!$D$2:$E$10,2,FALSE)))</f>
        <v>#VALUE!</v>
      </c>
      <c r="W104" t="str">
        <f t="shared" si="27"/>
        <v/>
      </c>
      <c r="X104" t="e">
        <f>IF(Y104="0","",VLOOKUP(Y104+0,slovy!$H$2:$I$10,2,FALSE))</f>
        <v>#VALUE!</v>
      </c>
      <c r="Y104" t="str">
        <f t="shared" si="28"/>
        <v/>
      </c>
      <c r="Z104" t="e">
        <f>IF(AC104="",VLOOKUP(AA104+0,slovy!$J$2:$K$10,2,FALSE),IF(AC104="0",IF(AE104="0","",IF(AA104="0","",VLOOKUP(AA104+0,slovy!J104:K112,2,FALSE))),IF(AC104="1","",IF(AA104="0",IF(AC104&gt;1,slovy!$M$13,""),VLOOKUP(AA104+0,slovy!$L$2:$M$10,2,FALSE)))))</f>
        <v>#VALUE!</v>
      </c>
      <c r="AA104" t="str">
        <f t="shared" si="29"/>
        <v/>
      </c>
      <c r="AB104" t="e">
        <f>IF(ISBLANK(AC104),"",IF(AC104="0","",IF(AC104="1",CONCATENATE(VLOOKUP(AA104+0,slovy!$F$2:$G$11,2,FALSE),slovy!$M$13),VLOOKUP(AC104+0,slovy!$D$2:$E$10,2,FALSE))))</f>
        <v>#VALUE!</v>
      </c>
      <c r="AC104" t="str">
        <f t="shared" si="30"/>
        <v/>
      </c>
      <c r="AD104" t="e">
        <f>IF(ISBLANK(AE104),"",IF(AE104="0","",IF(AA104="0",CONCATENATE(VLOOKUP(AE104+0,slovy!$H$2:$I$10,2,FALSE),slovy!$M$13),VLOOKUP(AE104+0,slovy!$H$2:$I$10,2,FALSE))))</f>
        <v>#VALUE!</v>
      </c>
      <c r="AE104" t="str">
        <f t="shared" si="31"/>
        <v/>
      </c>
      <c r="AF104" t="e">
        <f>IF(ISBLANK(AG104),"",VLOOKUP(AG104+0,slovy!$N$2:$O$10,2,FALSE))</f>
        <v>#VALUE!</v>
      </c>
      <c r="AG104" t="str">
        <f t="shared" si="32"/>
        <v/>
      </c>
      <c r="AK104">
        <f>ÚJ!$B$2</f>
        <v>0</v>
      </c>
      <c r="AL104">
        <f>ÚJ!$B$3</f>
        <v>0</v>
      </c>
      <c r="AM104">
        <f>ÚJ!$B$4</f>
        <v>0</v>
      </c>
      <c r="AN104" s="200">
        <f>ÚJ!$B$5</f>
        <v>0</v>
      </c>
    </row>
    <row r="105" spans="1:40" ht="14.45" x14ac:dyDescent="0.35">
      <c r="A105" t="str">
        <f>IF(ISBLANK('Peněžní deník'!C109),"",'Peněžní deník'!C109)</f>
        <v/>
      </c>
      <c r="B105" s="197" t="str">
        <f>IF(ISBLANK('Peněžní deník'!B109),"",'Peněžní deník'!B109)</f>
        <v/>
      </c>
      <c r="C105" t="str">
        <f>IF(ISBLANK('Peněžní deník'!D109),"",'Peněžní deník'!D109)</f>
        <v/>
      </c>
      <c r="D105" t="str">
        <f>IF(ISNUMBER('Peněžní deník'!F109),"příjmový",IF(ISNUMBER('Peněžní deník'!G109),"výdajový",IF(ISNUMBER('Peněžní deník'!H109),"příjmový",IF(ISNUMBER('Peněžní deník'!I109),"výdajový",""))))</f>
        <v/>
      </c>
      <c r="E105" t="str">
        <f>IF(ISNUMBER('Peněžní deník'!F109),"hotově",IF(ISNUMBER('Peněžní deník'!G109),"hotově",IF(ISNUMBER('Peněžní deník'!H109),"na účet",IF(ISNUMBER('Peněžní deník'!I109),"z účtu",""))))</f>
        <v/>
      </c>
      <c r="F105" t="e">
        <f>VLOOKUP('Peněžní deník'!E109,'Čísla položek'!$A$2:$C$45,2,FALSE)</f>
        <v>#N/A</v>
      </c>
      <c r="G105" s="205" t="str">
        <f>TEXT('Peněžní deník'!F109+'Peněžní deník'!G109+'Peněžní deník'!H109+'Peněžní deník'!I109,"0,00")</f>
        <v>0,00</v>
      </c>
      <c r="H105" s="205">
        <f t="shared" si="33"/>
        <v>0</v>
      </c>
      <c r="I105" s="205">
        <f t="shared" si="36"/>
        <v>0</v>
      </c>
      <c r="J105" t="str">
        <f t="shared" si="35"/>
        <v/>
      </c>
      <c r="K105" t="str">
        <f t="shared" si="37"/>
        <v/>
      </c>
      <c r="L105">
        <f t="shared" si="38"/>
        <v>1</v>
      </c>
      <c r="M105" t="str">
        <f t="shared" si="39"/>
        <v/>
      </c>
      <c r="N105" t="str">
        <f>IF(O105="0","",IF(L105=1,VLOOKUP(O105+0,slovy!$A$2:$C$10,3,FALSE),IF(Q105="1","",VLOOKUP(O105+0,slovy!$A$2:$B$10,2))))</f>
        <v/>
      </c>
      <c r="O105" t="str">
        <f t="shared" si="34"/>
        <v>0</v>
      </c>
      <c r="P105" t="e">
        <f>IF(Q105="0","",IF(Q105="1",VLOOKUP(O105+0,slovy!$F$2:$G$11,2,FALSE),VLOOKUP(Q105+0,slovy!$D$2:$E$10,2,FALSE)))</f>
        <v>#VALUE!</v>
      </c>
      <c r="Q105" t="str">
        <f t="shared" si="40"/>
        <v/>
      </c>
      <c r="R105">
        <f t="shared" si="24"/>
        <v>1</v>
      </c>
      <c r="S105" t="str">
        <f t="shared" si="25"/>
        <v/>
      </c>
      <c r="T105" t="str">
        <f>IF(U105="0","",IF(R105=1,VLOOKUP(U105+0,slovy!$A$2:$C$10,3,FALSE),IF(W105="1","",VLOOKUP(U105+0,slovy!$A$2:$B$10,2))))</f>
        <v/>
      </c>
      <c r="U105" t="str">
        <f t="shared" si="26"/>
        <v>0</v>
      </c>
      <c r="V105" t="e">
        <f>IF(W105="0","",IF(W105="1",VLOOKUP(U105+0,slovy!$F$2:$G$11,2,FALSE),VLOOKUP(W105+0,slovy!$D$2:$E$10,2,FALSE)))</f>
        <v>#VALUE!</v>
      </c>
      <c r="W105" t="str">
        <f t="shared" si="27"/>
        <v/>
      </c>
      <c r="X105" t="e">
        <f>IF(Y105="0","",VLOOKUP(Y105+0,slovy!$H$2:$I$10,2,FALSE))</f>
        <v>#VALUE!</v>
      </c>
      <c r="Y105" t="str">
        <f t="shared" si="28"/>
        <v/>
      </c>
      <c r="Z105" t="e">
        <f>IF(AC105="",VLOOKUP(AA105+0,slovy!$J$2:$K$10,2,FALSE),IF(AC105="0",IF(AE105="0","",IF(AA105="0","",VLOOKUP(AA105+0,slovy!J105:K113,2,FALSE))),IF(AC105="1","",IF(AA105="0",IF(AC105&gt;1,slovy!$M$13,""),VLOOKUP(AA105+0,slovy!$L$2:$M$10,2,FALSE)))))</f>
        <v>#VALUE!</v>
      </c>
      <c r="AA105" t="str">
        <f t="shared" si="29"/>
        <v/>
      </c>
      <c r="AB105" t="e">
        <f>IF(ISBLANK(AC105),"",IF(AC105="0","",IF(AC105="1",CONCATENATE(VLOOKUP(AA105+0,slovy!$F$2:$G$11,2,FALSE),slovy!$M$13),VLOOKUP(AC105+0,slovy!$D$2:$E$10,2,FALSE))))</f>
        <v>#VALUE!</v>
      </c>
      <c r="AC105" t="str">
        <f t="shared" si="30"/>
        <v/>
      </c>
      <c r="AD105" t="e">
        <f>IF(ISBLANK(AE105),"",IF(AE105="0","",IF(AA105="0",CONCATENATE(VLOOKUP(AE105+0,slovy!$H$2:$I$10,2,FALSE),slovy!$M$13),VLOOKUP(AE105+0,slovy!$H$2:$I$10,2,FALSE))))</f>
        <v>#VALUE!</v>
      </c>
      <c r="AE105" t="str">
        <f t="shared" si="31"/>
        <v/>
      </c>
      <c r="AF105" t="e">
        <f>IF(ISBLANK(AG105),"",VLOOKUP(AG105+0,slovy!$N$2:$O$10,2,FALSE))</f>
        <v>#VALUE!</v>
      </c>
      <c r="AG105" t="str">
        <f t="shared" si="32"/>
        <v/>
      </c>
      <c r="AK105">
        <f>ÚJ!$B$2</f>
        <v>0</v>
      </c>
      <c r="AL105">
        <f>ÚJ!$B$3</f>
        <v>0</v>
      </c>
      <c r="AM105">
        <f>ÚJ!$B$4</f>
        <v>0</v>
      </c>
      <c r="AN105" s="200">
        <f>ÚJ!$B$5</f>
        <v>0</v>
      </c>
    </row>
    <row r="106" spans="1:40" ht="14.45" x14ac:dyDescent="0.35">
      <c r="A106" t="str">
        <f>IF(ISBLANK('Peněžní deník'!C110),"",'Peněžní deník'!C110)</f>
        <v/>
      </c>
      <c r="B106" s="197" t="str">
        <f>IF(ISBLANK('Peněžní deník'!B110),"",'Peněžní deník'!B110)</f>
        <v/>
      </c>
      <c r="C106" t="str">
        <f>IF(ISBLANK('Peněžní deník'!D110),"",'Peněžní deník'!D110)</f>
        <v/>
      </c>
      <c r="D106" t="str">
        <f>IF(ISNUMBER('Peněžní deník'!F110),"příjmový",IF(ISNUMBER('Peněžní deník'!G110),"výdajový",IF(ISNUMBER('Peněžní deník'!H110),"příjmový",IF(ISNUMBER('Peněžní deník'!I110),"výdajový",""))))</f>
        <v/>
      </c>
      <c r="E106" t="str">
        <f>IF(ISNUMBER('Peněžní deník'!F110),"hotově",IF(ISNUMBER('Peněžní deník'!G110),"hotově",IF(ISNUMBER('Peněžní deník'!H110),"na účet",IF(ISNUMBER('Peněžní deník'!I110),"z účtu",""))))</f>
        <v/>
      </c>
      <c r="F106" t="e">
        <f>VLOOKUP('Peněžní deník'!E110,'Čísla položek'!$A$2:$C$45,2,FALSE)</f>
        <v>#N/A</v>
      </c>
      <c r="G106" s="205" t="str">
        <f>TEXT('Peněžní deník'!F110+'Peněžní deník'!G110+'Peněžní deník'!H110+'Peněžní deník'!I110,"0,00")</f>
        <v>0,00</v>
      </c>
      <c r="H106" s="205">
        <f t="shared" si="33"/>
        <v>0</v>
      </c>
      <c r="I106" s="205">
        <f t="shared" si="36"/>
        <v>0</v>
      </c>
      <c r="J106" t="str">
        <f t="shared" si="35"/>
        <v/>
      </c>
      <c r="K106" t="str">
        <f t="shared" si="37"/>
        <v/>
      </c>
      <c r="L106">
        <f t="shared" si="38"/>
        <v>1</v>
      </c>
      <c r="M106" t="str">
        <f t="shared" si="39"/>
        <v/>
      </c>
      <c r="N106" t="str">
        <f>IF(O106="0","",IF(L106=1,VLOOKUP(O106+0,slovy!$A$2:$C$10,3,FALSE),IF(Q106="1","",VLOOKUP(O106+0,slovy!$A$2:$B$10,2))))</f>
        <v/>
      </c>
      <c r="O106" t="str">
        <f t="shared" si="34"/>
        <v>0</v>
      </c>
      <c r="P106" t="e">
        <f>IF(Q106="0","",IF(Q106="1",VLOOKUP(O106+0,slovy!$F$2:$G$11,2,FALSE),VLOOKUP(Q106+0,slovy!$D$2:$E$10,2,FALSE)))</f>
        <v>#VALUE!</v>
      </c>
      <c r="Q106" t="str">
        <f t="shared" si="40"/>
        <v/>
      </c>
      <c r="R106">
        <f t="shared" si="24"/>
        <v>1</v>
      </c>
      <c r="S106" t="str">
        <f t="shared" si="25"/>
        <v/>
      </c>
      <c r="T106" t="str">
        <f>IF(U106="0","",IF(R106=1,VLOOKUP(U106+0,slovy!$A$2:$C$10,3,FALSE),IF(W106="1","",VLOOKUP(U106+0,slovy!$A$2:$B$10,2))))</f>
        <v/>
      </c>
      <c r="U106" t="str">
        <f t="shared" si="26"/>
        <v>0</v>
      </c>
      <c r="V106" t="e">
        <f>IF(W106="0","",IF(W106="1",VLOOKUP(U106+0,slovy!$F$2:$G$11,2,FALSE),VLOOKUP(W106+0,slovy!$D$2:$E$10,2,FALSE)))</f>
        <v>#VALUE!</v>
      </c>
      <c r="W106" t="str">
        <f t="shared" si="27"/>
        <v/>
      </c>
      <c r="X106" t="e">
        <f>IF(Y106="0","",VLOOKUP(Y106+0,slovy!$H$2:$I$10,2,FALSE))</f>
        <v>#VALUE!</v>
      </c>
      <c r="Y106" t="str">
        <f t="shared" si="28"/>
        <v/>
      </c>
      <c r="Z106" t="e">
        <f>IF(AC106="",VLOOKUP(AA106+0,slovy!$J$2:$K$10,2,FALSE),IF(AC106="0",IF(AE106="0","",IF(AA106="0","",VLOOKUP(AA106+0,slovy!J106:K114,2,FALSE))),IF(AC106="1","",IF(AA106="0",IF(AC106&gt;1,slovy!$M$13,""),VLOOKUP(AA106+0,slovy!$L$2:$M$10,2,FALSE)))))</f>
        <v>#VALUE!</v>
      </c>
      <c r="AA106" t="str">
        <f t="shared" si="29"/>
        <v/>
      </c>
      <c r="AB106" t="e">
        <f>IF(ISBLANK(AC106),"",IF(AC106="0","",IF(AC106="1",CONCATENATE(VLOOKUP(AA106+0,slovy!$F$2:$G$11,2,FALSE),slovy!$M$13),VLOOKUP(AC106+0,slovy!$D$2:$E$10,2,FALSE))))</f>
        <v>#VALUE!</v>
      </c>
      <c r="AC106" t="str">
        <f t="shared" si="30"/>
        <v/>
      </c>
      <c r="AD106" t="e">
        <f>IF(ISBLANK(AE106),"",IF(AE106="0","",IF(AA106="0",CONCATENATE(VLOOKUP(AE106+0,slovy!$H$2:$I$10,2,FALSE),slovy!$M$13),VLOOKUP(AE106+0,slovy!$H$2:$I$10,2,FALSE))))</f>
        <v>#VALUE!</v>
      </c>
      <c r="AE106" t="str">
        <f t="shared" si="31"/>
        <v/>
      </c>
      <c r="AF106" t="e">
        <f>IF(ISBLANK(AG106),"",VLOOKUP(AG106+0,slovy!$N$2:$O$10,2,FALSE))</f>
        <v>#VALUE!</v>
      </c>
      <c r="AG106" t="str">
        <f t="shared" si="32"/>
        <v/>
      </c>
      <c r="AK106">
        <f>ÚJ!$B$2</f>
        <v>0</v>
      </c>
      <c r="AL106">
        <f>ÚJ!$B$3</f>
        <v>0</v>
      </c>
      <c r="AM106">
        <f>ÚJ!$B$4</f>
        <v>0</v>
      </c>
      <c r="AN106" s="200">
        <f>ÚJ!$B$5</f>
        <v>0</v>
      </c>
    </row>
    <row r="107" spans="1:40" ht="14.45" x14ac:dyDescent="0.35">
      <c r="A107" t="str">
        <f>IF(ISBLANK('Peněžní deník'!C111),"",'Peněžní deník'!C111)</f>
        <v/>
      </c>
      <c r="B107" s="197" t="str">
        <f>IF(ISBLANK('Peněžní deník'!B111),"",'Peněžní deník'!B111)</f>
        <v/>
      </c>
      <c r="C107" t="str">
        <f>IF(ISBLANK('Peněžní deník'!D111),"",'Peněžní deník'!D111)</f>
        <v/>
      </c>
      <c r="D107" t="str">
        <f>IF(ISNUMBER('Peněžní deník'!F111),"příjmový",IF(ISNUMBER('Peněžní deník'!G111),"výdajový",IF(ISNUMBER('Peněžní deník'!H111),"příjmový",IF(ISNUMBER('Peněžní deník'!I111),"výdajový",""))))</f>
        <v/>
      </c>
      <c r="E107" t="str">
        <f>IF(ISNUMBER('Peněžní deník'!F111),"hotově",IF(ISNUMBER('Peněžní deník'!G111),"hotově",IF(ISNUMBER('Peněžní deník'!H111),"na účet",IF(ISNUMBER('Peněžní deník'!I111),"z účtu",""))))</f>
        <v/>
      </c>
      <c r="F107" t="e">
        <f>VLOOKUP('Peněžní deník'!E111,'Čísla položek'!$A$2:$C$45,2,FALSE)</f>
        <v>#N/A</v>
      </c>
      <c r="G107" s="205" t="str">
        <f>TEXT('Peněžní deník'!F111+'Peněžní deník'!G111+'Peněžní deník'!H111+'Peněžní deník'!I111,"0,00")</f>
        <v>0,00</v>
      </c>
      <c r="H107" s="205">
        <f t="shared" si="33"/>
        <v>0</v>
      </c>
      <c r="I107" s="205">
        <f t="shared" si="36"/>
        <v>0</v>
      </c>
      <c r="J107" t="str">
        <f t="shared" si="35"/>
        <v/>
      </c>
      <c r="K107" t="str">
        <f t="shared" si="37"/>
        <v/>
      </c>
      <c r="L107">
        <f t="shared" si="38"/>
        <v>1</v>
      </c>
      <c r="M107" t="str">
        <f t="shared" si="39"/>
        <v/>
      </c>
      <c r="N107" t="str">
        <f>IF(O107="0","",IF(L107=1,VLOOKUP(O107+0,slovy!$A$2:$C$10,3,FALSE),IF(Q107="1","",VLOOKUP(O107+0,slovy!$A$2:$B$10,2))))</f>
        <v/>
      </c>
      <c r="O107" t="str">
        <f t="shared" si="34"/>
        <v>0</v>
      </c>
      <c r="P107" t="e">
        <f>IF(Q107="0","",IF(Q107="1",VLOOKUP(O107+0,slovy!$F$2:$G$11,2,FALSE),VLOOKUP(Q107+0,slovy!$D$2:$E$10,2,FALSE)))</f>
        <v>#VALUE!</v>
      </c>
      <c r="Q107" t="str">
        <f t="shared" si="40"/>
        <v/>
      </c>
      <c r="R107">
        <f t="shared" si="24"/>
        <v>1</v>
      </c>
      <c r="S107" t="str">
        <f t="shared" si="25"/>
        <v/>
      </c>
      <c r="T107" t="str">
        <f>IF(U107="0","",IF(R107=1,VLOOKUP(U107+0,slovy!$A$2:$C$10,3,FALSE),IF(W107="1","",VLOOKUP(U107+0,slovy!$A$2:$B$10,2))))</f>
        <v/>
      </c>
      <c r="U107" t="str">
        <f t="shared" si="26"/>
        <v>0</v>
      </c>
      <c r="V107" t="e">
        <f>IF(W107="0","",IF(W107="1",VLOOKUP(U107+0,slovy!$F$2:$G$11,2,FALSE),VLOOKUP(W107+0,slovy!$D$2:$E$10,2,FALSE)))</f>
        <v>#VALUE!</v>
      </c>
      <c r="W107" t="str">
        <f t="shared" si="27"/>
        <v/>
      </c>
      <c r="X107" t="e">
        <f>IF(Y107="0","",VLOOKUP(Y107+0,slovy!$H$2:$I$10,2,FALSE))</f>
        <v>#VALUE!</v>
      </c>
      <c r="Y107" t="str">
        <f t="shared" si="28"/>
        <v/>
      </c>
      <c r="Z107" t="e">
        <f>IF(AC107="",VLOOKUP(AA107+0,slovy!$J$2:$K$10,2,FALSE),IF(AC107="0",IF(AE107="0","",IF(AA107="0","",VLOOKUP(AA107+0,slovy!J107:K115,2,FALSE))),IF(AC107="1","",IF(AA107="0",IF(AC107&gt;1,slovy!$M$13,""),VLOOKUP(AA107+0,slovy!$L$2:$M$10,2,FALSE)))))</f>
        <v>#VALUE!</v>
      </c>
      <c r="AA107" t="str">
        <f t="shared" si="29"/>
        <v/>
      </c>
      <c r="AB107" t="e">
        <f>IF(ISBLANK(AC107),"",IF(AC107="0","",IF(AC107="1",CONCATENATE(VLOOKUP(AA107+0,slovy!$F$2:$G$11,2,FALSE),slovy!$M$13),VLOOKUP(AC107+0,slovy!$D$2:$E$10,2,FALSE))))</f>
        <v>#VALUE!</v>
      </c>
      <c r="AC107" t="str">
        <f t="shared" si="30"/>
        <v/>
      </c>
      <c r="AD107" t="e">
        <f>IF(ISBLANK(AE107),"",IF(AE107="0","",IF(AA107="0",CONCATENATE(VLOOKUP(AE107+0,slovy!$H$2:$I$10,2,FALSE),slovy!$M$13),VLOOKUP(AE107+0,slovy!$H$2:$I$10,2,FALSE))))</f>
        <v>#VALUE!</v>
      </c>
      <c r="AE107" t="str">
        <f t="shared" si="31"/>
        <v/>
      </c>
      <c r="AF107" t="e">
        <f>IF(ISBLANK(AG107),"",VLOOKUP(AG107+0,slovy!$N$2:$O$10,2,FALSE))</f>
        <v>#VALUE!</v>
      </c>
      <c r="AG107" t="str">
        <f t="shared" si="32"/>
        <v/>
      </c>
      <c r="AK107">
        <f>ÚJ!$B$2</f>
        <v>0</v>
      </c>
      <c r="AL107">
        <f>ÚJ!$B$3</f>
        <v>0</v>
      </c>
      <c r="AM107">
        <f>ÚJ!$B$4</f>
        <v>0</v>
      </c>
      <c r="AN107" s="200">
        <f>ÚJ!$B$5</f>
        <v>0</v>
      </c>
    </row>
    <row r="108" spans="1:40" ht="14.45" x14ac:dyDescent="0.35">
      <c r="A108" t="str">
        <f>IF(ISBLANK('Peněžní deník'!C112),"",'Peněžní deník'!C112)</f>
        <v/>
      </c>
      <c r="B108" s="197" t="str">
        <f>IF(ISBLANK('Peněžní deník'!B112),"",'Peněžní deník'!B112)</f>
        <v/>
      </c>
      <c r="C108" t="str">
        <f>IF(ISBLANK('Peněžní deník'!D112),"",'Peněžní deník'!D112)</f>
        <v/>
      </c>
      <c r="D108" t="str">
        <f>IF(ISNUMBER('Peněžní deník'!F112),"příjmový",IF(ISNUMBER('Peněžní deník'!G112),"výdajový",IF(ISNUMBER('Peněžní deník'!H112),"příjmový",IF(ISNUMBER('Peněžní deník'!I112),"výdajový",""))))</f>
        <v/>
      </c>
      <c r="E108" t="str">
        <f>IF(ISNUMBER('Peněžní deník'!F112),"hotově",IF(ISNUMBER('Peněžní deník'!G112),"hotově",IF(ISNUMBER('Peněžní deník'!H112),"na účet",IF(ISNUMBER('Peněžní deník'!I112),"z účtu",""))))</f>
        <v/>
      </c>
      <c r="F108" t="e">
        <f>VLOOKUP('Peněžní deník'!E112,'Čísla položek'!$A$2:$C$45,2,FALSE)</f>
        <v>#N/A</v>
      </c>
      <c r="G108" s="205" t="str">
        <f>TEXT('Peněžní deník'!F112+'Peněžní deník'!G112+'Peněžní deník'!H112+'Peněžní deník'!I112,"0,00")</f>
        <v>0,00</v>
      </c>
      <c r="H108" s="205">
        <f t="shared" si="33"/>
        <v>0</v>
      </c>
      <c r="I108" s="205">
        <f t="shared" si="36"/>
        <v>0</v>
      </c>
      <c r="J108" t="str">
        <f t="shared" si="35"/>
        <v/>
      </c>
      <c r="K108" t="str">
        <f t="shared" si="37"/>
        <v/>
      </c>
      <c r="L108">
        <f t="shared" si="38"/>
        <v>1</v>
      </c>
      <c r="M108" t="str">
        <f t="shared" si="39"/>
        <v/>
      </c>
      <c r="N108" t="str">
        <f>IF(O108="0","",IF(L108=1,VLOOKUP(O108+0,slovy!$A$2:$C$10,3,FALSE),IF(Q108="1","",VLOOKUP(O108+0,slovy!$A$2:$B$10,2))))</f>
        <v/>
      </c>
      <c r="O108" t="str">
        <f t="shared" si="34"/>
        <v>0</v>
      </c>
      <c r="P108" t="e">
        <f>IF(Q108="0","",IF(Q108="1",VLOOKUP(O108+0,slovy!$F$2:$G$11,2,FALSE),VLOOKUP(Q108+0,slovy!$D$2:$E$10,2,FALSE)))</f>
        <v>#VALUE!</v>
      </c>
      <c r="Q108" t="str">
        <f t="shared" si="40"/>
        <v/>
      </c>
      <c r="R108">
        <f t="shared" si="24"/>
        <v>1</v>
      </c>
      <c r="S108" t="str">
        <f t="shared" si="25"/>
        <v/>
      </c>
      <c r="T108" t="str">
        <f>IF(U108="0","",IF(R108=1,VLOOKUP(U108+0,slovy!$A$2:$C$10,3,FALSE),IF(W108="1","",VLOOKUP(U108+0,slovy!$A$2:$B$10,2))))</f>
        <v/>
      </c>
      <c r="U108" t="str">
        <f t="shared" si="26"/>
        <v>0</v>
      </c>
      <c r="V108" t="e">
        <f>IF(W108="0","",IF(W108="1",VLOOKUP(U108+0,slovy!$F$2:$G$11,2,FALSE),VLOOKUP(W108+0,slovy!$D$2:$E$10,2,FALSE)))</f>
        <v>#VALUE!</v>
      </c>
      <c r="W108" t="str">
        <f t="shared" si="27"/>
        <v/>
      </c>
      <c r="X108" t="e">
        <f>IF(Y108="0","",VLOOKUP(Y108+0,slovy!$H$2:$I$10,2,FALSE))</f>
        <v>#VALUE!</v>
      </c>
      <c r="Y108" t="str">
        <f t="shared" si="28"/>
        <v/>
      </c>
      <c r="Z108" t="e">
        <f>IF(AC108="",VLOOKUP(AA108+0,slovy!$J$2:$K$10,2,FALSE),IF(AC108="0",IF(AE108="0","",IF(AA108="0","",VLOOKUP(AA108+0,slovy!J108:K116,2,FALSE))),IF(AC108="1","",IF(AA108="0",IF(AC108&gt;1,slovy!$M$13,""),VLOOKUP(AA108+0,slovy!$L$2:$M$10,2,FALSE)))))</f>
        <v>#VALUE!</v>
      </c>
      <c r="AA108" t="str">
        <f t="shared" si="29"/>
        <v/>
      </c>
      <c r="AB108" t="e">
        <f>IF(ISBLANK(AC108),"",IF(AC108="0","",IF(AC108="1",CONCATENATE(VLOOKUP(AA108+0,slovy!$F$2:$G$11,2,FALSE),slovy!$M$13),VLOOKUP(AC108+0,slovy!$D$2:$E$10,2,FALSE))))</f>
        <v>#VALUE!</v>
      </c>
      <c r="AC108" t="str">
        <f t="shared" si="30"/>
        <v/>
      </c>
      <c r="AD108" t="e">
        <f>IF(ISBLANK(AE108),"",IF(AE108="0","",IF(AA108="0",CONCATENATE(VLOOKUP(AE108+0,slovy!$H$2:$I$10,2,FALSE),slovy!$M$13),VLOOKUP(AE108+0,slovy!$H$2:$I$10,2,FALSE))))</f>
        <v>#VALUE!</v>
      </c>
      <c r="AE108" t="str">
        <f t="shared" si="31"/>
        <v/>
      </c>
      <c r="AF108" t="e">
        <f>IF(ISBLANK(AG108),"",VLOOKUP(AG108+0,slovy!$N$2:$O$10,2,FALSE))</f>
        <v>#VALUE!</v>
      </c>
      <c r="AG108" t="str">
        <f t="shared" si="32"/>
        <v/>
      </c>
      <c r="AK108">
        <f>ÚJ!$B$2</f>
        <v>0</v>
      </c>
      <c r="AL108">
        <f>ÚJ!$B$3</f>
        <v>0</v>
      </c>
      <c r="AM108">
        <f>ÚJ!$B$4</f>
        <v>0</v>
      </c>
      <c r="AN108" s="200">
        <f>ÚJ!$B$5</f>
        <v>0</v>
      </c>
    </row>
    <row r="109" spans="1:40" ht="14.45" x14ac:dyDescent="0.35">
      <c r="A109" t="str">
        <f>IF(ISBLANK('Peněžní deník'!C113),"",'Peněžní deník'!C113)</f>
        <v/>
      </c>
      <c r="B109" s="197" t="str">
        <f>IF(ISBLANK('Peněžní deník'!B113),"",'Peněžní deník'!B113)</f>
        <v/>
      </c>
      <c r="C109" t="str">
        <f>IF(ISBLANK('Peněžní deník'!D113),"",'Peněžní deník'!D113)</f>
        <v/>
      </c>
      <c r="D109" t="str">
        <f>IF(ISNUMBER('Peněžní deník'!F113),"příjmový",IF(ISNUMBER('Peněžní deník'!G113),"výdajový",IF(ISNUMBER('Peněžní deník'!H113),"příjmový",IF(ISNUMBER('Peněžní deník'!I113),"výdajový",""))))</f>
        <v/>
      </c>
      <c r="E109" t="str">
        <f>IF(ISNUMBER('Peněžní deník'!F113),"hotově",IF(ISNUMBER('Peněžní deník'!G113),"hotově",IF(ISNUMBER('Peněžní deník'!H113),"na účet",IF(ISNUMBER('Peněžní deník'!I113),"z účtu",""))))</f>
        <v/>
      </c>
      <c r="F109" t="e">
        <f>VLOOKUP('Peněžní deník'!E113,'Čísla položek'!$A$2:$C$45,2,FALSE)</f>
        <v>#N/A</v>
      </c>
      <c r="G109" s="205" t="str">
        <f>TEXT('Peněžní deník'!F113+'Peněžní deník'!G113+'Peněžní deník'!H113+'Peněžní deník'!I113,"0,00")</f>
        <v>0,00</v>
      </c>
      <c r="H109" s="205">
        <f t="shared" si="33"/>
        <v>0</v>
      </c>
      <c r="I109" s="205">
        <f t="shared" si="36"/>
        <v>0</v>
      </c>
      <c r="J109" t="str">
        <f t="shared" si="35"/>
        <v/>
      </c>
      <c r="K109" t="str">
        <f t="shared" si="37"/>
        <v/>
      </c>
      <c r="L109">
        <f t="shared" si="38"/>
        <v>1</v>
      </c>
      <c r="M109" t="str">
        <f t="shared" si="39"/>
        <v/>
      </c>
      <c r="N109" t="str">
        <f>IF(O109="0","",IF(L109=1,VLOOKUP(O109+0,slovy!$A$2:$C$10,3,FALSE),IF(Q109="1","",VLOOKUP(O109+0,slovy!$A$2:$B$10,2))))</f>
        <v/>
      </c>
      <c r="O109" t="str">
        <f t="shared" si="34"/>
        <v>0</v>
      </c>
      <c r="P109" t="e">
        <f>IF(Q109="0","",IF(Q109="1",VLOOKUP(O109+0,slovy!$F$2:$G$11,2,FALSE),VLOOKUP(Q109+0,slovy!$D$2:$E$10,2,FALSE)))</f>
        <v>#VALUE!</v>
      </c>
      <c r="Q109" t="str">
        <f t="shared" si="40"/>
        <v/>
      </c>
      <c r="R109">
        <f t="shared" si="24"/>
        <v>1</v>
      </c>
      <c r="S109" t="str">
        <f t="shared" si="25"/>
        <v/>
      </c>
      <c r="T109" t="str">
        <f>IF(U109="0","",IF(R109=1,VLOOKUP(U109+0,slovy!$A$2:$C$10,3,FALSE),IF(W109="1","",VLOOKUP(U109+0,slovy!$A$2:$B$10,2))))</f>
        <v/>
      </c>
      <c r="U109" t="str">
        <f t="shared" si="26"/>
        <v>0</v>
      </c>
      <c r="V109" t="e">
        <f>IF(W109="0","",IF(W109="1",VLOOKUP(U109+0,slovy!$F$2:$G$11,2,FALSE),VLOOKUP(W109+0,slovy!$D$2:$E$10,2,FALSE)))</f>
        <v>#VALUE!</v>
      </c>
      <c r="W109" t="str">
        <f t="shared" si="27"/>
        <v/>
      </c>
      <c r="X109" t="e">
        <f>IF(Y109="0","",VLOOKUP(Y109+0,slovy!$H$2:$I$10,2,FALSE))</f>
        <v>#VALUE!</v>
      </c>
      <c r="Y109" t="str">
        <f t="shared" si="28"/>
        <v/>
      </c>
      <c r="Z109" t="e">
        <f>IF(AC109="",VLOOKUP(AA109+0,slovy!$J$2:$K$10,2,FALSE),IF(AC109="0",IF(AE109="0","",IF(AA109="0","",VLOOKUP(AA109+0,slovy!J109:K117,2,FALSE))),IF(AC109="1","",IF(AA109="0",IF(AC109&gt;1,slovy!$M$13,""),VLOOKUP(AA109+0,slovy!$L$2:$M$10,2,FALSE)))))</f>
        <v>#VALUE!</v>
      </c>
      <c r="AA109" t="str">
        <f t="shared" si="29"/>
        <v/>
      </c>
      <c r="AB109" t="e">
        <f>IF(ISBLANK(AC109),"",IF(AC109="0","",IF(AC109="1",CONCATENATE(VLOOKUP(AA109+0,slovy!$F$2:$G$11,2,FALSE),slovy!$M$13),VLOOKUP(AC109+0,slovy!$D$2:$E$10,2,FALSE))))</f>
        <v>#VALUE!</v>
      </c>
      <c r="AC109" t="str">
        <f t="shared" si="30"/>
        <v/>
      </c>
      <c r="AD109" t="e">
        <f>IF(ISBLANK(AE109),"",IF(AE109="0","",IF(AA109="0",CONCATENATE(VLOOKUP(AE109+0,slovy!$H$2:$I$10,2,FALSE),slovy!$M$13),VLOOKUP(AE109+0,slovy!$H$2:$I$10,2,FALSE))))</f>
        <v>#VALUE!</v>
      </c>
      <c r="AE109" t="str">
        <f t="shared" si="31"/>
        <v/>
      </c>
      <c r="AF109" t="e">
        <f>IF(ISBLANK(AG109),"",VLOOKUP(AG109+0,slovy!$N$2:$O$10,2,FALSE))</f>
        <v>#VALUE!</v>
      </c>
      <c r="AG109" t="str">
        <f t="shared" si="32"/>
        <v/>
      </c>
      <c r="AK109">
        <f>ÚJ!$B$2</f>
        <v>0</v>
      </c>
      <c r="AL109">
        <f>ÚJ!$B$3</f>
        <v>0</v>
      </c>
      <c r="AM109">
        <f>ÚJ!$B$4</f>
        <v>0</v>
      </c>
      <c r="AN109" s="200">
        <f>ÚJ!$B$5</f>
        <v>0</v>
      </c>
    </row>
    <row r="110" spans="1:40" ht="14.45" x14ac:dyDescent="0.35">
      <c r="A110" t="str">
        <f>IF(ISBLANK('Peněžní deník'!C114),"",'Peněžní deník'!C114)</f>
        <v/>
      </c>
      <c r="B110" s="197" t="str">
        <f>IF(ISBLANK('Peněžní deník'!B114),"",'Peněžní deník'!B114)</f>
        <v/>
      </c>
      <c r="C110" t="str">
        <f>IF(ISBLANK('Peněžní deník'!D114),"",'Peněžní deník'!D114)</f>
        <v/>
      </c>
      <c r="D110" t="str">
        <f>IF(ISNUMBER('Peněžní deník'!F114),"příjmový",IF(ISNUMBER('Peněžní deník'!G114),"výdajový",IF(ISNUMBER('Peněžní deník'!H114),"příjmový",IF(ISNUMBER('Peněžní deník'!I114),"výdajový",""))))</f>
        <v/>
      </c>
      <c r="E110" t="str">
        <f>IF(ISNUMBER('Peněžní deník'!F114),"hotově",IF(ISNUMBER('Peněžní deník'!G114),"hotově",IF(ISNUMBER('Peněžní deník'!H114),"na účet",IF(ISNUMBER('Peněžní deník'!I114),"z účtu",""))))</f>
        <v/>
      </c>
      <c r="F110" t="e">
        <f>VLOOKUP('Peněžní deník'!E114,'Čísla položek'!$A$2:$C$45,2,FALSE)</f>
        <v>#N/A</v>
      </c>
      <c r="G110" s="205" t="str">
        <f>TEXT('Peněžní deník'!F114+'Peněžní deník'!G114+'Peněžní deník'!H114+'Peněžní deník'!I114,"0,00")</f>
        <v>0,00</v>
      </c>
      <c r="H110" s="205">
        <f t="shared" si="33"/>
        <v>0</v>
      </c>
      <c r="I110" s="205">
        <f t="shared" si="36"/>
        <v>0</v>
      </c>
      <c r="J110" t="str">
        <f t="shared" si="35"/>
        <v/>
      </c>
      <c r="K110" t="str">
        <f t="shared" si="37"/>
        <v/>
      </c>
      <c r="L110">
        <f t="shared" si="38"/>
        <v>1</v>
      </c>
      <c r="M110" t="str">
        <f t="shared" si="39"/>
        <v/>
      </c>
      <c r="N110" t="str">
        <f>IF(O110="0","",IF(L110=1,VLOOKUP(O110+0,slovy!$A$2:$C$10,3,FALSE),IF(Q110="1","",VLOOKUP(O110+0,slovy!$A$2:$B$10,2))))</f>
        <v/>
      </c>
      <c r="O110" t="str">
        <f t="shared" si="34"/>
        <v>0</v>
      </c>
      <c r="P110" t="e">
        <f>IF(Q110="0","",IF(Q110="1",VLOOKUP(O110+0,slovy!$F$2:$G$11,2,FALSE),VLOOKUP(Q110+0,slovy!$D$2:$E$10,2,FALSE)))</f>
        <v>#VALUE!</v>
      </c>
      <c r="Q110" t="str">
        <f t="shared" si="40"/>
        <v/>
      </c>
      <c r="R110">
        <f t="shared" si="24"/>
        <v>1</v>
      </c>
      <c r="S110" t="str">
        <f t="shared" si="25"/>
        <v/>
      </c>
      <c r="T110" t="str">
        <f>IF(U110="0","",IF(R110=1,VLOOKUP(U110+0,slovy!$A$2:$C$10,3,FALSE),IF(W110="1","",VLOOKUP(U110+0,slovy!$A$2:$B$10,2))))</f>
        <v/>
      </c>
      <c r="U110" t="str">
        <f t="shared" si="26"/>
        <v>0</v>
      </c>
      <c r="V110" t="e">
        <f>IF(W110="0","",IF(W110="1",VLOOKUP(U110+0,slovy!$F$2:$G$11,2,FALSE),VLOOKUP(W110+0,slovy!$D$2:$E$10,2,FALSE)))</f>
        <v>#VALUE!</v>
      </c>
      <c r="W110" t="str">
        <f t="shared" si="27"/>
        <v/>
      </c>
      <c r="X110" t="e">
        <f>IF(Y110="0","",VLOOKUP(Y110+0,slovy!$H$2:$I$10,2,FALSE))</f>
        <v>#VALUE!</v>
      </c>
      <c r="Y110" t="str">
        <f t="shared" si="28"/>
        <v/>
      </c>
      <c r="Z110" t="e">
        <f>IF(AC110="",VLOOKUP(AA110+0,slovy!$J$2:$K$10,2,FALSE),IF(AC110="0",IF(AE110="0","",IF(AA110="0","",VLOOKUP(AA110+0,slovy!J110:K118,2,FALSE))),IF(AC110="1","",IF(AA110="0",IF(AC110&gt;1,slovy!$M$13,""),VLOOKUP(AA110+0,slovy!$L$2:$M$10,2,FALSE)))))</f>
        <v>#VALUE!</v>
      </c>
      <c r="AA110" t="str">
        <f t="shared" si="29"/>
        <v/>
      </c>
      <c r="AB110" t="e">
        <f>IF(ISBLANK(AC110),"",IF(AC110="0","",IF(AC110="1",CONCATENATE(VLOOKUP(AA110+0,slovy!$F$2:$G$11,2,FALSE),slovy!$M$13),VLOOKUP(AC110+0,slovy!$D$2:$E$10,2,FALSE))))</f>
        <v>#VALUE!</v>
      </c>
      <c r="AC110" t="str">
        <f t="shared" si="30"/>
        <v/>
      </c>
      <c r="AD110" t="e">
        <f>IF(ISBLANK(AE110),"",IF(AE110="0","",IF(AA110="0",CONCATENATE(VLOOKUP(AE110+0,slovy!$H$2:$I$10,2,FALSE),slovy!$M$13),VLOOKUP(AE110+0,slovy!$H$2:$I$10,2,FALSE))))</f>
        <v>#VALUE!</v>
      </c>
      <c r="AE110" t="str">
        <f t="shared" si="31"/>
        <v/>
      </c>
      <c r="AF110" t="e">
        <f>IF(ISBLANK(AG110),"",VLOOKUP(AG110+0,slovy!$N$2:$O$10,2,FALSE))</f>
        <v>#VALUE!</v>
      </c>
      <c r="AG110" t="str">
        <f t="shared" si="32"/>
        <v/>
      </c>
      <c r="AK110">
        <f>ÚJ!$B$2</f>
        <v>0</v>
      </c>
      <c r="AL110">
        <f>ÚJ!$B$3</f>
        <v>0</v>
      </c>
      <c r="AM110">
        <f>ÚJ!$B$4</f>
        <v>0</v>
      </c>
      <c r="AN110" s="200">
        <f>ÚJ!$B$5</f>
        <v>0</v>
      </c>
    </row>
    <row r="111" spans="1:40" ht="14.45" x14ac:dyDescent="0.35">
      <c r="A111" t="str">
        <f>IF(ISBLANK('Peněžní deník'!C115),"",'Peněžní deník'!C115)</f>
        <v/>
      </c>
      <c r="B111" s="197" t="str">
        <f>IF(ISBLANK('Peněžní deník'!B115),"",'Peněžní deník'!B115)</f>
        <v/>
      </c>
      <c r="C111" t="str">
        <f>IF(ISBLANK('Peněžní deník'!D115),"",'Peněžní deník'!D115)</f>
        <v/>
      </c>
      <c r="D111" t="str">
        <f>IF(ISNUMBER('Peněžní deník'!F115),"příjmový",IF(ISNUMBER('Peněžní deník'!G115),"výdajový",IF(ISNUMBER('Peněžní deník'!H115),"příjmový",IF(ISNUMBER('Peněžní deník'!I115),"výdajový",""))))</f>
        <v/>
      </c>
      <c r="E111" t="str">
        <f>IF(ISNUMBER('Peněžní deník'!F115),"hotově",IF(ISNUMBER('Peněžní deník'!G115),"hotově",IF(ISNUMBER('Peněžní deník'!H115),"na účet",IF(ISNUMBER('Peněžní deník'!I115),"z účtu",""))))</f>
        <v/>
      </c>
      <c r="F111" t="e">
        <f>VLOOKUP('Peněžní deník'!E115,'Čísla položek'!$A$2:$C$45,2,FALSE)</f>
        <v>#N/A</v>
      </c>
      <c r="G111" s="205" t="str">
        <f>TEXT('Peněžní deník'!F115+'Peněžní deník'!G115+'Peněžní deník'!H115+'Peněžní deník'!I115,"0,00")</f>
        <v>0,00</v>
      </c>
      <c r="H111" s="205">
        <f t="shared" si="33"/>
        <v>0</v>
      </c>
      <c r="I111" s="205">
        <f t="shared" si="36"/>
        <v>0</v>
      </c>
      <c r="J111" t="str">
        <f t="shared" si="35"/>
        <v/>
      </c>
      <c r="K111" t="str">
        <f t="shared" si="37"/>
        <v/>
      </c>
      <c r="L111">
        <f t="shared" si="38"/>
        <v>1</v>
      </c>
      <c r="M111" t="str">
        <f t="shared" si="39"/>
        <v/>
      </c>
      <c r="N111" t="str">
        <f>IF(O111="0","",IF(L111=1,VLOOKUP(O111+0,slovy!$A$2:$C$10,3,FALSE),IF(Q111="1","",VLOOKUP(O111+0,slovy!$A$2:$B$10,2))))</f>
        <v/>
      </c>
      <c r="O111" t="str">
        <f t="shared" si="34"/>
        <v>0</v>
      </c>
      <c r="P111" t="e">
        <f>IF(Q111="0","",IF(Q111="1",VLOOKUP(O111+0,slovy!$F$2:$G$11,2,FALSE),VLOOKUP(Q111+0,slovy!$D$2:$E$10,2,FALSE)))</f>
        <v>#VALUE!</v>
      </c>
      <c r="Q111" t="str">
        <f t="shared" si="40"/>
        <v/>
      </c>
      <c r="R111">
        <f t="shared" si="24"/>
        <v>1</v>
      </c>
      <c r="S111" t="str">
        <f t="shared" si="25"/>
        <v/>
      </c>
      <c r="T111" t="str">
        <f>IF(U111="0","",IF(R111=1,VLOOKUP(U111+0,slovy!$A$2:$C$10,3,FALSE),IF(W111="1","",VLOOKUP(U111+0,slovy!$A$2:$B$10,2))))</f>
        <v/>
      </c>
      <c r="U111" t="str">
        <f t="shared" si="26"/>
        <v>0</v>
      </c>
      <c r="V111" t="e">
        <f>IF(W111="0","",IF(W111="1",VLOOKUP(U111+0,slovy!$F$2:$G$11,2,FALSE),VLOOKUP(W111+0,slovy!$D$2:$E$10,2,FALSE)))</f>
        <v>#VALUE!</v>
      </c>
      <c r="W111" t="str">
        <f t="shared" si="27"/>
        <v/>
      </c>
      <c r="X111" t="e">
        <f>IF(Y111="0","",VLOOKUP(Y111+0,slovy!$H$2:$I$10,2,FALSE))</f>
        <v>#VALUE!</v>
      </c>
      <c r="Y111" t="str">
        <f t="shared" si="28"/>
        <v/>
      </c>
      <c r="Z111" t="e">
        <f>IF(AC111="",VLOOKUP(AA111+0,slovy!$J$2:$K$10,2,FALSE),IF(AC111="0",IF(AE111="0","",IF(AA111="0","",VLOOKUP(AA111+0,slovy!J111:K119,2,FALSE))),IF(AC111="1","",IF(AA111="0",IF(AC111&gt;1,slovy!$M$13,""),VLOOKUP(AA111+0,slovy!$L$2:$M$10,2,FALSE)))))</f>
        <v>#VALUE!</v>
      </c>
      <c r="AA111" t="str">
        <f t="shared" si="29"/>
        <v/>
      </c>
      <c r="AB111" t="e">
        <f>IF(ISBLANK(AC111),"",IF(AC111="0","",IF(AC111="1",CONCATENATE(VLOOKUP(AA111+0,slovy!$F$2:$G$11,2,FALSE),slovy!$M$13),VLOOKUP(AC111+0,slovy!$D$2:$E$10,2,FALSE))))</f>
        <v>#VALUE!</v>
      </c>
      <c r="AC111" t="str">
        <f t="shared" si="30"/>
        <v/>
      </c>
      <c r="AD111" t="e">
        <f>IF(ISBLANK(AE111),"",IF(AE111="0","",IF(AA111="0",CONCATENATE(VLOOKUP(AE111+0,slovy!$H$2:$I$10,2,FALSE),slovy!$M$13),VLOOKUP(AE111+0,slovy!$H$2:$I$10,2,FALSE))))</f>
        <v>#VALUE!</v>
      </c>
      <c r="AE111" t="str">
        <f t="shared" si="31"/>
        <v/>
      </c>
      <c r="AF111" t="e">
        <f>IF(ISBLANK(AG111),"",VLOOKUP(AG111+0,slovy!$N$2:$O$10,2,FALSE))</f>
        <v>#VALUE!</v>
      </c>
      <c r="AG111" t="str">
        <f t="shared" si="32"/>
        <v/>
      </c>
      <c r="AK111">
        <f>ÚJ!$B$2</f>
        <v>0</v>
      </c>
      <c r="AL111">
        <f>ÚJ!$B$3</f>
        <v>0</v>
      </c>
      <c r="AM111">
        <f>ÚJ!$B$4</f>
        <v>0</v>
      </c>
      <c r="AN111" s="200">
        <f>ÚJ!$B$5</f>
        <v>0</v>
      </c>
    </row>
    <row r="112" spans="1:40" ht="14.45" x14ac:dyDescent="0.35">
      <c r="A112" t="str">
        <f>IF(ISBLANK('Peněžní deník'!C116),"",'Peněžní deník'!C116)</f>
        <v/>
      </c>
      <c r="B112" s="197" t="str">
        <f>IF(ISBLANK('Peněžní deník'!B116),"",'Peněžní deník'!B116)</f>
        <v/>
      </c>
      <c r="C112" t="str">
        <f>IF(ISBLANK('Peněžní deník'!D116),"",'Peněžní deník'!D116)</f>
        <v/>
      </c>
      <c r="D112" t="str">
        <f>IF(ISNUMBER('Peněžní deník'!F116),"příjmový",IF(ISNUMBER('Peněžní deník'!G116),"výdajový",IF(ISNUMBER('Peněžní deník'!H116),"příjmový",IF(ISNUMBER('Peněžní deník'!I116),"výdajový",""))))</f>
        <v/>
      </c>
      <c r="E112" t="str">
        <f>IF(ISNUMBER('Peněžní deník'!F116),"hotově",IF(ISNUMBER('Peněžní deník'!G116),"hotově",IF(ISNUMBER('Peněžní deník'!H116),"na účet",IF(ISNUMBER('Peněžní deník'!I116),"z účtu",""))))</f>
        <v/>
      </c>
      <c r="F112" t="e">
        <f>VLOOKUP('Peněžní deník'!E116,'Čísla položek'!$A$2:$C$45,2,FALSE)</f>
        <v>#N/A</v>
      </c>
      <c r="G112" s="205" t="str">
        <f>TEXT('Peněžní deník'!F116+'Peněžní deník'!G116+'Peněžní deník'!H116+'Peněžní deník'!I116,"0,00")</f>
        <v>0,00</v>
      </c>
      <c r="H112" s="205">
        <f t="shared" si="33"/>
        <v>0</v>
      </c>
      <c r="I112" s="205">
        <f t="shared" si="36"/>
        <v>0</v>
      </c>
      <c r="J112" t="str">
        <f t="shared" si="35"/>
        <v/>
      </c>
      <c r="K112" t="str">
        <f t="shared" si="37"/>
        <v/>
      </c>
      <c r="L112">
        <f t="shared" si="38"/>
        <v>1</v>
      </c>
      <c r="M112" t="str">
        <f t="shared" si="39"/>
        <v/>
      </c>
      <c r="N112" t="str">
        <f>IF(O112="0","",IF(L112=1,VLOOKUP(O112+0,slovy!$A$2:$C$10,3,FALSE),IF(Q112="1","",VLOOKUP(O112+0,slovy!$A$2:$B$10,2))))</f>
        <v/>
      </c>
      <c r="O112" t="str">
        <f t="shared" si="34"/>
        <v>0</v>
      </c>
      <c r="P112" t="e">
        <f>IF(Q112="0","",IF(Q112="1",VLOOKUP(O112+0,slovy!$F$2:$G$11,2,FALSE),VLOOKUP(Q112+0,slovy!$D$2:$E$10,2,FALSE)))</f>
        <v>#VALUE!</v>
      </c>
      <c r="Q112" t="str">
        <f t="shared" si="40"/>
        <v/>
      </c>
      <c r="R112">
        <f t="shared" si="24"/>
        <v>1</v>
      </c>
      <c r="S112" t="str">
        <f t="shared" si="25"/>
        <v/>
      </c>
      <c r="T112" t="str">
        <f>IF(U112="0","",IF(R112=1,VLOOKUP(U112+0,slovy!$A$2:$C$10,3,FALSE),IF(W112="1","",VLOOKUP(U112+0,slovy!$A$2:$B$10,2))))</f>
        <v/>
      </c>
      <c r="U112" t="str">
        <f t="shared" si="26"/>
        <v>0</v>
      </c>
      <c r="V112" t="e">
        <f>IF(W112="0","",IF(W112="1",VLOOKUP(U112+0,slovy!$F$2:$G$11,2,FALSE),VLOOKUP(W112+0,slovy!$D$2:$E$10,2,FALSE)))</f>
        <v>#VALUE!</v>
      </c>
      <c r="W112" t="str">
        <f t="shared" si="27"/>
        <v/>
      </c>
      <c r="X112" t="e">
        <f>IF(Y112="0","",VLOOKUP(Y112+0,slovy!$H$2:$I$10,2,FALSE))</f>
        <v>#VALUE!</v>
      </c>
      <c r="Y112" t="str">
        <f t="shared" si="28"/>
        <v/>
      </c>
      <c r="Z112" t="e">
        <f>IF(AC112="",VLOOKUP(AA112+0,slovy!$J$2:$K$10,2,FALSE),IF(AC112="0",IF(AE112="0","",IF(AA112="0","",VLOOKUP(AA112+0,slovy!J112:K120,2,FALSE))),IF(AC112="1","",IF(AA112="0",IF(AC112&gt;1,slovy!$M$13,""),VLOOKUP(AA112+0,slovy!$L$2:$M$10,2,FALSE)))))</f>
        <v>#VALUE!</v>
      </c>
      <c r="AA112" t="str">
        <f t="shared" si="29"/>
        <v/>
      </c>
      <c r="AB112" t="e">
        <f>IF(ISBLANK(AC112),"",IF(AC112="0","",IF(AC112="1",CONCATENATE(VLOOKUP(AA112+0,slovy!$F$2:$G$11,2,FALSE),slovy!$M$13),VLOOKUP(AC112+0,slovy!$D$2:$E$10,2,FALSE))))</f>
        <v>#VALUE!</v>
      </c>
      <c r="AC112" t="str">
        <f t="shared" si="30"/>
        <v/>
      </c>
      <c r="AD112" t="e">
        <f>IF(ISBLANK(AE112),"",IF(AE112="0","",IF(AA112="0",CONCATENATE(VLOOKUP(AE112+0,slovy!$H$2:$I$10,2,FALSE),slovy!$M$13),VLOOKUP(AE112+0,slovy!$H$2:$I$10,2,FALSE))))</f>
        <v>#VALUE!</v>
      </c>
      <c r="AE112" t="str">
        <f t="shared" si="31"/>
        <v/>
      </c>
      <c r="AF112" t="e">
        <f>IF(ISBLANK(AG112),"",VLOOKUP(AG112+0,slovy!$N$2:$O$10,2,FALSE))</f>
        <v>#VALUE!</v>
      </c>
      <c r="AG112" t="str">
        <f t="shared" si="32"/>
        <v/>
      </c>
      <c r="AK112">
        <f>ÚJ!$B$2</f>
        <v>0</v>
      </c>
      <c r="AL112">
        <f>ÚJ!$B$3</f>
        <v>0</v>
      </c>
      <c r="AM112">
        <f>ÚJ!$B$4</f>
        <v>0</v>
      </c>
      <c r="AN112" s="200">
        <f>ÚJ!$B$5</f>
        <v>0</v>
      </c>
    </row>
    <row r="113" spans="1:40" ht="14.45" x14ac:dyDescent="0.35">
      <c r="A113" t="str">
        <f>IF(ISBLANK('Peněžní deník'!C117),"",'Peněžní deník'!C117)</f>
        <v/>
      </c>
      <c r="B113" s="197" t="str">
        <f>IF(ISBLANK('Peněžní deník'!B117),"",'Peněžní deník'!B117)</f>
        <v/>
      </c>
      <c r="C113" t="str">
        <f>IF(ISBLANK('Peněžní deník'!D117),"",'Peněžní deník'!D117)</f>
        <v/>
      </c>
      <c r="D113" t="str">
        <f>IF(ISNUMBER('Peněžní deník'!F117),"příjmový",IF(ISNUMBER('Peněžní deník'!G117),"výdajový",IF(ISNUMBER('Peněžní deník'!H117),"příjmový",IF(ISNUMBER('Peněžní deník'!I117),"výdajový",""))))</f>
        <v/>
      </c>
      <c r="E113" t="str">
        <f>IF(ISNUMBER('Peněžní deník'!F117),"hotově",IF(ISNUMBER('Peněžní deník'!G117),"hotově",IF(ISNUMBER('Peněžní deník'!H117),"na účet",IF(ISNUMBER('Peněžní deník'!I117),"z účtu",""))))</f>
        <v/>
      </c>
      <c r="F113" t="e">
        <f>VLOOKUP('Peněžní deník'!E117,'Čísla položek'!$A$2:$C$45,2,FALSE)</f>
        <v>#N/A</v>
      </c>
      <c r="G113" s="205" t="str">
        <f>TEXT('Peněžní deník'!F117+'Peněžní deník'!G117+'Peněžní deník'!H117+'Peněžní deník'!I117,"0,00")</f>
        <v>0,00</v>
      </c>
      <c r="H113" s="205">
        <f t="shared" si="33"/>
        <v>0</v>
      </c>
      <c r="I113" s="205">
        <f t="shared" si="36"/>
        <v>0</v>
      </c>
      <c r="J113" t="str">
        <f t="shared" si="35"/>
        <v/>
      </c>
      <c r="K113" t="str">
        <f t="shared" si="37"/>
        <v/>
      </c>
      <c r="L113">
        <f t="shared" si="38"/>
        <v>1</v>
      </c>
      <c r="M113" t="str">
        <f t="shared" si="39"/>
        <v/>
      </c>
      <c r="N113" t="str">
        <f>IF(O113="0","",IF(L113=1,VLOOKUP(O113+0,slovy!$A$2:$C$10,3,FALSE),IF(Q113="1","",VLOOKUP(O113+0,slovy!$A$2:$B$10,2))))</f>
        <v/>
      </c>
      <c r="O113" t="str">
        <f t="shared" si="34"/>
        <v>0</v>
      </c>
      <c r="P113" t="e">
        <f>IF(Q113="0","",IF(Q113="1",VLOOKUP(O113+0,slovy!$F$2:$G$11,2,FALSE),VLOOKUP(Q113+0,slovy!$D$2:$E$10,2,FALSE)))</f>
        <v>#VALUE!</v>
      </c>
      <c r="Q113" t="str">
        <f t="shared" si="40"/>
        <v/>
      </c>
      <c r="R113">
        <f t="shared" si="24"/>
        <v>1</v>
      </c>
      <c r="S113" t="str">
        <f t="shared" si="25"/>
        <v/>
      </c>
      <c r="T113" t="str">
        <f>IF(U113="0","",IF(R113=1,VLOOKUP(U113+0,slovy!$A$2:$C$10,3,FALSE),IF(W113="1","",VLOOKUP(U113+0,slovy!$A$2:$B$10,2))))</f>
        <v/>
      </c>
      <c r="U113" t="str">
        <f t="shared" si="26"/>
        <v>0</v>
      </c>
      <c r="V113" t="e">
        <f>IF(W113="0","",IF(W113="1",VLOOKUP(U113+0,slovy!$F$2:$G$11,2,FALSE),VLOOKUP(W113+0,slovy!$D$2:$E$10,2,FALSE)))</f>
        <v>#VALUE!</v>
      </c>
      <c r="W113" t="str">
        <f t="shared" si="27"/>
        <v/>
      </c>
      <c r="X113" t="e">
        <f>IF(Y113="0","",VLOOKUP(Y113+0,slovy!$H$2:$I$10,2,FALSE))</f>
        <v>#VALUE!</v>
      </c>
      <c r="Y113" t="str">
        <f t="shared" si="28"/>
        <v/>
      </c>
      <c r="Z113" t="e">
        <f>IF(AC113="",VLOOKUP(AA113+0,slovy!$J$2:$K$10,2,FALSE),IF(AC113="0",IF(AE113="0","",IF(AA113="0","",VLOOKUP(AA113+0,slovy!J113:K121,2,FALSE))),IF(AC113="1","",IF(AA113="0",IF(AC113&gt;1,slovy!$M$13,""),VLOOKUP(AA113+0,slovy!$L$2:$M$10,2,FALSE)))))</f>
        <v>#VALUE!</v>
      </c>
      <c r="AA113" t="str">
        <f t="shared" si="29"/>
        <v/>
      </c>
      <c r="AB113" t="e">
        <f>IF(ISBLANK(AC113),"",IF(AC113="0","",IF(AC113="1",CONCATENATE(VLOOKUP(AA113+0,slovy!$F$2:$G$11,2,FALSE),slovy!$M$13),VLOOKUP(AC113+0,slovy!$D$2:$E$10,2,FALSE))))</f>
        <v>#VALUE!</v>
      </c>
      <c r="AC113" t="str">
        <f t="shared" si="30"/>
        <v/>
      </c>
      <c r="AD113" t="e">
        <f>IF(ISBLANK(AE113),"",IF(AE113="0","",IF(AA113="0",CONCATENATE(VLOOKUP(AE113+0,slovy!$H$2:$I$10,2,FALSE),slovy!$M$13),VLOOKUP(AE113+0,slovy!$H$2:$I$10,2,FALSE))))</f>
        <v>#VALUE!</v>
      </c>
      <c r="AE113" t="str">
        <f t="shared" si="31"/>
        <v/>
      </c>
      <c r="AF113" t="e">
        <f>IF(ISBLANK(AG113),"",VLOOKUP(AG113+0,slovy!$N$2:$O$10,2,FALSE))</f>
        <v>#VALUE!</v>
      </c>
      <c r="AG113" t="str">
        <f t="shared" si="32"/>
        <v/>
      </c>
      <c r="AK113">
        <f>ÚJ!$B$2</f>
        <v>0</v>
      </c>
      <c r="AL113">
        <f>ÚJ!$B$3</f>
        <v>0</v>
      </c>
      <c r="AM113">
        <f>ÚJ!$B$4</f>
        <v>0</v>
      </c>
      <c r="AN113" s="200">
        <f>ÚJ!$B$5</f>
        <v>0</v>
      </c>
    </row>
    <row r="114" spans="1:40" ht="14.45" x14ac:dyDescent="0.35">
      <c r="A114" t="str">
        <f>IF(ISBLANK('Peněžní deník'!C118),"",'Peněžní deník'!C118)</f>
        <v/>
      </c>
      <c r="B114" s="197" t="str">
        <f>IF(ISBLANK('Peněžní deník'!B118),"",'Peněžní deník'!B118)</f>
        <v/>
      </c>
      <c r="C114" t="str">
        <f>IF(ISBLANK('Peněžní deník'!D118),"",'Peněžní deník'!D118)</f>
        <v/>
      </c>
      <c r="D114" t="str">
        <f>IF(ISNUMBER('Peněžní deník'!F118),"příjmový",IF(ISNUMBER('Peněžní deník'!G118),"výdajový",IF(ISNUMBER('Peněžní deník'!H118),"příjmový",IF(ISNUMBER('Peněžní deník'!I118),"výdajový",""))))</f>
        <v/>
      </c>
      <c r="E114" t="str">
        <f>IF(ISNUMBER('Peněžní deník'!F118),"hotově",IF(ISNUMBER('Peněžní deník'!G118),"hotově",IF(ISNUMBER('Peněžní deník'!H118),"na účet",IF(ISNUMBER('Peněžní deník'!I118),"z účtu",""))))</f>
        <v/>
      </c>
      <c r="F114" t="e">
        <f>VLOOKUP('Peněžní deník'!E118,'Čísla položek'!$A$2:$C$45,2,FALSE)</f>
        <v>#N/A</v>
      </c>
      <c r="G114" s="205" t="str">
        <f>TEXT('Peněžní deník'!F118+'Peněžní deník'!G118+'Peněžní deník'!H118+'Peněžní deník'!I118,"0,00")</f>
        <v>0,00</v>
      </c>
      <c r="H114" s="205">
        <f t="shared" si="33"/>
        <v>0</v>
      </c>
      <c r="I114" s="205">
        <f t="shared" si="36"/>
        <v>0</v>
      </c>
      <c r="J114" t="str">
        <f t="shared" si="35"/>
        <v/>
      </c>
      <c r="K114" t="str">
        <f t="shared" si="37"/>
        <v/>
      </c>
      <c r="L114">
        <f t="shared" si="38"/>
        <v>1</v>
      </c>
      <c r="M114" t="str">
        <f t="shared" si="39"/>
        <v/>
      </c>
      <c r="N114" t="str">
        <f>IF(O114="0","",IF(L114=1,VLOOKUP(O114+0,slovy!$A$2:$C$10,3,FALSE),IF(Q114="1","",VLOOKUP(O114+0,slovy!$A$2:$B$10,2))))</f>
        <v/>
      </c>
      <c r="O114" t="str">
        <f t="shared" si="34"/>
        <v>0</v>
      </c>
      <c r="P114" t="e">
        <f>IF(Q114="0","",IF(Q114="1",VLOOKUP(O114+0,slovy!$F$2:$G$11,2,FALSE),VLOOKUP(Q114+0,slovy!$D$2:$E$10,2,FALSE)))</f>
        <v>#VALUE!</v>
      </c>
      <c r="Q114" t="str">
        <f t="shared" si="40"/>
        <v/>
      </c>
      <c r="R114">
        <f t="shared" si="24"/>
        <v>1</v>
      </c>
      <c r="S114" t="str">
        <f t="shared" si="25"/>
        <v/>
      </c>
      <c r="T114" t="str">
        <f>IF(U114="0","",IF(R114=1,VLOOKUP(U114+0,slovy!$A$2:$C$10,3,FALSE),IF(W114="1","",VLOOKUP(U114+0,slovy!$A$2:$B$10,2))))</f>
        <v/>
      </c>
      <c r="U114" t="str">
        <f t="shared" si="26"/>
        <v>0</v>
      </c>
      <c r="V114" t="e">
        <f>IF(W114="0","",IF(W114="1",VLOOKUP(U114+0,slovy!$F$2:$G$11,2,FALSE),VLOOKUP(W114+0,slovy!$D$2:$E$10,2,FALSE)))</f>
        <v>#VALUE!</v>
      </c>
      <c r="W114" t="str">
        <f t="shared" si="27"/>
        <v/>
      </c>
      <c r="X114" t="e">
        <f>IF(Y114="0","",VLOOKUP(Y114+0,slovy!$H$2:$I$10,2,FALSE))</f>
        <v>#VALUE!</v>
      </c>
      <c r="Y114" t="str">
        <f t="shared" si="28"/>
        <v/>
      </c>
      <c r="Z114" t="e">
        <f>IF(AC114="",VLOOKUP(AA114+0,slovy!$J$2:$K$10,2,FALSE),IF(AC114="0",IF(AE114="0","",IF(AA114="0","",VLOOKUP(AA114+0,slovy!J114:K122,2,FALSE))),IF(AC114="1","",IF(AA114="0",IF(AC114&gt;1,slovy!$M$13,""),VLOOKUP(AA114+0,slovy!$L$2:$M$10,2,FALSE)))))</f>
        <v>#VALUE!</v>
      </c>
      <c r="AA114" t="str">
        <f t="shared" si="29"/>
        <v/>
      </c>
      <c r="AB114" t="e">
        <f>IF(ISBLANK(AC114),"",IF(AC114="0","",IF(AC114="1",CONCATENATE(VLOOKUP(AA114+0,slovy!$F$2:$G$11,2,FALSE),slovy!$M$13),VLOOKUP(AC114+0,slovy!$D$2:$E$10,2,FALSE))))</f>
        <v>#VALUE!</v>
      </c>
      <c r="AC114" t="str">
        <f t="shared" si="30"/>
        <v/>
      </c>
      <c r="AD114" t="e">
        <f>IF(ISBLANK(AE114),"",IF(AE114="0","",IF(AA114="0",CONCATENATE(VLOOKUP(AE114+0,slovy!$H$2:$I$10,2,FALSE),slovy!$M$13),VLOOKUP(AE114+0,slovy!$H$2:$I$10,2,FALSE))))</f>
        <v>#VALUE!</v>
      </c>
      <c r="AE114" t="str">
        <f t="shared" si="31"/>
        <v/>
      </c>
      <c r="AF114" t="e">
        <f>IF(ISBLANK(AG114),"",VLOOKUP(AG114+0,slovy!$N$2:$O$10,2,FALSE))</f>
        <v>#VALUE!</v>
      </c>
      <c r="AG114" t="str">
        <f t="shared" si="32"/>
        <v/>
      </c>
      <c r="AK114">
        <f>ÚJ!$B$2</f>
        <v>0</v>
      </c>
      <c r="AL114">
        <f>ÚJ!$B$3</f>
        <v>0</v>
      </c>
      <c r="AM114">
        <f>ÚJ!$B$4</f>
        <v>0</v>
      </c>
      <c r="AN114" s="200">
        <f>ÚJ!$B$5</f>
        <v>0</v>
      </c>
    </row>
    <row r="115" spans="1:40" ht="14.45" x14ac:dyDescent="0.35">
      <c r="A115" t="str">
        <f>IF(ISBLANK('Peněžní deník'!C119),"",'Peněžní deník'!C119)</f>
        <v/>
      </c>
      <c r="B115" s="197" t="str">
        <f>IF(ISBLANK('Peněžní deník'!B119),"",'Peněžní deník'!B119)</f>
        <v/>
      </c>
      <c r="C115" t="str">
        <f>IF(ISBLANK('Peněžní deník'!D119),"",'Peněžní deník'!D119)</f>
        <v/>
      </c>
      <c r="D115" t="str">
        <f>IF(ISNUMBER('Peněžní deník'!F119),"příjmový",IF(ISNUMBER('Peněžní deník'!G119),"výdajový",IF(ISNUMBER('Peněžní deník'!H119),"příjmový",IF(ISNUMBER('Peněžní deník'!I119),"výdajový",""))))</f>
        <v/>
      </c>
      <c r="E115" t="str">
        <f>IF(ISNUMBER('Peněžní deník'!F119),"hotově",IF(ISNUMBER('Peněžní deník'!G119),"hotově",IF(ISNUMBER('Peněžní deník'!H119),"na účet",IF(ISNUMBER('Peněžní deník'!I119),"z účtu",""))))</f>
        <v/>
      </c>
      <c r="F115" t="e">
        <f>VLOOKUP('Peněžní deník'!E119,'Čísla položek'!$A$2:$C$45,2,FALSE)</f>
        <v>#N/A</v>
      </c>
      <c r="G115" s="205" t="str">
        <f>TEXT('Peněžní deník'!F119+'Peněžní deník'!G119+'Peněžní deník'!H119+'Peněžní deník'!I119,"0,00")</f>
        <v>0,00</v>
      </c>
      <c r="H115" s="205">
        <f t="shared" si="33"/>
        <v>0</v>
      </c>
      <c r="I115" s="205">
        <f t="shared" si="36"/>
        <v>0</v>
      </c>
      <c r="J115" t="str">
        <f t="shared" si="35"/>
        <v/>
      </c>
      <c r="K115" t="str">
        <f t="shared" si="37"/>
        <v/>
      </c>
      <c r="L115">
        <f t="shared" si="38"/>
        <v>1</v>
      </c>
      <c r="M115" t="str">
        <f t="shared" si="39"/>
        <v/>
      </c>
      <c r="N115" t="str">
        <f>IF(O115="0","",IF(L115=1,VLOOKUP(O115+0,slovy!$A$2:$C$10,3,FALSE),IF(Q115="1","",VLOOKUP(O115+0,slovy!$A$2:$B$10,2))))</f>
        <v/>
      </c>
      <c r="O115" t="str">
        <f t="shared" si="34"/>
        <v>0</v>
      </c>
      <c r="P115" t="e">
        <f>IF(Q115="0","",IF(Q115="1",VLOOKUP(O115+0,slovy!$F$2:$G$11,2,FALSE),VLOOKUP(Q115+0,slovy!$D$2:$E$10,2,FALSE)))</f>
        <v>#VALUE!</v>
      </c>
      <c r="Q115" t="str">
        <f t="shared" si="40"/>
        <v/>
      </c>
      <c r="R115">
        <f t="shared" si="24"/>
        <v>1</v>
      </c>
      <c r="S115" t="str">
        <f t="shared" si="25"/>
        <v/>
      </c>
      <c r="T115" t="str">
        <f>IF(U115="0","",IF(R115=1,VLOOKUP(U115+0,slovy!$A$2:$C$10,3,FALSE),IF(W115="1","",VLOOKUP(U115+0,slovy!$A$2:$B$10,2))))</f>
        <v/>
      </c>
      <c r="U115" t="str">
        <f t="shared" si="26"/>
        <v>0</v>
      </c>
      <c r="V115" t="e">
        <f>IF(W115="0","",IF(W115="1",VLOOKUP(U115+0,slovy!$F$2:$G$11,2,FALSE),VLOOKUP(W115+0,slovy!$D$2:$E$10,2,FALSE)))</f>
        <v>#VALUE!</v>
      </c>
      <c r="W115" t="str">
        <f t="shared" si="27"/>
        <v/>
      </c>
      <c r="X115" t="e">
        <f>IF(Y115="0","",VLOOKUP(Y115+0,slovy!$H$2:$I$10,2,FALSE))</f>
        <v>#VALUE!</v>
      </c>
      <c r="Y115" t="str">
        <f t="shared" si="28"/>
        <v/>
      </c>
      <c r="Z115" t="e">
        <f>IF(AC115="",VLOOKUP(AA115+0,slovy!$J$2:$K$10,2,FALSE),IF(AC115="0",IF(AE115="0","",IF(AA115="0","",VLOOKUP(AA115+0,slovy!J115:K123,2,FALSE))),IF(AC115="1","",IF(AA115="0",IF(AC115&gt;1,slovy!$M$13,""),VLOOKUP(AA115+0,slovy!$L$2:$M$10,2,FALSE)))))</f>
        <v>#VALUE!</v>
      </c>
      <c r="AA115" t="str">
        <f t="shared" si="29"/>
        <v/>
      </c>
      <c r="AB115" t="e">
        <f>IF(ISBLANK(AC115),"",IF(AC115="0","",IF(AC115="1",CONCATENATE(VLOOKUP(AA115+0,slovy!$F$2:$G$11,2,FALSE),slovy!$M$13),VLOOKUP(AC115+0,slovy!$D$2:$E$10,2,FALSE))))</f>
        <v>#VALUE!</v>
      </c>
      <c r="AC115" t="str">
        <f t="shared" si="30"/>
        <v/>
      </c>
      <c r="AD115" t="e">
        <f>IF(ISBLANK(AE115),"",IF(AE115="0","",IF(AA115="0",CONCATENATE(VLOOKUP(AE115+0,slovy!$H$2:$I$10,2,FALSE),slovy!$M$13),VLOOKUP(AE115+0,slovy!$H$2:$I$10,2,FALSE))))</f>
        <v>#VALUE!</v>
      </c>
      <c r="AE115" t="str">
        <f t="shared" si="31"/>
        <v/>
      </c>
      <c r="AF115" t="e">
        <f>IF(ISBLANK(AG115),"",VLOOKUP(AG115+0,slovy!$N$2:$O$10,2,FALSE))</f>
        <v>#VALUE!</v>
      </c>
      <c r="AG115" t="str">
        <f t="shared" si="32"/>
        <v/>
      </c>
      <c r="AK115">
        <f>ÚJ!$B$2</f>
        <v>0</v>
      </c>
      <c r="AL115">
        <f>ÚJ!$B$3</f>
        <v>0</v>
      </c>
      <c r="AM115">
        <f>ÚJ!$B$4</f>
        <v>0</v>
      </c>
      <c r="AN115" s="200">
        <f>ÚJ!$B$5</f>
        <v>0</v>
      </c>
    </row>
    <row r="116" spans="1:40" ht="14.45" x14ac:dyDescent="0.35">
      <c r="A116" t="str">
        <f>IF(ISBLANK('Peněžní deník'!C120),"",'Peněžní deník'!C120)</f>
        <v/>
      </c>
      <c r="B116" s="197" t="str">
        <f>IF(ISBLANK('Peněžní deník'!B120),"",'Peněžní deník'!B120)</f>
        <v/>
      </c>
      <c r="C116" t="str">
        <f>IF(ISBLANK('Peněžní deník'!D120),"",'Peněžní deník'!D120)</f>
        <v/>
      </c>
      <c r="D116" t="str">
        <f>IF(ISNUMBER('Peněžní deník'!F120),"příjmový",IF(ISNUMBER('Peněžní deník'!G120),"výdajový",IF(ISNUMBER('Peněžní deník'!H120),"příjmový",IF(ISNUMBER('Peněžní deník'!I120),"výdajový",""))))</f>
        <v/>
      </c>
      <c r="E116" t="str">
        <f>IF(ISNUMBER('Peněžní deník'!F120),"hotově",IF(ISNUMBER('Peněžní deník'!G120),"hotově",IF(ISNUMBER('Peněžní deník'!H120),"na účet",IF(ISNUMBER('Peněžní deník'!I120),"z účtu",""))))</f>
        <v/>
      </c>
      <c r="F116" t="e">
        <f>VLOOKUP('Peněžní deník'!E120,'Čísla položek'!$A$2:$C$45,2,FALSE)</f>
        <v>#N/A</v>
      </c>
      <c r="G116" s="205" t="str">
        <f>TEXT('Peněžní deník'!F120+'Peněžní deník'!G120+'Peněžní deník'!H120+'Peněžní deník'!I120,"0,00")</f>
        <v>0,00</v>
      </c>
      <c r="H116" s="205">
        <f t="shared" si="33"/>
        <v>0</v>
      </c>
      <c r="I116" s="205">
        <f t="shared" si="36"/>
        <v>0</v>
      </c>
      <c r="J116" t="str">
        <f t="shared" si="35"/>
        <v/>
      </c>
      <c r="K116" t="str">
        <f t="shared" si="37"/>
        <v/>
      </c>
      <c r="L116">
        <f t="shared" si="38"/>
        <v>1</v>
      </c>
      <c r="M116" t="str">
        <f t="shared" si="39"/>
        <v/>
      </c>
      <c r="N116" t="str">
        <f>IF(O116="0","",IF(L116=1,VLOOKUP(O116+0,slovy!$A$2:$C$10,3,FALSE),IF(Q116="1","",VLOOKUP(O116+0,slovy!$A$2:$B$10,2))))</f>
        <v/>
      </c>
      <c r="O116" t="str">
        <f t="shared" si="34"/>
        <v>0</v>
      </c>
      <c r="P116" t="e">
        <f>IF(Q116="0","",IF(Q116="1",VLOOKUP(O116+0,slovy!$F$2:$G$11,2,FALSE),VLOOKUP(Q116+0,slovy!$D$2:$E$10,2,FALSE)))</f>
        <v>#VALUE!</v>
      </c>
      <c r="Q116" t="str">
        <f t="shared" si="40"/>
        <v/>
      </c>
      <c r="R116">
        <f t="shared" si="24"/>
        <v>1</v>
      </c>
      <c r="S116" t="str">
        <f t="shared" si="25"/>
        <v/>
      </c>
      <c r="T116" t="str">
        <f>IF(U116="0","",IF(R116=1,VLOOKUP(U116+0,slovy!$A$2:$C$10,3,FALSE),IF(W116="1","",VLOOKUP(U116+0,slovy!$A$2:$B$10,2))))</f>
        <v/>
      </c>
      <c r="U116" t="str">
        <f t="shared" si="26"/>
        <v>0</v>
      </c>
      <c r="V116" t="e">
        <f>IF(W116="0","",IF(W116="1",VLOOKUP(U116+0,slovy!$F$2:$G$11,2,FALSE),VLOOKUP(W116+0,slovy!$D$2:$E$10,2,FALSE)))</f>
        <v>#VALUE!</v>
      </c>
      <c r="W116" t="str">
        <f t="shared" si="27"/>
        <v/>
      </c>
      <c r="X116" t="e">
        <f>IF(Y116="0","",VLOOKUP(Y116+0,slovy!$H$2:$I$10,2,FALSE))</f>
        <v>#VALUE!</v>
      </c>
      <c r="Y116" t="str">
        <f t="shared" si="28"/>
        <v/>
      </c>
      <c r="Z116" t="e">
        <f>IF(AC116="",VLOOKUP(AA116+0,slovy!$J$2:$K$10,2,FALSE),IF(AC116="0",IF(AE116="0","",IF(AA116="0","",VLOOKUP(AA116+0,slovy!J116:K124,2,FALSE))),IF(AC116="1","",IF(AA116="0",IF(AC116&gt;1,slovy!$M$13,""),VLOOKUP(AA116+0,slovy!$L$2:$M$10,2,FALSE)))))</f>
        <v>#VALUE!</v>
      </c>
      <c r="AA116" t="str">
        <f t="shared" si="29"/>
        <v/>
      </c>
      <c r="AB116" t="e">
        <f>IF(ISBLANK(AC116),"",IF(AC116="0","",IF(AC116="1",CONCATENATE(VLOOKUP(AA116+0,slovy!$F$2:$G$11,2,FALSE),slovy!$M$13),VLOOKUP(AC116+0,slovy!$D$2:$E$10,2,FALSE))))</f>
        <v>#VALUE!</v>
      </c>
      <c r="AC116" t="str">
        <f t="shared" si="30"/>
        <v/>
      </c>
      <c r="AD116" t="e">
        <f>IF(ISBLANK(AE116),"",IF(AE116="0","",IF(AA116="0",CONCATENATE(VLOOKUP(AE116+0,slovy!$H$2:$I$10,2,FALSE),slovy!$M$13),VLOOKUP(AE116+0,slovy!$H$2:$I$10,2,FALSE))))</f>
        <v>#VALUE!</v>
      </c>
      <c r="AE116" t="str">
        <f t="shared" si="31"/>
        <v/>
      </c>
      <c r="AF116" t="e">
        <f>IF(ISBLANK(AG116),"",VLOOKUP(AG116+0,slovy!$N$2:$O$10,2,FALSE))</f>
        <v>#VALUE!</v>
      </c>
      <c r="AG116" t="str">
        <f t="shared" si="32"/>
        <v/>
      </c>
      <c r="AK116">
        <f>ÚJ!$B$2</f>
        <v>0</v>
      </c>
      <c r="AL116">
        <f>ÚJ!$B$3</f>
        <v>0</v>
      </c>
      <c r="AM116">
        <f>ÚJ!$B$4</f>
        <v>0</v>
      </c>
      <c r="AN116" s="200">
        <f>ÚJ!$B$5</f>
        <v>0</v>
      </c>
    </row>
    <row r="117" spans="1:40" ht="14.45" x14ac:dyDescent="0.35">
      <c r="A117" t="str">
        <f>IF(ISBLANK('Peněžní deník'!C121),"",'Peněžní deník'!C121)</f>
        <v/>
      </c>
      <c r="B117" s="197" t="str">
        <f>IF(ISBLANK('Peněžní deník'!B121),"",'Peněžní deník'!B121)</f>
        <v/>
      </c>
      <c r="C117" t="str">
        <f>IF(ISBLANK('Peněžní deník'!D121),"",'Peněžní deník'!D121)</f>
        <v/>
      </c>
      <c r="D117" t="str">
        <f>IF(ISNUMBER('Peněžní deník'!F121),"příjmový",IF(ISNUMBER('Peněžní deník'!G121),"výdajový",IF(ISNUMBER('Peněžní deník'!H121),"příjmový",IF(ISNUMBER('Peněžní deník'!I121),"výdajový",""))))</f>
        <v/>
      </c>
      <c r="E117" t="str">
        <f>IF(ISNUMBER('Peněžní deník'!F121),"hotově",IF(ISNUMBER('Peněžní deník'!G121),"hotově",IF(ISNUMBER('Peněžní deník'!H121),"na účet",IF(ISNUMBER('Peněžní deník'!I121),"z účtu",""))))</f>
        <v/>
      </c>
      <c r="F117" t="e">
        <f>VLOOKUP('Peněžní deník'!E121,'Čísla položek'!$A$2:$C$45,2,FALSE)</f>
        <v>#N/A</v>
      </c>
      <c r="G117" s="205" t="str">
        <f>TEXT('Peněžní deník'!F121+'Peněžní deník'!G121+'Peněžní deník'!H121+'Peněžní deník'!I121,"0,00")</f>
        <v>0,00</v>
      </c>
      <c r="H117" s="205">
        <f t="shared" si="33"/>
        <v>0</v>
      </c>
      <c r="I117" s="205">
        <f t="shared" si="36"/>
        <v>0</v>
      </c>
      <c r="J117" t="str">
        <f t="shared" si="35"/>
        <v/>
      </c>
      <c r="K117" t="str">
        <f t="shared" si="37"/>
        <v/>
      </c>
      <c r="L117">
        <f t="shared" si="38"/>
        <v>1</v>
      </c>
      <c r="M117" t="str">
        <f t="shared" si="39"/>
        <v/>
      </c>
      <c r="N117" t="str">
        <f>IF(O117="0","",IF(L117=1,VLOOKUP(O117+0,slovy!$A$2:$C$10,3,FALSE),IF(Q117="1","",VLOOKUP(O117+0,slovy!$A$2:$B$10,2))))</f>
        <v/>
      </c>
      <c r="O117" t="str">
        <f t="shared" si="34"/>
        <v>0</v>
      </c>
      <c r="P117" t="e">
        <f>IF(Q117="0","",IF(Q117="1",VLOOKUP(O117+0,slovy!$F$2:$G$11,2,FALSE),VLOOKUP(Q117+0,slovy!$D$2:$E$10,2,FALSE)))</f>
        <v>#VALUE!</v>
      </c>
      <c r="Q117" t="str">
        <f t="shared" si="40"/>
        <v/>
      </c>
      <c r="R117">
        <f t="shared" si="24"/>
        <v>1</v>
      </c>
      <c r="S117" t="str">
        <f t="shared" si="25"/>
        <v/>
      </c>
      <c r="T117" t="str">
        <f>IF(U117="0","",IF(R117=1,VLOOKUP(U117+0,slovy!$A$2:$C$10,3,FALSE),IF(W117="1","",VLOOKUP(U117+0,slovy!$A$2:$B$10,2))))</f>
        <v/>
      </c>
      <c r="U117" t="str">
        <f t="shared" si="26"/>
        <v>0</v>
      </c>
      <c r="V117" t="e">
        <f>IF(W117="0","",IF(W117="1",VLOOKUP(U117+0,slovy!$F$2:$G$11,2,FALSE),VLOOKUP(W117+0,slovy!$D$2:$E$10,2,FALSE)))</f>
        <v>#VALUE!</v>
      </c>
      <c r="W117" t="str">
        <f t="shared" si="27"/>
        <v/>
      </c>
      <c r="X117" t="e">
        <f>IF(Y117="0","",VLOOKUP(Y117+0,slovy!$H$2:$I$10,2,FALSE))</f>
        <v>#VALUE!</v>
      </c>
      <c r="Y117" t="str">
        <f t="shared" si="28"/>
        <v/>
      </c>
      <c r="Z117" t="e">
        <f>IF(AC117="",VLOOKUP(AA117+0,slovy!$J$2:$K$10,2,FALSE),IF(AC117="0",IF(AE117="0","",IF(AA117="0","",VLOOKUP(AA117+0,slovy!J117:K125,2,FALSE))),IF(AC117="1","",IF(AA117="0",IF(AC117&gt;1,slovy!$M$13,""),VLOOKUP(AA117+0,slovy!$L$2:$M$10,2,FALSE)))))</f>
        <v>#VALUE!</v>
      </c>
      <c r="AA117" t="str">
        <f t="shared" si="29"/>
        <v/>
      </c>
      <c r="AB117" t="e">
        <f>IF(ISBLANK(AC117),"",IF(AC117="0","",IF(AC117="1",CONCATENATE(VLOOKUP(AA117+0,slovy!$F$2:$G$11,2,FALSE),slovy!$M$13),VLOOKUP(AC117+0,slovy!$D$2:$E$10,2,FALSE))))</f>
        <v>#VALUE!</v>
      </c>
      <c r="AC117" t="str">
        <f t="shared" si="30"/>
        <v/>
      </c>
      <c r="AD117" t="e">
        <f>IF(ISBLANK(AE117),"",IF(AE117="0","",IF(AA117="0",CONCATENATE(VLOOKUP(AE117+0,slovy!$H$2:$I$10,2,FALSE),slovy!$M$13),VLOOKUP(AE117+0,slovy!$H$2:$I$10,2,FALSE))))</f>
        <v>#VALUE!</v>
      </c>
      <c r="AE117" t="str">
        <f t="shared" si="31"/>
        <v/>
      </c>
      <c r="AF117" t="e">
        <f>IF(ISBLANK(AG117),"",VLOOKUP(AG117+0,slovy!$N$2:$O$10,2,FALSE))</f>
        <v>#VALUE!</v>
      </c>
      <c r="AG117" t="str">
        <f t="shared" si="32"/>
        <v/>
      </c>
      <c r="AK117">
        <f>ÚJ!$B$2</f>
        <v>0</v>
      </c>
      <c r="AL117">
        <f>ÚJ!$B$3</f>
        <v>0</v>
      </c>
      <c r="AM117">
        <f>ÚJ!$B$4</f>
        <v>0</v>
      </c>
      <c r="AN117" s="200">
        <f>ÚJ!$B$5</f>
        <v>0</v>
      </c>
    </row>
    <row r="118" spans="1:40" ht="14.45" x14ac:dyDescent="0.35">
      <c r="A118" t="str">
        <f>IF(ISBLANK('Peněžní deník'!C122),"",'Peněžní deník'!C122)</f>
        <v/>
      </c>
      <c r="B118" s="197" t="str">
        <f>IF(ISBLANK('Peněžní deník'!B122),"",'Peněžní deník'!B122)</f>
        <v/>
      </c>
      <c r="C118" t="str">
        <f>IF(ISBLANK('Peněžní deník'!D122),"",'Peněžní deník'!D122)</f>
        <v/>
      </c>
      <c r="D118" t="str">
        <f>IF(ISNUMBER('Peněžní deník'!F122),"příjmový",IF(ISNUMBER('Peněžní deník'!G122),"výdajový",IF(ISNUMBER('Peněžní deník'!H122),"příjmový",IF(ISNUMBER('Peněžní deník'!I122),"výdajový",""))))</f>
        <v/>
      </c>
      <c r="E118" t="str">
        <f>IF(ISNUMBER('Peněžní deník'!F122),"hotově",IF(ISNUMBER('Peněžní deník'!G122),"hotově",IF(ISNUMBER('Peněžní deník'!H122),"na účet",IF(ISNUMBER('Peněžní deník'!I122),"z účtu",""))))</f>
        <v/>
      </c>
      <c r="F118" t="e">
        <f>VLOOKUP('Peněžní deník'!E122,'Čísla položek'!$A$2:$C$45,2,FALSE)</f>
        <v>#N/A</v>
      </c>
      <c r="G118" s="205" t="str">
        <f>TEXT('Peněžní deník'!F122+'Peněžní deník'!G122+'Peněžní deník'!H122+'Peněžní deník'!I122,"0,00")</f>
        <v>0,00</v>
      </c>
      <c r="H118" s="205">
        <f t="shared" si="33"/>
        <v>0</v>
      </c>
      <c r="I118" s="205">
        <f t="shared" si="36"/>
        <v>0</v>
      </c>
      <c r="J118" t="str">
        <f t="shared" si="35"/>
        <v/>
      </c>
      <c r="K118" t="str">
        <f t="shared" si="37"/>
        <v/>
      </c>
      <c r="L118">
        <f t="shared" si="38"/>
        <v>1</v>
      </c>
      <c r="M118" t="str">
        <f t="shared" si="39"/>
        <v/>
      </c>
      <c r="N118" t="str">
        <f>IF(O118="0","",IF(L118=1,VLOOKUP(O118+0,slovy!$A$2:$C$10,3,FALSE),IF(Q118="1","",VLOOKUP(O118+0,slovy!$A$2:$B$10,2))))</f>
        <v/>
      </c>
      <c r="O118" t="str">
        <f t="shared" si="34"/>
        <v>0</v>
      </c>
      <c r="P118" t="e">
        <f>IF(Q118="0","",IF(Q118="1",VLOOKUP(O118+0,slovy!$F$2:$G$11,2,FALSE),VLOOKUP(Q118+0,slovy!$D$2:$E$10,2,FALSE)))</f>
        <v>#VALUE!</v>
      </c>
      <c r="Q118" t="str">
        <f t="shared" si="40"/>
        <v/>
      </c>
      <c r="R118">
        <f t="shared" si="24"/>
        <v>1</v>
      </c>
      <c r="S118" t="str">
        <f t="shared" si="25"/>
        <v/>
      </c>
      <c r="T118" t="str">
        <f>IF(U118="0","",IF(R118=1,VLOOKUP(U118+0,slovy!$A$2:$C$10,3,FALSE),IF(W118="1","",VLOOKUP(U118+0,slovy!$A$2:$B$10,2))))</f>
        <v/>
      </c>
      <c r="U118" t="str">
        <f t="shared" si="26"/>
        <v>0</v>
      </c>
      <c r="V118" t="e">
        <f>IF(W118="0","",IF(W118="1",VLOOKUP(U118+0,slovy!$F$2:$G$11,2,FALSE),VLOOKUP(W118+0,slovy!$D$2:$E$10,2,FALSE)))</f>
        <v>#VALUE!</v>
      </c>
      <c r="W118" t="str">
        <f t="shared" si="27"/>
        <v/>
      </c>
      <c r="X118" t="e">
        <f>IF(Y118="0","",VLOOKUP(Y118+0,slovy!$H$2:$I$10,2,FALSE))</f>
        <v>#VALUE!</v>
      </c>
      <c r="Y118" t="str">
        <f t="shared" si="28"/>
        <v/>
      </c>
      <c r="Z118" t="e">
        <f>IF(AC118="",VLOOKUP(AA118+0,slovy!$J$2:$K$10,2,FALSE),IF(AC118="0",IF(AE118="0","",IF(AA118="0","",VLOOKUP(AA118+0,slovy!J118:K126,2,FALSE))),IF(AC118="1","",IF(AA118="0",IF(AC118&gt;1,slovy!$M$13,""),VLOOKUP(AA118+0,slovy!$L$2:$M$10,2,FALSE)))))</f>
        <v>#VALUE!</v>
      </c>
      <c r="AA118" t="str">
        <f t="shared" si="29"/>
        <v/>
      </c>
      <c r="AB118" t="e">
        <f>IF(ISBLANK(AC118),"",IF(AC118="0","",IF(AC118="1",CONCATENATE(VLOOKUP(AA118+0,slovy!$F$2:$G$11,2,FALSE),slovy!$M$13),VLOOKUP(AC118+0,slovy!$D$2:$E$10,2,FALSE))))</f>
        <v>#VALUE!</v>
      </c>
      <c r="AC118" t="str">
        <f t="shared" si="30"/>
        <v/>
      </c>
      <c r="AD118" t="e">
        <f>IF(ISBLANK(AE118),"",IF(AE118="0","",IF(AA118="0",CONCATENATE(VLOOKUP(AE118+0,slovy!$H$2:$I$10,2,FALSE),slovy!$M$13),VLOOKUP(AE118+0,slovy!$H$2:$I$10,2,FALSE))))</f>
        <v>#VALUE!</v>
      </c>
      <c r="AE118" t="str">
        <f t="shared" si="31"/>
        <v/>
      </c>
      <c r="AF118" t="e">
        <f>IF(ISBLANK(AG118),"",VLOOKUP(AG118+0,slovy!$N$2:$O$10,2,FALSE))</f>
        <v>#VALUE!</v>
      </c>
      <c r="AG118" t="str">
        <f t="shared" si="32"/>
        <v/>
      </c>
      <c r="AK118">
        <f>ÚJ!$B$2</f>
        <v>0</v>
      </c>
      <c r="AL118">
        <f>ÚJ!$B$3</f>
        <v>0</v>
      </c>
      <c r="AM118">
        <f>ÚJ!$B$4</f>
        <v>0</v>
      </c>
      <c r="AN118" s="200">
        <f>ÚJ!$B$5</f>
        <v>0</v>
      </c>
    </row>
    <row r="119" spans="1:40" ht="14.45" x14ac:dyDescent="0.35">
      <c r="A119" t="str">
        <f>IF(ISBLANK('Peněžní deník'!C123),"",'Peněžní deník'!C123)</f>
        <v/>
      </c>
      <c r="B119" s="197" t="str">
        <f>IF(ISBLANK('Peněžní deník'!B123),"",'Peněžní deník'!B123)</f>
        <v/>
      </c>
      <c r="C119" t="str">
        <f>IF(ISBLANK('Peněžní deník'!D123),"",'Peněžní deník'!D123)</f>
        <v/>
      </c>
      <c r="D119" t="str">
        <f>IF(ISNUMBER('Peněžní deník'!F123),"příjmový",IF(ISNUMBER('Peněžní deník'!G123),"výdajový",IF(ISNUMBER('Peněžní deník'!H123),"příjmový",IF(ISNUMBER('Peněžní deník'!I123),"výdajový",""))))</f>
        <v/>
      </c>
      <c r="E119" t="str">
        <f>IF(ISNUMBER('Peněžní deník'!F123),"hotově",IF(ISNUMBER('Peněžní deník'!G123),"hotově",IF(ISNUMBER('Peněžní deník'!H123),"na účet",IF(ISNUMBER('Peněžní deník'!I123),"z účtu",""))))</f>
        <v/>
      </c>
      <c r="F119" t="e">
        <f>VLOOKUP('Peněžní deník'!E123,'Čísla položek'!$A$2:$C$45,2,FALSE)</f>
        <v>#N/A</v>
      </c>
      <c r="G119" s="205" t="str">
        <f>TEXT('Peněžní deník'!F123+'Peněžní deník'!G123+'Peněžní deník'!H123+'Peněžní deník'!I123,"0,00")</f>
        <v>0,00</v>
      </c>
      <c r="H119" s="205">
        <f t="shared" si="33"/>
        <v>0</v>
      </c>
      <c r="I119" s="205">
        <f t="shared" si="36"/>
        <v>0</v>
      </c>
      <c r="J119" t="str">
        <f t="shared" si="35"/>
        <v/>
      </c>
      <c r="K119" t="str">
        <f t="shared" si="37"/>
        <v/>
      </c>
      <c r="L119">
        <f t="shared" si="38"/>
        <v>1</v>
      </c>
      <c r="M119" t="str">
        <f t="shared" si="39"/>
        <v/>
      </c>
      <c r="N119" t="str">
        <f>IF(O119="0","",IF(L119=1,VLOOKUP(O119+0,slovy!$A$2:$C$10,3,FALSE),IF(Q119="1","",VLOOKUP(O119+0,slovy!$A$2:$B$10,2))))</f>
        <v/>
      </c>
      <c r="O119" t="str">
        <f t="shared" si="34"/>
        <v>0</v>
      </c>
      <c r="P119" t="e">
        <f>IF(Q119="0","",IF(Q119="1",VLOOKUP(O119+0,slovy!$F$2:$G$11,2,FALSE),VLOOKUP(Q119+0,slovy!$D$2:$E$10,2,FALSE)))</f>
        <v>#VALUE!</v>
      </c>
      <c r="Q119" t="str">
        <f t="shared" si="40"/>
        <v/>
      </c>
      <c r="R119">
        <f t="shared" si="24"/>
        <v>1</v>
      </c>
      <c r="S119" t="str">
        <f t="shared" si="25"/>
        <v/>
      </c>
      <c r="T119" t="str">
        <f>IF(U119="0","",IF(R119=1,VLOOKUP(U119+0,slovy!$A$2:$C$10,3,FALSE),IF(W119="1","",VLOOKUP(U119+0,slovy!$A$2:$B$10,2))))</f>
        <v/>
      </c>
      <c r="U119" t="str">
        <f t="shared" si="26"/>
        <v>0</v>
      </c>
      <c r="V119" t="e">
        <f>IF(W119="0","",IF(W119="1",VLOOKUP(U119+0,slovy!$F$2:$G$11,2,FALSE),VLOOKUP(W119+0,slovy!$D$2:$E$10,2,FALSE)))</f>
        <v>#VALUE!</v>
      </c>
      <c r="W119" t="str">
        <f t="shared" si="27"/>
        <v/>
      </c>
      <c r="X119" t="e">
        <f>IF(Y119="0","",VLOOKUP(Y119+0,slovy!$H$2:$I$10,2,FALSE))</f>
        <v>#VALUE!</v>
      </c>
      <c r="Y119" t="str">
        <f t="shared" si="28"/>
        <v/>
      </c>
      <c r="Z119" t="e">
        <f>IF(AC119="",VLOOKUP(AA119+0,slovy!$J$2:$K$10,2,FALSE),IF(AC119="0",IF(AE119="0","",IF(AA119="0","",VLOOKUP(AA119+0,slovy!J119:K127,2,FALSE))),IF(AC119="1","",IF(AA119="0",IF(AC119&gt;1,slovy!$M$13,""),VLOOKUP(AA119+0,slovy!$L$2:$M$10,2,FALSE)))))</f>
        <v>#VALUE!</v>
      </c>
      <c r="AA119" t="str">
        <f t="shared" si="29"/>
        <v/>
      </c>
      <c r="AB119" t="e">
        <f>IF(ISBLANK(AC119),"",IF(AC119="0","",IF(AC119="1",CONCATENATE(VLOOKUP(AA119+0,slovy!$F$2:$G$11,2,FALSE),slovy!$M$13),VLOOKUP(AC119+0,slovy!$D$2:$E$10,2,FALSE))))</f>
        <v>#VALUE!</v>
      </c>
      <c r="AC119" t="str">
        <f t="shared" si="30"/>
        <v/>
      </c>
      <c r="AD119" t="e">
        <f>IF(ISBLANK(AE119),"",IF(AE119="0","",IF(AA119="0",CONCATENATE(VLOOKUP(AE119+0,slovy!$H$2:$I$10,2,FALSE),slovy!$M$13),VLOOKUP(AE119+0,slovy!$H$2:$I$10,2,FALSE))))</f>
        <v>#VALUE!</v>
      </c>
      <c r="AE119" t="str">
        <f t="shared" si="31"/>
        <v/>
      </c>
      <c r="AF119" t="e">
        <f>IF(ISBLANK(AG119),"",VLOOKUP(AG119+0,slovy!$N$2:$O$10,2,FALSE))</f>
        <v>#VALUE!</v>
      </c>
      <c r="AG119" t="str">
        <f t="shared" si="32"/>
        <v/>
      </c>
      <c r="AK119">
        <f>ÚJ!$B$2</f>
        <v>0</v>
      </c>
      <c r="AL119">
        <f>ÚJ!$B$3</f>
        <v>0</v>
      </c>
      <c r="AM119">
        <f>ÚJ!$B$4</f>
        <v>0</v>
      </c>
      <c r="AN119" s="200">
        <f>ÚJ!$B$5</f>
        <v>0</v>
      </c>
    </row>
    <row r="120" spans="1:40" ht="14.45" x14ac:dyDescent="0.35">
      <c r="A120" t="str">
        <f>IF(ISBLANK('Peněžní deník'!C124),"",'Peněžní deník'!C124)</f>
        <v/>
      </c>
      <c r="B120" s="197" t="str">
        <f>IF(ISBLANK('Peněžní deník'!B124),"",'Peněžní deník'!B124)</f>
        <v/>
      </c>
      <c r="C120" t="str">
        <f>IF(ISBLANK('Peněžní deník'!D124),"",'Peněžní deník'!D124)</f>
        <v/>
      </c>
      <c r="D120" t="str">
        <f>IF(ISNUMBER('Peněžní deník'!F124),"příjmový",IF(ISNUMBER('Peněžní deník'!G124),"výdajový",IF(ISNUMBER('Peněžní deník'!H124),"příjmový",IF(ISNUMBER('Peněžní deník'!I124),"výdajový",""))))</f>
        <v/>
      </c>
      <c r="E120" t="str">
        <f>IF(ISNUMBER('Peněžní deník'!F124),"hotově",IF(ISNUMBER('Peněžní deník'!G124),"hotově",IF(ISNUMBER('Peněžní deník'!H124),"na účet",IF(ISNUMBER('Peněžní deník'!I124),"z účtu",""))))</f>
        <v/>
      </c>
      <c r="F120" t="e">
        <f>VLOOKUP('Peněžní deník'!E124,'Čísla položek'!$A$2:$C$45,2,FALSE)</f>
        <v>#N/A</v>
      </c>
      <c r="G120" s="205" t="str">
        <f>TEXT('Peněžní deník'!F124+'Peněžní deník'!G124+'Peněžní deník'!H124+'Peněžní deník'!I124,"0,00")</f>
        <v>0,00</v>
      </c>
      <c r="H120" s="205">
        <f t="shared" si="33"/>
        <v>0</v>
      </c>
      <c r="I120" s="205">
        <f t="shared" si="36"/>
        <v>0</v>
      </c>
      <c r="J120" t="str">
        <f t="shared" si="35"/>
        <v/>
      </c>
      <c r="K120" t="str">
        <f t="shared" si="37"/>
        <v/>
      </c>
      <c r="L120">
        <f t="shared" si="38"/>
        <v>1</v>
      </c>
      <c r="M120" t="str">
        <f t="shared" si="39"/>
        <v/>
      </c>
      <c r="N120" t="str">
        <f>IF(O120="0","",IF(L120=1,VLOOKUP(O120+0,slovy!$A$2:$C$10,3,FALSE),IF(Q120="1","",VLOOKUP(O120+0,slovy!$A$2:$B$10,2))))</f>
        <v/>
      </c>
      <c r="O120" t="str">
        <f t="shared" si="34"/>
        <v>0</v>
      </c>
      <c r="P120" t="e">
        <f>IF(Q120="0","",IF(Q120="1",VLOOKUP(O120+0,slovy!$F$2:$G$11,2,FALSE),VLOOKUP(Q120+0,slovy!$D$2:$E$10,2,FALSE)))</f>
        <v>#VALUE!</v>
      </c>
      <c r="Q120" t="str">
        <f t="shared" si="40"/>
        <v/>
      </c>
      <c r="R120">
        <f t="shared" si="24"/>
        <v>1</v>
      </c>
      <c r="S120" t="str">
        <f t="shared" si="25"/>
        <v/>
      </c>
      <c r="T120" t="str">
        <f>IF(U120="0","",IF(R120=1,VLOOKUP(U120+0,slovy!$A$2:$C$10,3,FALSE),IF(W120="1","",VLOOKUP(U120+0,slovy!$A$2:$B$10,2))))</f>
        <v/>
      </c>
      <c r="U120" t="str">
        <f t="shared" si="26"/>
        <v>0</v>
      </c>
      <c r="V120" t="e">
        <f>IF(W120="0","",IF(W120="1",VLOOKUP(U120+0,slovy!$F$2:$G$11,2,FALSE),VLOOKUP(W120+0,slovy!$D$2:$E$10,2,FALSE)))</f>
        <v>#VALUE!</v>
      </c>
      <c r="W120" t="str">
        <f t="shared" si="27"/>
        <v/>
      </c>
      <c r="X120" t="e">
        <f>IF(Y120="0","",VLOOKUP(Y120+0,slovy!$H$2:$I$10,2,FALSE))</f>
        <v>#VALUE!</v>
      </c>
      <c r="Y120" t="str">
        <f t="shared" si="28"/>
        <v/>
      </c>
      <c r="Z120" t="e">
        <f>IF(AC120="",VLOOKUP(AA120+0,slovy!$J$2:$K$10,2,FALSE),IF(AC120="0",IF(AE120="0","",IF(AA120="0","",VLOOKUP(AA120+0,slovy!J120:K128,2,FALSE))),IF(AC120="1","",IF(AA120="0",IF(AC120&gt;1,slovy!$M$13,""),VLOOKUP(AA120+0,slovy!$L$2:$M$10,2,FALSE)))))</f>
        <v>#VALUE!</v>
      </c>
      <c r="AA120" t="str">
        <f t="shared" si="29"/>
        <v/>
      </c>
      <c r="AB120" t="e">
        <f>IF(ISBLANK(AC120),"",IF(AC120="0","",IF(AC120="1",CONCATENATE(VLOOKUP(AA120+0,slovy!$F$2:$G$11,2,FALSE),slovy!$M$13),VLOOKUP(AC120+0,slovy!$D$2:$E$10,2,FALSE))))</f>
        <v>#VALUE!</v>
      </c>
      <c r="AC120" t="str">
        <f t="shared" si="30"/>
        <v/>
      </c>
      <c r="AD120" t="e">
        <f>IF(ISBLANK(AE120),"",IF(AE120="0","",IF(AA120="0",CONCATENATE(VLOOKUP(AE120+0,slovy!$H$2:$I$10,2,FALSE),slovy!$M$13),VLOOKUP(AE120+0,slovy!$H$2:$I$10,2,FALSE))))</f>
        <v>#VALUE!</v>
      </c>
      <c r="AE120" t="str">
        <f t="shared" si="31"/>
        <v/>
      </c>
      <c r="AF120" t="e">
        <f>IF(ISBLANK(AG120),"",VLOOKUP(AG120+0,slovy!$N$2:$O$10,2,FALSE))</f>
        <v>#VALUE!</v>
      </c>
      <c r="AG120" t="str">
        <f t="shared" si="32"/>
        <v/>
      </c>
      <c r="AK120">
        <f>ÚJ!$B$2</f>
        <v>0</v>
      </c>
      <c r="AL120">
        <f>ÚJ!$B$3</f>
        <v>0</v>
      </c>
      <c r="AM120">
        <f>ÚJ!$B$4</f>
        <v>0</v>
      </c>
      <c r="AN120" s="200">
        <f>ÚJ!$B$5</f>
        <v>0</v>
      </c>
    </row>
    <row r="121" spans="1:40" ht="14.45" x14ac:dyDescent="0.35">
      <c r="A121" t="str">
        <f>IF(ISBLANK('Peněžní deník'!C125),"",'Peněžní deník'!C125)</f>
        <v/>
      </c>
      <c r="B121" s="197" t="str">
        <f>IF(ISBLANK('Peněžní deník'!B125),"",'Peněžní deník'!B125)</f>
        <v/>
      </c>
      <c r="C121" t="str">
        <f>IF(ISBLANK('Peněžní deník'!D125),"",'Peněžní deník'!D125)</f>
        <v/>
      </c>
      <c r="D121" t="str">
        <f>IF(ISNUMBER('Peněžní deník'!F125),"příjmový",IF(ISNUMBER('Peněžní deník'!G125),"výdajový",IF(ISNUMBER('Peněžní deník'!H125),"příjmový",IF(ISNUMBER('Peněžní deník'!I125),"výdajový",""))))</f>
        <v/>
      </c>
      <c r="E121" t="str">
        <f>IF(ISNUMBER('Peněžní deník'!F125),"hotově",IF(ISNUMBER('Peněžní deník'!G125),"hotově",IF(ISNUMBER('Peněžní deník'!H125),"na účet",IF(ISNUMBER('Peněžní deník'!I125),"z účtu",""))))</f>
        <v/>
      </c>
      <c r="F121" t="e">
        <f>VLOOKUP('Peněžní deník'!E125,'Čísla položek'!$A$2:$C$45,2,FALSE)</f>
        <v>#N/A</v>
      </c>
      <c r="G121" s="205" t="str">
        <f>TEXT('Peněžní deník'!F125+'Peněžní deník'!G125+'Peněžní deník'!H125+'Peněžní deník'!I125,"0,00")</f>
        <v>0,00</v>
      </c>
      <c r="H121" s="205">
        <f t="shared" si="33"/>
        <v>0</v>
      </c>
      <c r="I121" s="205">
        <f t="shared" si="36"/>
        <v>0</v>
      </c>
      <c r="J121" t="str">
        <f t="shared" si="35"/>
        <v/>
      </c>
      <c r="K121" t="str">
        <f t="shared" si="37"/>
        <v/>
      </c>
      <c r="L121">
        <f t="shared" si="38"/>
        <v>1</v>
      </c>
      <c r="M121" t="str">
        <f t="shared" si="39"/>
        <v/>
      </c>
      <c r="N121" t="str">
        <f>IF(O121="0","",IF(L121=1,VLOOKUP(O121+0,slovy!$A$2:$C$10,3,FALSE),IF(Q121="1","",VLOOKUP(O121+0,slovy!$A$2:$B$10,2))))</f>
        <v/>
      </c>
      <c r="O121" t="str">
        <f t="shared" si="34"/>
        <v>0</v>
      </c>
      <c r="P121" t="e">
        <f>IF(Q121="0","",IF(Q121="1",VLOOKUP(O121+0,slovy!$F$2:$G$11,2,FALSE),VLOOKUP(Q121+0,slovy!$D$2:$E$10,2,FALSE)))</f>
        <v>#VALUE!</v>
      </c>
      <c r="Q121" t="str">
        <f t="shared" si="40"/>
        <v/>
      </c>
      <c r="R121">
        <f t="shared" si="24"/>
        <v>1</v>
      </c>
      <c r="S121" t="str">
        <f t="shared" si="25"/>
        <v/>
      </c>
      <c r="T121" t="str">
        <f>IF(U121="0","",IF(R121=1,VLOOKUP(U121+0,slovy!$A$2:$C$10,3,FALSE),IF(W121="1","",VLOOKUP(U121+0,slovy!$A$2:$B$10,2))))</f>
        <v/>
      </c>
      <c r="U121" t="str">
        <f t="shared" si="26"/>
        <v>0</v>
      </c>
      <c r="V121" t="e">
        <f>IF(W121="0","",IF(W121="1",VLOOKUP(U121+0,slovy!$F$2:$G$11,2,FALSE),VLOOKUP(W121+0,slovy!$D$2:$E$10,2,FALSE)))</f>
        <v>#VALUE!</v>
      </c>
      <c r="W121" t="str">
        <f t="shared" si="27"/>
        <v/>
      </c>
      <c r="X121" t="e">
        <f>IF(Y121="0","",VLOOKUP(Y121+0,slovy!$H$2:$I$10,2,FALSE))</f>
        <v>#VALUE!</v>
      </c>
      <c r="Y121" t="str">
        <f t="shared" si="28"/>
        <v/>
      </c>
      <c r="Z121" t="e">
        <f>IF(AC121="",VLOOKUP(AA121+0,slovy!$J$2:$K$10,2,FALSE),IF(AC121="0",IF(AE121="0","",IF(AA121="0","",VLOOKUP(AA121+0,slovy!J121:K129,2,FALSE))),IF(AC121="1","",IF(AA121="0",IF(AC121&gt;1,slovy!$M$13,""),VLOOKUP(AA121+0,slovy!$L$2:$M$10,2,FALSE)))))</f>
        <v>#VALUE!</v>
      </c>
      <c r="AA121" t="str">
        <f t="shared" si="29"/>
        <v/>
      </c>
      <c r="AB121" t="e">
        <f>IF(ISBLANK(AC121),"",IF(AC121="0","",IF(AC121="1",CONCATENATE(VLOOKUP(AA121+0,slovy!$F$2:$G$11,2,FALSE),slovy!$M$13),VLOOKUP(AC121+0,slovy!$D$2:$E$10,2,FALSE))))</f>
        <v>#VALUE!</v>
      </c>
      <c r="AC121" t="str">
        <f t="shared" si="30"/>
        <v/>
      </c>
      <c r="AD121" t="e">
        <f>IF(ISBLANK(AE121),"",IF(AE121="0","",IF(AA121="0",CONCATENATE(VLOOKUP(AE121+0,slovy!$H$2:$I$10,2,FALSE),slovy!$M$13),VLOOKUP(AE121+0,slovy!$H$2:$I$10,2,FALSE))))</f>
        <v>#VALUE!</v>
      </c>
      <c r="AE121" t="str">
        <f t="shared" si="31"/>
        <v/>
      </c>
      <c r="AF121" t="e">
        <f>IF(ISBLANK(AG121),"",VLOOKUP(AG121+0,slovy!$N$2:$O$10,2,FALSE))</f>
        <v>#VALUE!</v>
      </c>
      <c r="AG121" t="str">
        <f t="shared" si="32"/>
        <v/>
      </c>
      <c r="AK121">
        <f>ÚJ!$B$2</f>
        <v>0</v>
      </c>
      <c r="AL121">
        <f>ÚJ!$B$3</f>
        <v>0</v>
      </c>
      <c r="AM121">
        <f>ÚJ!$B$4</f>
        <v>0</v>
      </c>
      <c r="AN121" s="200">
        <f>ÚJ!$B$5</f>
        <v>0</v>
      </c>
    </row>
    <row r="122" spans="1:40" ht="14.45" x14ac:dyDescent="0.35">
      <c r="A122" t="str">
        <f>IF(ISBLANK('Peněžní deník'!C126),"",'Peněžní deník'!C126)</f>
        <v/>
      </c>
      <c r="B122" s="197" t="str">
        <f>IF(ISBLANK('Peněžní deník'!B126),"",'Peněžní deník'!B126)</f>
        <v/>
      </c>
      <c r="C122" t="str">
        <f>IF(ISBLANK('Peněžní deník'!D126),"",'Peněžní deník'!D126)</f>
        <v/>
      </c>
      <c r="D122" t="str">
        <f>IF(ISNUMBER('Peněžní deník'!F126),"příjmový",IF(ISNUMBER('Peněžní deník'!G126),"výdajový",IF(ISNUMBER('Peněžní deník'!H126),"příjmový",IF(ISNUMBER('Peněžní deník'!I126),"výdajový",""))))</f>
        <v/>
      </c>
      <c r="E122" t="str">
        <f>IF(ISNUMBER('Peněžní deník'!F126),"hotově",IF(ISNUMBER('Peněžní deník'!G126),"hotově",IF(ISNUMBER('Peněžní deník'!H126),"na účet",IF(ISNUMBER('Peněžní deník'!I126),"z účtu",""))))</f>
        <v/>
      </c>
      <c r="F122" t="e">
        <f>VLOOKUP('Peněžní deník'!E126,'Čísla položek'!$A$2:$C$45,2,FALSE)</f>
        <v>#N/A</v>
      </c>
      <c r="G122" s="205" t="str">
        <f>TEXT('Peněžní deník'!F126+'Peněžní deník'!G126+'Peněžní deník'!H126+'Peněžní deník'!I126,"0,00")</f>
        <v>0,00</v>
      </c>
      <c r="H122" s="205">
        <f t="shared" si="33"/>
        <v>0</v>
      </c>
      <c r="I122" s="205">
        <f t="shared" si="36"/>
        <v>0</v>
      </c>
      <c r="J122" t="str">
        <f t="shared" si="35"/>
        <v/>
      </c>
      <c r="K122" t="str">
        <f t="shared" si="37"/>
        <v/>
      </c>
      <c r="L122">
        <f t="shared" si="38"/>
        <v>1</v>
      </c>
      <c r="M122" t="str">
        <f t="shared" si="39"/>
        <v/>
      </c>
      <c r="N122" t="str">
        <f>IF(O122="0","",IF(L122=1,VLOOKUP(O122+0,slovy!$A$2:$C$10,3,FALSE),IF(Q122="1","",VLOOKUP(O122+0,slovy!$A$2:$B$10,2))))</f>
        <v/>
      </c>
      <c r="O122" t="str">
        <f t="shared" si="34"/>
        <v>0</v>
      </c>
      <c r="P122" t="e">
        <f>IF(Q122="0","",IF(Q122="1",VLOOKUP(O122+0,slovy!$F$2:$G$11,2,FALSE),VLOOKUP(Q122+0,slovy!$D$2:$E$10,2,FALSE)))</f>
        <v>#VALUE!</v>
      </c>
      <c r="Q122" t="str">
        <f t="shared" si="40"/>
        <v/>
      </c>
      <c r="R122">
        <f t="shared" si="24"/>
        <v>1</v>
      </c>
      <c r="S122" t="str">
        <f t="shared" si="25"/>
        <v/>
      </c>
      <c r="T122" t="str">
        <f>IF(U122="0","",IF(R122=1,VLOOKUP(U122+0,slovy!$A$2:$C$10,3,FALSE),IF(W122="1","",VLOOKUP(U122+0,slovy!$A$2:$B$10,2))))</f>
        <v/>
      </c>
      <c r="U122" t="str">
        <f t="shared" si="26"/>
        <v>0</v>
      </c>
      <c r="V122" t="e">
        <f>IF(W122="0","",IF(W122="1",VLOOKUP(U122+0,slovy!$F$2:$G$11,2,FALSE),VLOOKUP(W122+0,slovy!$D$2:$E$10,2,FALSE)))</f>
        <v>#VALUE!</v>
      </c>
      <c r="W122" t="str">
        <f t="shared" si="27"/>
        <v/>
      </c>
      <c r="X122" t="e">
        <f>IF(Y122="0","",VLOOKUP(Y122+0,slovy!$H$2:$I$10,2,FALSE))</f>
        <v>#VALUE!</v>
      </c>
      <c r="Y122" t="str">
        <f t="shared" si="28"/>
        <v/>
      </c>
      <c r="Z122" t="e">
        <f>IF(AC122="",VLOOKUP(AA122+0,slovy!$J$2:$K$10,2,FALSE),IF(AC122="0",IF(AE122="0","",IF(AA122="0","",VLOOKUP(AA122+0,slovy!J122:K130,2,FALSE))),IF(AC122="1","",IF(AA122="0",IF(AC122&gt;1,slovy!$M$13,""),VLOOKUP(AA122+0,slovy!$L$2:$M$10,2,FALSE)))))</f>
        <v>#VALUE!</v>
      </c>
      <c r="AA122" t="str">
        <f t="shared" si="29"/>
        <v/>
      </c>
      <c r="AB122" t="e">
        <f>IF(ISBLANK(AC122),"",IF(AC122="0","",IF(AC122="1",CONCATENATE(VLOOKUP(AA122+0,slovy!$F$2:$G$11,2,FALSE),slovy!$M$13),VLOOKUP(AC122+0,slovy!$D$2:$E$10,2,FALSE))))</f>
        <v>#VALUE!</v>
      </c>
      <c r="AC122" t="str">
        <f t="shared" si="30"/>
        <v/>
      </c>
      <c r="AD122" t="e">
        <f>IF(ISBLANK(AE122),"",IF(AE122="0","",IF(AA122="0",CONCATENATE(VLOOKUP(AE122+0,slovy!$H$2:$I$10,2,FALSE),slovy!$M$13),VLOOKUP(AE122+0,slovy!$H$2:$I$10,2,FALSE))))</f>
        <v>#VALUE!</v>
      </c>
      <c r="AE122" t="str">
        <f t="shared" si="31"/>
        <v/>
      </c>
      <c r="AF122" t="e">
        <f>IF(ISBLANK(AG122),"",VLOOKUP(AG122+0,slovy!$N$2:$O$10,2,FALSE))</f>
        <v>#VALUE!</v>
      </c>
      <c r="AG122" t="str">
        <f t="shared" si="32"/>
        <v/>
      </c>
      <c r="AK122">
        <f>ÚJ!$B$2</f>
        <v>0</v>
      </c>
      <c r="AL122">
        <f>ÚJ!$B$3</f>
        <v>0</v>
      </c>
      <c r="AM122">
        <f>ÚJ!$B$4</f>
        <v>0</v>
      </c>
      <c r="AN122" s="200">
        <f>ÚJ!$B$5</f>
        <v>0</v>
      </c>
    </row>
    <row r="123" spans="1:40" x14ac:dyDescent="0.25">
      <c r="A123" t="str">
        <f>IF(ISBLANK('Peněžní deník'!C127),"",'Peněžní deník'!C127)</f>
        <v/>
      </c>
      <c r="B123" s="197" t="str">
        <f>IF(ISBLANK('Peněžní deník'!B127),"",'Peněžní deník'!B127)</f>
        <v/>
      </c>
      <c r="C123" t="str">
        <f>IF(ISBLANK('Peněžní deník'!D127),"",'Peněžní deník'!D127)</f>
        <v/>
      </c>
      <c r="D123" t="str">
        <f>IF(ISNUMBER('Peněžní deník'!F127),"příjmový",IF(ISNUMBER('Peněžní deník'!G127),"výdajový",IF(ISNUMBER('Peněžní deník'!H127),"příjmový",IF(ISNUMBER('Peněžní deník'!I127),"výdajový",""))))</f>
        <v/>
      </c>
      <c r="E123" t="str">
        <f>IF(ISNUMBER('Peněžní deník'!F127),"hotově",IF(ISNUMBER('Peněžní deník'!G127),"hotově",IF(ISNUMBER('Peněžní deník'!H127),"na účet",IF(ISNUMBER('Peněžní deník'!I127),"z účtu",""))))</f>
        <v/>
      </c>
      <c r="F123" t="e">
        <f>VLOOKUP('Peněžní deník'!E127,'Čísla položek'!$A$2:$C$45,2,FALSE)</f>
        <v>#N/A</v>
      </c>
      <c r="G123" s="205" t="str">
        <f>TEXT('Peněžní deník'!F127+'Peněžní deník'!G127+'Peněžní deník'!H127+'Peněžní deník'!I127,"0,00")</f>
        <v>0,00</v>
      </c>
      <c r="H123" s="205">
        <f t="shared" si="33"/>
        <v>0</v>
      </c>
      <c r="I123" s="205">
        <f t="shared" si="36"/>
        <v>0</v>
      </c>
      <c r="J123" t="str">
        <f t="shared" si="35"/>
        <v/>
      </c>
      <c r="K123" t="str">
        <f t="shared" si="37"/>
        <v/>
      </c>
      <c r="L123">
        <f t="shared" si="38"/>
        <v>1</v>
      </c>
      <c r="M123" t="str">
        <f t="shared" si="39"/>
        <v/>
      </c>
      <c r="N123" t="str">
        <f>IF(O123="0","",IF(L123=1,VLOOKUP(O123+0,slovy!$A$2:$C$10,3,FALSE),IF(Q123="1","",VLOOKUP(O123+0,slovy!$A$2:$B$10,2))))</f>
        <v/>
      </c>
      <c r="O123" t="str">
        <f t="shared" si="34"/>
        <v>0</v>
      </c>
      <c r="P123" t="e">
        <f>IF(Q123="0","",IF(Q123="1",VLOOKUP(O123+0,slovy!$F$2:$G$11,2,FALSE),VLOOKUP(Q123+0,slovy!$D$2:$E$10,2,FALSE)))</f>
        <v>#VALUE!</v>
      </c>
      <c r="Q123" t="str">
        <f t="shared" si="40"/>
        <v/>
      </c>
      <c r="R123">
        <f t="shared" si="24"/>
        <v>1</v>
      </c>
      <c r="S123" t="str">
        <f t="shared" si="25"/>
        <v/>
      </c>
      <c r="T123" t="str">
        <f>IF(U123="0","",IF(R123=1,VLOOKUP(U123+0,slovy!$A$2:$C$10,3,FALSE),IF(W123="1","",VLOOKUP(U123+0,slovy!$A$2:$B$10,2))))</f>
        <v/>
      </c>
      <c r="U123" t="str">
        <f t="shared" si="26"/>
        <v>0</v>
      </c>
      <c r="V123" t="e">
        <f>IF(W123="0","",IF(W123="1",VLOOKUP(U123+0,slovy!$F$2:$G$11,2,FALSE),VLOOKUP(W123+0,slovy!$D$2:$E$10,2,FALSE)))</f>
        <v>#VALUE!</v>
      </c>
      <c r="W123" t="str">
        <f t="shared" si="27"/>
        <v/>
      </c>
      <c r="X123" t="e">
        <f>IF(Y123="0","",VLOOKUP(Y123+0,slovy!$H$2:$I$10,2,FALSE))</f>
        <v>#VALUE!</v>
      </c>
      <c r="Y123" t="str">
        <f t="shared" si="28"/>
        <v/>
      </c>
      <c r="Z123" t="e">
        <f>IF(AC123="",VLOOKUP(AA123+0,slovy!$J$2:$K$10,2,FALSE),IF(AC123="0",IF(AE123="0","",IF(AA123="0","",VLOOKUP(AA123+0,slovy!J123:K131,2,FALSE))),IF(AC123="1","",IF(AA123="0",IF(AC123&gt;1,slovy!$M$13,""),VLOOKUP(AA123+0,slovy!$L$2:$M$10,2,FALSE)))))</f>
        <v>#VALUE!</v>
      </c>
      <c r="AA123" t="str">
        <f t="shared" si="29"/>
        <v/>
      </c>
      <c r="AB123" t="e">
        <f>IF(ISBLANK(AC123),"",IF(AC123="0","",IF(AC123="1",CONCATENATE(VLOOKUP(AA123+0,slovy!$F$2:$G$11,2,FALSE),slovy!$M$13),VLOOKUP(AC123+0,slovy!$D$2:$E$10,2,FALSE))))</f>
        <v>#VALUE!</v>
      </c>
      <c r="AC123" t="str">
        <f t="shared" si="30"/>
        <v/>
      </c>
      <c r="AD123" t="e">
        <f>IF(ISBLANK(AE123),"",IF(AE123="0","",IF(AA123="0",CONCATENATE(VLOOKUP(AE123+0,slovy!$H$2:$I$10,2,FALSE),slovy!$M$13),VLOOKUP(AE123+0,slovy!$H$2:$I$10,2,FALSE))))</f>
        <v>#VALUE!</v>
      </c>
      <c r="AE123" t="str">
        <f t="shared" si="31"/>
        <v/>
      </c>
      <c r="AF123" t="e">
        <f>IF(ISBLANK(AG123),"",VLOOKUP(AG123+0,slovy!$N$2:$O$10,2,FALSE))</f>
        <v>#VALUE!</v>
      </c>
      <c r="AG123" t="str">
        <f t="shared" si="32"/>
        <v/>
      </c>
      <c r="AK123">
        <f>ÚJ!$B$2</f>
        <v>0</v>
      </c>
      <c r="AL123">
        <f>ÚJ!$B$3</f>
        <v>0</v>
      </c>
      <c r="AM123">
        <f>ÚJ!$B$4</f>
        <v>0</v>
      </c>
      <c r="AN123" s="200">
        <f>ÚJ!$B$5</f>
        <v>0</v>
      </c>
    </row>
    <row r="124" spans="1:40" x14ac:dyDescent="0.25">
      <c r="A124" t="str">
        <f>IF(ISBLANK('Peněžní deník'!C128),"",'Peněžní deník'!C128)</f>
        <v/>
      </c>
      <c r="B124" s="197" t="str">
        <f>IF(ISBLANK('Peněžní deník'!B128),"",'Peněžní deník'!B128)</f>
        <v/>
      </c>
      <c r="C124" t="str">
        <f>IF(ISBLANK('Peněžní deník'!D128),"",'Peněžní deník'!D128)</f>
        <v/>
      </c>
      <c r="D124" t="str">
        <f>IF(ISNUMBER('Peněžní deník'!F128),"příjmový",IF(ISNUMBER('Peněžní deník'!G128),"výdajový",IF(ISNUMBER('Peněžní deník'!H128),"příjmový",IF(ISNUMBER('Peněžní deník'!I128),"výdajový",""))))</f>
        <v/>
      </c>
      <c r="E124" t="str">
        <f>IF(ISNUMBER('Peněžní deník'!F128),"hotově",IF(ISNUMBER('Peněžní deník'!G128),"hotově",IF(ISNUMBER('Peněžní deník'!H128),"na účet",IF(ISNUMBER('Peněžní deník'!I128),"z účtu",""))))</f>
        <v/>
      </c>
      <c r="F124" t="e">
        <f>VLOOKUP('Peněžní deník'!E128,'Čísla položek'!$A$2:$C$45,2,FALSE)</f>
        <v>#N/A</v>
      </c>
      <c r="G124" s="205" t="str">
        <f>TEXT('Peněžní deník'!F128+'Peněžní deník'!G128+'Peněžní deník'!H128+'Peněžní deník'!I128,"0,00")</f>
        <v>0,00</v>
      </c>
      <c r="H124" s="205">
        <f t="shared" si="33"/>
        <v>0</v>
      </c>
      <c r="I124" s="205">
        <f t="shared" si="36"/>
        <v>0</v>
      </c>
      <c r="J124" t="str">
        <f t="shared" si="35"/>
        <v/>
      </c>
      <c r="K124" t="str">
        <f t="shared" si="37"/>
        <v/>
      </c>
      <c r="L124">
        <f t="shared" si="38"/>
        <v>1</v>
      </c>
      <c r="M124" t="str">
        <f t="shared" si="39"/>
        <v/>
      </c>
      <c r="N124" t="str">
        <f>IF(O124="0","",IF(L124=1,VLOOKUP(O124+0,slovy!$A$2:$C$10,3,FALSE),IF(Q124="1","",VLOOKUP(O124+0,slovy!$A$2:$B$10,2))))</f>
        <v/>
      </c>
      <c r="O124" t="str">
        <f t="shared" si="34"/>
        <v>0</v>
      </c>
      <c r="P124" t="e">
        <f>IF(Q124="0","",IF(Q124="1",VLOOKUP(O124+0,slovy!$F$2:$G$11,2,FALSE),VLOOKUP(Q124+0,slovy!$D$2:$E$10,2,FALSE)))</f>
        <v>#VALUE!</v>
      </c>
      <c r="Q124" t="str">
        <f t="shared" si="40"/>
        <v/>
      </c>
      <c r="R124">
        <f t="shared" si="24"/>
        <v>1</v>
      </c>
      <c r="S124" t="str">
        <f t="shared" si="25"/>
        <v/>
      </c>
      <c r="T124" t="str">
        <f>IF(U124="0","",IF(R124=1,VLOOKUP(U124+0,slovy!$A$2:$C$10,3,FALSE),IF(W124="1","",VLOOKUP(U124+0,slovy!$A$2:$B$10,2))))</f>
        <v/>
      </c>
      <c r="U124" t="str">
        <f t="shared" si="26"/>
        <v>0</v>
      </c>
      <c r="V124" t="e">
        <f>IF(W124="0","",IF(W124="1",VLOOKUP(U124+0,slovy!$F$2:$G$11,2,FALSE),VLOOKUP(W124+0,slovy!$D$2:$E$10,2,FALSE)))</f>
        <v>#VALUE!</v>
      </c>
      <c r="W124" t="str">
        <f t="shared" si="27"/>
        <v/>
      </c>
      <c r="X124" t="e">
        <f>IF(Y124="0","",VLOOKUP(Y124+0,slovy!$H$2:$I$10,2,FALSE))</f>
        <v>#VALUE!</v>
      </c>
      <c r="Y124" t="str">
        <f t="shared" si="28"/>
        <v/>
      </c>
      <c r="Z124" t="e">
        <f>IF(AC124="",VLOOKUP(AA124+0,slovy!$J$2:$K$10,2,FALSE),IF(AC124="0",IF(AE124="0","",IF(AA124="0","",VLOOKUP(AA124+0,slovy!J124:K132,2,FALSE))),IF(AC124="1","",IF(AA124="0",IF(AC124&gt;1,slovy!$M$13,""),VLOOKUP(AA124+0,slovy!$L$2:$M$10,2,FALSE)))))</f>
        <v>#VALUE!</v>
      </c>
      <c r="AA124" t="str">
        <f t="shared" si="29"/>
        <v/>
      </c>
      <c r="AB124" t="e">
        <f>IF(ISBLANK(AC124),"",IF(AC124="0","",IF(AC124="1",CONCATENATE(VLOOKUP(AA124+0,slovy!$F$2:$G$11,2,FALSE),slovy!$M$13),VLOOKUP(AC124+0,slovy!$D$2:$E$10,2,FALSE))))</f>
        <v>#VALUE!</v>
      </c>
      <c r="AC124" t="str">
        <f t="shared" si="30"/>
        <v/>
      </c>
      <c r="AD124" t="e">
        <f>IF(ISBLANK(AE124),"",IF(AE124="0","",IF(AA124="0",CONCATENATE(VLOOKUP(AE124+0,slovy!$H$2:$I$10,2,FALSE),slovy!$M$13),VLOOKUP(AE124+0,slovy!$H$2:$I$10,2,FALSE))))</f>
        <v>#VALUE!</v>
      </c>
      <c r="AE124" t="str">
        <f t="shared" si="31"/>
        <v/>
      </c>
      <c r="AF124" t="e">
        <f>IF(ISBLANK(AG124),"",VLOOKUP(AG124+0,slovy!$N$2:$O$10,2,FALSE))</f>
        <v>#VALUE!</v>
      </c>
      <c r="AG124" t="str">
        <f t="shared" si="32"/>
        <v/>
      </c>
      <c r="AK124">
        <f>ÚJ!$B$2</f>
        <v>0</v>
      </c>
      <c r="AL124">
        <f>ÚJ!$B$3</f>
        <v>0</v>
      </c>
      <c r="AM124">
        <f>ÚJ!$B$4</f>
        <v>0</v>
      </c>
      <c r="AN124" s="200">
        <f>ÚJ!$B$5</f>
        <v>0</v>
      </c>
    </row>
    <row r="125" spans="1:40" x14ac:dyDescent="0.25">
      <c r="A125" t="str">
        <f>IF(ISBLANK('Peněžní deník'!C129),"",'Peněžní deník'!C129)</f>
        <v/>
      </c>
      <c r="B125" s="197" t="str">
        <f>IF(ISBLANK('Peněžní deník'!B129),"",'Peněžní deník'!B129)</f>
        <v/>
      </c>
      <c r="C125" t="str">
        <f>IF(ISBLANK('Peněžní deník'!D129),"",'Peněžní deník'!D129)</f>
        <v/>
      </c>
      <c r="D125" t="str">
        <f>IF(ISNUMBER('Peněžní deník'!F129),"příjmový",IF(ISNUMBER('Peněžní deník'!G129),"výdajový",IF(ISNUMBER('Peněžní deník'!H129),"příjmový",IF(ISNUMBER('Peněžní deník'!I129),"výdajový",""))))</f>
        <v/>
      </c>
      <c r="E125" t="str">
        <f>IF(ISNUMBER('Peněžní deník'!F129),"hotově",IF(ISNUMBER('Peněžní deník'!G129),"hotově",IF(ISNUMBER('Peněžní deník'!H129),"na účet",IF(ISNUMBER('Peněžní deník'!I129),"z účtu",""))))</f>
        <v/>
      </c>
      <c r="F125" t="e">
        <f>VLOOKUP('Peněžní deník'!E129,'Čísla položek'!$A$2:$C$45,2,FALSE)</f>
        <v>#N/A</v>
      </c>
      <c r="G125" s="205" t="str">
        <f>TEXT('Peněžní deník'!F129+'Peněžní deník'!G129+'Peněžní deník'!H129+'Peněžní deník'!I129,"0,00")</f>
        <v>0,00</v>
      </c>
      <c r="H125" s="205">
        <f t="shared" si="33"/>
        <v>0</v>
      </c>
      <c r="I125" s="205">
        <f t="shared" si="36"/>
        <v>0</v>
      </c>
      <c r="J125" t="str">
        <f t="shared" si="35"/>
        <v/>
      </c>
      <c r="K125" t="str">
        <f t="shared" si="37"/>
        <v/>
      </c>
      <c r="L125">
        <f t="shared" si="38"/>
        <v>1</v>
      </c>
      <c r="M125" t="str">
        <f t="shared" si="39"/>
        <v/>
      </c>
      <c r="N125" t="str">
        <f>IF(O125="0","",IF(L125=1,VLOOKUP(O125+0,slovy!$A$2:$C$10,3,FALSE),IF(Q125="1","",VLOOKUP(O125+0,slovy!$A$2:$B$10,2))))</f>
        <v/>
      </c>
      <c r="O125" t="str">
        <f t="shared" si="34"/>
        <v>0</v>
      </c>
      <c r="P125" t="e">
        <f>IF(Q125="0","",IF(Q125="1",VLOOKUP(O125+0,slovy!$F$2:$G$11,2,FALSE),VLOOKUP(Q125+0,slovy!$D$2:$E$10,2,FALSE)))</f>
        <v>#VALUE!</v>
      </c>
      <c r="Q125" t="str">
        <f t="shared" si="40"/>
        <v/>
      </c>
      <c r="R125">
        <f t="shared" si="24"/>
        <v>1</v>
      </c>
      <c r="S125" t="str">
        <f t="shared" si="25"/>
        <v/>
      </c>
      <c r="T125" t="str">
        <f>IF(U125="0","",IF(R125=1,VLOOKUP(U125+0,slovy!$A$2:$C$10,3,FALSE),IF(W125="1","",VLOOKUP(U125+0,slovy!$A$2:$B$10,2))))</f>
        <v/>
      </c>
      <c r="U125" t="str">
        <f t="shared" si="26"/>
        <v>0</v>
      </c>
      <c r="V125" t="e">
        <f>IF(W125="0","",IF(W125="1",VLOOKUP(U125+0,slovy!$F$2:$G$11,2,FALSE),VLOOKUP(W125+0,slovy!$D$2:$E$10,2,FALSE)))</f>
        <v>#VALUE!</v>
      </c>
      <c r="W125" t="str">
        <f t="shared" si="27"/>
        <v/>
      </c>
      <c r="X125" t="e">
        <f>IF(Y125="0","",VLOOKUP(Y125+0,slovy!$H$2:$I$10,2,FALSE))</f>
        <v>#VALUE!</v>
      </c>
      <c r="Y125" t="str">
        <f t="shared" si="28"/>
        <v/>
      </c>
      <c r="Z125" t="e">
        <f>IF(AC125="",VLOOKUP(AA125+0,slovy!$J$2:$K$10,2,FALSE),IF(AC125="0",IF(AE125="0","",IF(AA125="0","",VLOOKUP(AA125+0,slovy!J125:K133,2,FALSE))),IF(AC125="1","",IF(AA125="0",IF(AC125&gt;1,slovy!$M$13,""),VLOOKUP(AA125+0,slovy!$L$2:$M$10,2,FALSE)))))</f>
        <v>#VALUE!</v>
      </c>
      <c r="AA125" t="str">
        <f t="shared" si="29"/>
        <v/>
      </c>
      <c r="AB125" t="e">
        <f>IF(ISBLANK(AC125),"",IF(AC125="0","",IF(AC125="1",CONCATENATE(VLOOKUP(AA125+0,slovy!$F$2:$G$11,2,FALSE),slovy!$M$13),VLOOKUP(AC125+0,slovy!$D$2:$E$10,2,FALSE))))</f>
        <v>#VALUE!</v>
      </c>
      <c r="AC125" t="str">
        <f t="shared" si="30"/>
        <v/>
      </c>
      <c r="AD125" t="e">
        <f>IF(ISBLANK(AE125),"",IF(AE125="0","",IF(AA125="0",CONCATENATE(VLOOKUP(AE125+0,slovy!$H$2:$I$10,2,FALSE),slovy!$M$13),VLOOKUP(AE125+0,slovy!$H$2:$I$10,2,FALSE))))</f>
        <v>#VALUE!</v>
      </c>
      <c r="AE125" t="str">
        <f t="shared" si="31"/>
        <v/>
      </c>
      <c r="AF125" t="e">
        <f>IF(ISBLANK(AG125),"",VLOOKUP(AG125+0,slovy!$N$2:$O$10,2,FALSE))</f>
        <v>#VALUE!</v>
      </c>
      <c r="AG125" t="str">
        <f t="shared" si="32"/>
        <v/>
      </c>
      <c r="AK125">
        <f>ÚJ!$B$2</f>
        <v>0</v>
      </c>
      <c r="AL125">
        <f>ÚJ!$B$3</f>
        <v>0</v>
      </c>
      <c r="AM125">
        <f>ÚJ!$B$4</f>
        <v>0</v>
      </c>
      <c r="AN125" s="200">
        <f>ÚJ!$B$5</f>
        <v>0</v>
      </c>
    </row>
    <row r="126" spans="1:40" x14ac:dyDescent="0.25">
      <c r="A126" t="str">
        <f>IF(ISBLANK('Peněžní deník'!C130),"",'Peněžní deník'!C130)</f>
        <v/>
      </c>
      <c r="B126" s="197" t="str">
        <f>IF(ISBLANK('Peněžní deník'!B130),"",'Peněžní deník'!B130)</f>
        <v/>
      </c>
      <c r="C126" t="str">
        <f>IF(ISBLANK('Peněžní deník'!D130),"",'Peněžní deník'!D130)</f>
        <v/>
      </c>
      <c r="D126" t="str">
        <f>IF(ISNUMBER('Peněžní deník'!F130),"příjmový",IF(ISNUMBER('Peněžní deník'!G130),"výdajový",IF(ISNUMBER('Peněžní deník'!H130),"příjmový",IF(ISNUMBER('Peněžní deník'!I130),"výdajový",""))))</f>
        <v/>
      </c>
      <c r="E126" t="str">
        <f>IF(ISNUMBER('Peněžní deník'!F130),"hotově",IF(ISNUMBER('Peněžní deník'!G130),"hotově",IF(ISNUMBER('Peněžní deník'!H130),"na účet",IF(ISNUMBER('Peněžní deník'!I130),"z účtu",""))))</f>
        <v/>
      </c>
      <c r="F126" t="e">
        <f>VLOOKUP('Peněžní deník'!E130,'Čísla položek'!$A$2:$C$45,2,FALSE)</f>
        <v>#N/A</v>
      </c>
      <c r="G126" s="205" t="str">
        <f>TEXT('Peněžní deník'!F130+'Peněžní deník'!G130+'Peněžní deník'!H130+'Peněžní deník'!I130,"0,00")</f>
        <v>0,00</v>
      </c>
      <c r="H126" s="205">
        <f t="shared" si="33"/>
        <v>0</v>
      </c>
      <c r="I126" s="205">
        <f t="shared" si="36"/>
        <v>0</v>
      </c>
      <c r="J126" t="str">
        <f t="shared" si="35"/>
        <v/>
      </c>
      <c r="K126" t="str">
        <f t="shared" si="37"/>
        <v/>
      </c>
      <c r="L126">
        <f t="shared" si="38"/>
        <v>1</v>
      </c>
      <c r="M126" t="str">
        <f t="shared" si="39"/>
        <v/>
      </c>
      <c r="N126" t="str">
        <f>IF(O126="0","",IF(L126=1,VLOOKUP(O126+0,slovy!$A$2:$C$10,3,FALSE),IF(Q126="1","",VLOOKUP(O126+0,slovy!$A$2:$B$10,2))))</f>
        <v/>
      </c>
      <c r="O126" t="str">
        <f t="shared" si="34"/>
        <v>0</v>
      </c>
      <c r="P126" t="e">
        <f>IF(Q126="0","",IF(Q126="1",VLOOKUP(O126+0,slovy!$F$2:$G$11,2,FALSE),VLOOKUP(Q126+0,slovy!$D$2:$E$10,2,FALSE)))</f>
        <v>#VALUE!</v>
      </c>
      <c r="Q126" t="str">
        <f t="shared" si="40"/>
        <v/>
      </c>
      <c r="R126">
        <f t="shared" si="24"/>
        <v>1</v>
      </c>
      <c r="S126" t="str">
        <f t="shared" si="25"/>
        <v/>
      </c>
      <c r="T126" t="str">
        <f>IF(U126="0","",IF(R126=1,VLOOKUP(U126+0,slovy!$A$2:$C$10,3,FALSE),IF(W126="1","",VLOOKUP(U126+0,slovy!$A$2:$B$10,2))))</f>
        <v/>
      </c>
      <c r="U126" t="str">
        <f t="shared" si="26"/>
        <v>0</v>
      </c>
      <c r="V126" t="e">
        <f>IF(W126="0","",IF(W126="1",VLOOKUP(U126+0,slovy!$F$2:$G$11,2,FALSE),VLOOKUP(W126+0,slovy!$D$2:$E$10,2,FALSE)))</f>
        <v>#VALUE!</v>
      </c>
      <c r="W126" t="str">
        <f t="shared" si="27"/>
        <v/>
      </c>
      <c r="X126" t="e">
        <f>IF(Y126="0","",VLOOKUP(Y126+0,slovy!$H$2:$I$10,2,FALSE))</f>
        <v>#VALUE!</v>
      </c>
      <c r="Y126" t="str">
        <f t="shared" si="28"/>
        <v/>
      </c>
      <c r="Z126" t="e">
        <f>IF(AC126="",VLOOKUP(AA126+0,slovy!$J$2:$K$10,2,FALSE),IF(AC126="0",IF(AE126="0","",IF(AA126="0","",VLOOKUP(AA126+0,slovy!J126:K134,2,FALSE))),IF(AC126="1","",IF(AA126="0",IF(AC126&gt;1,slovy!$M$13,""),VLOOKUP(AA126+0,slovy!$L$2:$M$10,2,FALSE)))))</f>
        <v>#VALUE!</v>
      </c>
      <c r="AA126" t="str">
        <f t="shared" si="29"/>
        <v/>
      </c>
      <c r="AB126" t="e">
        <f>IF(ISBLANK(AC126),"",IF(AC126="0","",IF(AC126="1",CONCATENATE(VLOOKUP(AA126+0,slovy!$F$2:$G$11,2,FALSE),slovy!$M$13),VLOOKUP(AC126+0,slovy!$D$2:$E$10,2,FALSE))))</f>
        <v>#VALUE!</v>
      </c>
      <c r="AC126" t="str">
        <f t="shared" si="30"/>
        <v/>
      </c>
      <c r="AD126" t="e">
        <f>IF(ISBLANK(AE126),"",IF(AE126="0","",IF(AA126="0",CONCATENATE(VLOOKUP(AE126+0,slovy!$H$2:$I$10,2,FALSE),slovy!$M$13),VLOOKUP(AE126+0,slovy!$H$2:$I$10,2,FALSE))))</f>
        <v>#VALUE!</v>
      </c>
      <c r="AE126" t="str">
        <f t="shared" si="31"/>
        <v/>
      </c>
      <c r="AF126" t="e">
        <f>IF(ISBLANK(AG126),"",VLOOKUP(AG126+0,slovy!$N$2:$O$10,2,FALSE))</f>
        <v>#VALUE!</v>
      </c>
      <c r="AG126" t="str">
        <f t="shared" si="32"/>
        <v/>
      </c>
      <c r="AK126">
        <f>ÚJ!$B$2</f>
        <v>0</v>
      </c>
      <c r="AL126">
        <f>ÚJ!$B$3</f>
        <v>0</v>
      </c>
      <c r="AM126">
        <f>ÚJ!$B$4</f>
        <v>0</v>
      </c>
      <c r="AN126" s="200">
        <f>ÚJ!$B$5</f>
        <v>0</v>
      </c>
    </row>
    <row r="127" spans="1:40" x14ac:dyDescent="0.25">
      <c r="A127" t="str">
        <f>IF(ISBLANK('Peněžní deník'!C131),"",'Peněžní deník'!C131)</f>
        <v/>
      </c>
      <c r="B127" s="197" t="str">
        <f>IF(ISBLANK('Peněžní deník'!B131),"",'Peněžní deník'!B131)</f>
        <v/>
      </c>
      <c r="C127" t="str">
        <f>IF(ISBLANK('Peněžní deník'!D131),"",'Peněžní deník'!D131)</f>
        <v/>
      </c>
      <c r="D127" t="str">
        <f>IF(ISNUMBER('Peněžní deník'!F131),"příjmový",IF(ISNUMBER('Peněžní deník'!G131),"výdajový",IF(ISNUMBER('Peněžní deník'!H131),"příjmový",IF(ISNUMBER('Peněžní deník'!I131),"výdajový",""))))</f>
        <v/>
      </c>
      <c r="E127" t="str">
        <f>IF(ISNUMBER('Peněžní deník'!F131),"hotově",IF(ISNUMBER('Peněžní deník'!G131),"hotově",IF(ISNUMBER('Peněžní deník'!H131),"na účet",IF(ISNUMBER('Peněžní deník'!I131),"z účtu",""))))</f>
        <v/>
      </c>
      <c r="F127" t="e">
        <f>VLOOKUP('Peněžní deník'!E131,'Čísla položek'!$A$2:$C$45,2,FALSE)</f>
        <v>#N/A</v>
      </c>
      <c r="G127" s="205" t="str">
        <f>TEXT('Peněžní deník'!F131+'Peněžní deník'!G131+'Peněžní deník'!H131+'Peněžní deník'!I131,"0,00")</f>
        <v>0,00</v>
      </c>
      <c r="H127" s="205">
        <f t="shared" si="33"/>
        <v>0</v>
      </c>
      <c r="I127" s="205">
        <f t="shared" si="36"/>
        <v>0</v>
      </c>
      <c r="J127" t="str">
        <f t="shared" si="35"/>
        <v/>
      </c>
      <c r="K127" t="str">
        <f t="shared" si="37"/>
        <v/>
      </c>
      <c r="L127">
        <f t="shared" si="38"/>
        <v>1</v>
      </c>
      <c r="M127" t="str">
        <f t="shared" si="39"/>
        <v/>
      </c>
      <c r="N127" t="str">
        <f>IF(O127="0","",IF(L127=1,VLOOKUP(O127+0,slovy!$A$2:$C$10,3,FALSE),IF(Q127="1","",VLOOKUP(O127+0,slovy!$A$2:$B$10,2))))</f>
        <v/>
      </c>
      <c r="O127" t="str">
        <f t="shared" si="34"/>
        <v>0</v>
      </c>
      <c r="P127" t="e">
        <f>IF(Q127="0","",IF(Q127="1",VLOOKUP(O127+0,slovy!$F$2:$G$11,2,FALSE),VLOOKUP(Q127+0,slovy!$D$2:$E$10,2,FALSE)))</f>
        <v>#VALUE!</v>
      </c>
      <c r="Q127" t="str">
        <f t="shared" si="40"/>
        <v/>
      </c>
      <c r="R127">
        <f t="shared" si="24"/>
        <v>1</v>
      </c>
      <c r="S127" t="str">
        <f t="shared" si="25"/>
        <v/>
      </c>
      <c r="T127" t="str">
        <f>IF(U127="0","",IF(R127=1,VLOOKUP(U127+0,slovy!$A$2:$C$10,3,FALSE),IF(W127="1","",VLOOKUP(U127+0,slovy!$A$2:$B$10,2))))</f>
        <v/>
      </c>
      <c r="U127" t="str">
        <f t="shared" si="26"/>
        <v>0</v>
      </c>
      <c r="V127" t="e">
        <f>IF(W127="0","",IF(W127="1",VLOOKUP(U127+0,slovy!$F$2:$G$11,2,FALSE),VLOOKUP(W127+0,slovy!$D$2:$E$10,2,FALSE)))</f>
        <v>#VALUE!</v>
      </c>
      <c r="W127" t="str">
        <f t="shared" si="27"/>
        <v/>
      </c>
      <c r="X127" t="e">
        <f>IF(Y127="0","",VLOOKUP(Y127+0,slovy!$H$2:$I$10,2,FALSE))</f>
        <v>#VALUE!</v>
      </c>
      <c r="Y127" t="str">
        <f t="shared" si="28"/>
        <v/>
      </c>
      <c r="Z127" t="e">
        <f>IF(AC127="",VLOOKUP(AA127+0,slovy!$J$2:$K$10,2,FALSE),IF(AC127="0",IF(AE127="0","",IF(AA127="0","",VLOOKUP(AA127+0,slovy!J127:K135,2,FALSE))),IF(AC127="1","",IF(AA127="0",IF(AC127&gt;1,slovy!$M$13,""),VLOOKUP(AA127+0,slovy!$L$2:$M$10,2,FALSE)))))</f>
        <v>#VALUE!</v>
      </c>
      <c r="AA127" t="str">
        <f t="shared" si="29"/>
        <v/>
      </c>
      <c r="AB127" t="e">
        <f>IF(ISBLANK(AC127),"",IF(AC127="0","",IF(AC127="1",CONCATENATE(VLOOKUP(AA127+0,slovy!$F$2:$G$11,2,FALSE),slovy!$M$13),VLOOKUP(AC127+0,slovy!$D$2:$E$10,2,FALSE))))</f>
        <v>#VALUE!</v>
      </c>
      <c r="AC127" t="str">
        <f t="shared" si="30"/>
        <v/>
      </c>
      <c r="AD127" t="e">
        <f>IF(ISBLANK(AE127),"",IF(AE127="0","",IF(AA127="0",CONCATENATE(VLOOKUP(AE127+0,slovy!$H$2:$I$10,2,FALSE),slovy!$M$13),VLOOKUP(AE127+0,slovy!$H$2:$I$10,2,FALSE))))</f>
        <v>#VALUE!</v>
      </c>
      <c r="AE127" t="str">
        <f t="shared" si="31"/>
        <v/>
      </c>
      <c r="AF127" t="e">
        <f>IF(ISBLANK(AG127),"",VLOOKUP(AG127+0,slovy!$N$2:$O$10,2,FALSE))</f>
        <v>#VALUE!</v>
      </c>
      <c r="AG127" t="str">
        <f t="shared" si="32"/>
        <v/>
      </c>
      <c r="AK127">
        <f>ÚJ!$B$2</f>
        <v>0</v>
      </c>
      <c r="AL127">
        <f>ÚJ!$B$3</f>
        <v>0</v>
      </c>
      <c r="AM127">
        <f>ÚJ!$B$4</f>
        <v>0</v>
      </c>
      <c r="AN127" s="200">
        <f>ÚJ!$B$5</f>
        <v>0</v>
      </c>
    </row>
    <row r="128" spans="1:40" x14ac:dyDescent="0.25">
      <c r="A128" t="str">
        <f>IF(ISBLANK('Peněžní deník'!C132),"",'Peněžní deník'!C132)</f>
        <v/>
      </c>
      <c r="B128" s="197" t="str">
        <f>IF(ISBLANK('Peněžní deník'!B132),"",'Peněžní deník'!B132)</f>
        <v/>
      </c>
      <c r="C128" t="str">
        <f>IF(ISBLANK('Peněžní deník'!D132),"",'Peněžní deník'!D132)</f>
        <v/>
      </c>
      <c r="D128" t="str">
        <f>IF(ISNUMBER('Peněžní deník'!F132),"příjmový",IF(ISNUMBER('Peněžní deník'!G132),"výdajový",IF(ISNUMBER('Peněžní deník'!H132),"příjmový",IF(ISNUMBER('Peněžní deník'!I132),"výdajový",""))))</f>
        <v/>
      </c>
      <c r="E128" t="str">
        <f>IF(ISNUMBER('Peněžní deník'!F132),"hotově",IF(ISNUMBER('Peněžní deník'!G132),"hotově",IF(ISNUMBER('Peněžní deník'!H132),"na účet",IF(ISNUMBER('Peněžní deník'!I132),"z účtu",""))))</f>
        <v/>
      </c>
      <c r="F128" t="e">
        <f>VLOOKUP('Peněžní deník'!E132,'Čísla položek'!$A$2:$C$45,2,FALSE)</f>
        <v>#N/A</v>
      </c>
      <c r="G128" s="205" t="str">
        <f>TEXT('Peněžní deník'!F132+'Peněžní deník'!G132+'Peněžní deník'!H132+'Peněžní deník'!I132,"0,00")</f>
        <v>0,00</v>
      </c>
      <c r="H128" s="205">
        <f t="shared" si="33"/>
        <v>0</v>
      </c>
      <c r="I128" s="205">
        <f t="shared" si="36"/>
        <v>0</v>
      </c>
      <c r="J128" t="str">
        <f t="shared" si="35"/>
        <v/>
      </c>
      <c r="K128" t="str">
        <f t="shared" si="37"/>
        <v/>
      </c>
      <c r="L128">
        <f t="shared" si="38"/>
        <v>1</v>
      </c>
      <c r="M128" t="str">
        <f t="shared" si="39"/>
        <v/>
      </c>
      <c r="N128" t="str">
        <f>IF(O128="0","",IF(L128=1,VLOOKUP(O128+0,slovy!$A$2:$C$10,3,FALSE),IF(Q128="1","",VLOOKUP(O128+0,slovy!$A$2:$B$10,2))))</f>
        <v/>
      </c>
      <c r="O128" t="str">
        <f t="shared" si="34"/>
        <v>0</v>
      </c>
      <c r="P128" t="e">
        <f>IF(Q128="0","",IF(Q128="1",VLOOKUP(O128+0,slovy!$F$2:$G$11,2,FALSE),VLOOKUP(Q128+0,slovy!$D$2:$E$10,2,FALSE)))</f>
        <v>#VALUE!</v>
      </c>
      <c r="Q128" t="str">
        <f t="shared" si="40"/>
        <v/>
      </c>
      <c r="R128">
        <f t="shared" si="24"/>
        <v>1</v>
      </c>
      <c r="S128" t="str">
        <f t="shared" si="25"/>
        <v/>
      </c>
      <c r="T128" t="str">
        <f>IF(U128="0","",IF(R128=1,VLOOKUP(U128+0,slovy!$A$2:$C$10,3,FALSE),IF(W128="1","",VLOOKUP(U128+0,slovy!$A$2:$B$10,2))))</f>
        <v/>
      </c>
      <c r="U128" t="str">
        <f t="shared" si="26"/>
        <v>0</v>
      </c>
      <c r="V128" t="e">
        <f>IF(W128="0","",IF(W128="1",VLOOKUP(U128+0,slovy!$F$2:$G$11,2,FALSE),VLOOKUP(W128+0,slovy!$D$2:$E$10,2,FALSE)))</f>
        <v>#VALUE!</v>
      </c>
      <c r="W128" t="str">
        <f t="shared" si="27"/>
        <v/>
      </c>
      <c r="X128" t="e">
        <f>IF(Y128="0","",VLOOKUP(Y128+0,slovy!$H$2:$I$10,2,FALSE))</f>
        <v>#VALUE!</v>
      </c>
      <c r="Y128" t="str">
        <f t="shared" si="28"/>
        <v/>
      </c>
      <c r="Z128" t="e">
        <f>IF(AC128="",VLOOKUP(AA128+0,slovy!$J$2:$K$10,2,FALSE),IF(AC128="0",IF(AE128="0","",IF(AA128="0","",VLOOKUP(AA128+0,slovy!J128:K136,2,FALSE))),IF(AC128="1","",IF(AA128="0",IF(AC128&gt;1,slovy!$M$13,""),VLOOKUP(AA128+0,slovy!$L$2:$M$10,2,FALSE)))))</f>
        <v>#VALUE!</v>
      </c>
      <c r="AA128" t="str">
        <f t="shared" si="29"/>
        <v/>
      </c>
      <c r="AB128" t="e">
        <f>IF(ISBLANK(AC128),"",IF(AC128="0","",IF(AC128="1",CONCATENATE(VLOOKUP(AA128+0,slovy!$F$2:$G$11,2,FALSE),slovy!$M$13),VLOOKUP(AC128+0,slovy!$D$2:$E$10,2,FALSE))))</f>
        <v>#VALUE!</v>
      </c>
      <c r="AC128" t="str">
        <f t="shared" si="30"/>
        <v/>
      </c>
      <c r="AD128" t="e">
        <f>IF(ISBLANK(AE128),"",IF(AE128="0","",IF(AA128="0",CONCATENATE(VLOOKUP(AE128+0,slovy!$H$2:$I$10,2,FALSE),slovy!$M$13),VLOOKUP(AE128+0,slovy!$H$2:$I$10,2,FALSE))))</f>
        <v>#VALUE!</v>
      </c>
      <c r="AE128" t="str">
        <f t="shared" si="31"/>
        <v/>
      </c>
      <c r="AF128" t="e">
        <f>IF(ISBLANK(AG128),"",VLOOKUP(AG128+0,slovy!$N$2:$O$10,2,FALSE))</f>
        <v>#VALUE!</v>
      </c>
      <c r="AG128" t="str">
        <f t="shared" si="32"/>
        <v/>
      </c>
      <c r="AK128">
        <f>ÚJ!$B$2</f>
        <v>0</v>
      </c>
      <c r="AL128">
        <f>ÚJ!$B$3</f>
        <v>0</v>
      </c>
      <c r="AM128">
        <f>ÚJ!$B$4</f>
        <v>0</v>
      </c>
      <c r="AN128" s="200">
        <f>ÚJ!$B$5</f>
        <v>0</v>
      </c>
    </row>
    <row r="129" spans="1:40" x14ac:dyDescent="0.25">
      <c r="A129" t="str">
        <f>IF(ISBLANK('Peněžní deník'!C133),"",'Peněžní deník'!C133)</f>
        <v/>
      </c>
      <c r="B129" s="197" t="str">
        <f>IF(ISBLANK('Peněžní deník'!B133),"",'Peněžní deník'!B133)</f>
        <v/>
      </c>
      <c r="C129" t="str">
        <f>IF(ISBLANK('Peněžní deník'!D133),"",'Peněžní deník'!D133)</f>
        <v/>
      </c>
      <c r="D129" t="str">
        <f>IF(ISNUMBER('Peněžní deník'!F133),"příjmový",IF(ISNUMBER('Peněžní deník'!G133),"výdajový",IF(ISNUMBER('Peněžní deník'!H133),"příjmový",IF(ISNUMBER('Peněžní deník'!I133),"výdajový",""))))</f>
        <v/>
      </c>
      <c r="E129" t="str">
        <f>IF(ISNUMBER('Peněžní deník'!F133),"hotově",IF(ISNUMBER('Peněžní deník'!G133),"hotově",IF(ISNUMBER('Peněžní deník'!H133),"na účet",IF(ISNUMBER('Peněžní deník'!I133),"z účtu",""))))</f>
        <v/>
      </c>
      <c r="F129" t="e">
        <f>VLOOKUP('Peněžní deník'!E133,'Čísla položek'!$A$2:$C$45,2,FALSE)</f>
        <v>#N/A</v>
      </c>
      <c r="G129" s="205" t="str">
        <f>TEXT('Peněžní deník'!F133+'Peněžní deník'!G133+'Peněžní deník'!H133+'Peněžní deník'!I133,"0,00")</f>
        <v>0,00</v>
      </c>
      <c r="H129" s="205">
        <f t="shared" si="33"/>
        <v>0</v>
      </c>
      <c r="I129" s="205">
        <f t="shared" si="36"/>
        <v>0</v>
      </c>
      <c r="J129" t="str">
        <f t="shared" si="35"/>
        <v/>
      </c>
      <c r="K129" t="str">
        <f t="shared" si="37"/>
        <v/>
      </c>
      <c r="L129">
        <f t="shared" si="38"/>
        <v>1</v>
      </c>
      <c r="M129" t="str">
        <f t="shared" si="39"/>
        <v/>
      </c>
      <c r="N129" t="str">
        <f>IF(O129="0","",IF(L129=1,VLOOKUP(O129+0,slovy!$A$2:$C$10,3,FALSE),IF(Q129="1","",VLOOKUP(O129+0,slovy!$A$2:$B$10,2))))</f>
        <v/>
      </c>
      <c r="O129" t="str">
        <f t="shared" si="34"/>
        <v>0</v>
      </c>
      <c r="P129" t="e">
        <f>IF(Q129="0","",IF(Q129="1",VLOOKUP(O129+0,slovy!$F$2:$G$11,2,FALSE),VLOOKUP(Q129+0,slovy!$D$2:$E$10,2,FALSE)))</f>
        <v>#VALUE!</v>
      </c>
      <c r="Q129" t="str">
        <f t="shared" si="40"/>
        <v/>
      </c>
      <c r="R129">
        <f t="shared" si="24"/>
        <v>1</v>
      </c>
      <c r="S129" t="str">
        <f t="shared" si="25"/>
        <v/>
      </c>
      <c r="T129" t="str">
        <f>IF(U129="0","",IF(R129=1,VLOOKUP(U129+0,slovy!$A$2:$C$10,3,FALSE),IF(W129="1","",VLOOKUP(U129+0,slovy!$A$2:$B$10,2))))</f>
        <v/>
      </c>
      <c r="U129" t="str">
        <f t="shared" si="26"/>
        <v>0</v>
      </c>
      <c r="V129" t="e">
        <f>IF(W129="0","",IF(W129="1",VLOOKUP(U129+0,slovy!$F$2:$G$11,2,FALSE),VLOOKUP(W129+0,slovy!$D$2:$E$10,2,FALSE)))</f>
        <v>#VALUE!</v>
      </c>
      <c r="W129" t="str">
        <f t="shared" si="27"/>
        <v/>
      </c>
      <c r="X129" t="e">
        <f>IF(Y129="0","",VLOOKUP(Y129+0,slovy!$H$2:$I$10,2,FALSE))</f>
        <v>#VALUE!</v>
      </c>
      <c r="Y129" t="str">
        <f t="shared" si="28"/>
        <v/>
      </c>
      <c r="Z129" t="e">
        <f>IF(AC129="",VLOOKUP(AA129+0,slovy!$J$2:$K$10,2,FALSE),IF(AC129="0",IF(AE129="0","",IF(AA129="0","",VLOOKUP(AA129+0,slovy!J129:K137,2,FALSE))),IF(AC129="1","",IF(AA129="0",IF(AC129&gt;1,slovy!$M$13,""),VLOOKUP(AA129+0,slovy!$L$2:$M$10,2,FALSE)))))</f>
        <v>#VALUE!</v>
      </c>
      <c r="AA129" t="str">
        <f t="shared" si="29"/>
        <v/>
      </c>
      <c r="AB129" t="e">
        <f>IF(ISBLANK(AC129),"",IF(AC129="0","",IF(AC129="1",CONCATENATE(VLOOKUP(AA129+0,slovy!$F$2:$G$11,2,FALSE),slovy!$M$13),VLOOKUP(AC129+0,slovy!$D$2:$E$10,2,FALSE))))</f>
        <v>#VALUE!</v>
      </c>
      <c r="AC129" t="str">
        <f t="shared" si="30"/>
        <v/>
      </c>
      <c r="AD129" t="e">
        <f>IF(ISBLANK(AE129),"",IF(AE129="0","",IF(AA129="0",CONCATENATE(VLOOKUP(AE129+0,slovy!$H$2:$I$10,2,FALSE),slovy!$M$13),VLOOKUP(AE129+0,slovy!$H$2:$I$10,2,FALSE))))</f>
        <v>#VALUE!</v>
      </c>
      <c r="AE129" t="str">
        <f t="shared" si="31"/>
        <v/>
      </c>
      <c r="AF129" t="e">
        <f>IF(ISBLANK(AG129),"",VLOOKUP(AG129+0,slovy!$N$2:$O$10,2,FALSE))</f>
        <v>#VALUE!</v>
      </c>
      <c r="AG129" t="str">
        <f t="shared" si="32"/>
        <v/>
      </c>
      <c r="AK129">
        <f>ÚJ!$B$2</f>
        <v>0</v>
      </c>
      <c r="AL129">
        <f>ÚJ!$B$3</f>
        <v>0</v>
      </c>
      <c r="AM129">
        <f>ÚJ!$B$4</f>
        <v>0</v>
      </c>
      <c r="AN129" s="200">
        <f>ÚJ!$B$5</f>
        <v>0</v>
      </c>
    </row>
    <row r="130" spans="1:40" x14ac:dyDescent="0.25">
      <c r="A130" t="str">
        <f>IF(ISBLANK('Peněžní deník'!C134),"",'Peněžní deník'!C134)</f>
        <v/>
      </c>
      <c r="B130" s="197" t="str">
        <f>IF(ISBLANK('Peněžní deník'!B134),"",'Peněžní deník'!B134)</f>
        <v/>
      </c>
      <c r="C130" t="str">
        <f>IF(ISBLANK('Peněžní deník'!D134),"",'Peněžní deník'!D134)</f>
        <v/>
      </c>
      <c r="D130" t="str">
        <f>IF(ISNUMBER('Peněžní deník'!F134),"příjmový",IF(ISNUMBER('Peněžní deník'!G134),"výdajový",IF(ISNUMBER('Peněžní deník'!H134),"příjmový",IF(ISNUMBER('Peněžní deník'!I134),"výdajový",""))))</f>
        <v/>
      </c>
      <c r="E130" t="str">
        <f>IF(ISNUMBER('Peněžní deník'!F134),"hotově",IF(ISNUMBER('Peněžní deník'!G134),"hotově",IF(ISNUMBER('Peněžní deník'!H134),"na účet",IF(ISNUMBER('Peněžní deník'!I134),"z účtu",""))))</f>
        <v/>
      </c>
      <c r="F130" t="e">
        <f>VLOOKUP('Peněžní deník'!E134,'Čísla položek'!$A$2:$C$45,2,FALSE)</f>
        <v>#N/A</v>
      </c>
      <c r="G130" s="205" t="str">
        <f>TEXT('Peněžní deník'!F134+'Peněžní deník'!G134+'Peněžní deník'!H134+'Peněžní deník'!I134,"0,00")</f>
        <v>0,00</v>
      </c>
      <c r="H130" s="205">
        <f t="shared" si="33"/>
        <v>0</v>
      </c>
      <c r="I130" s="205">
        <f t="shared" si="36"/>
        <v>0</v>
      </c>
      <c r="J130" t="str">
        <f t="shared" si="35"/>
        <v/>
      </c>
      <c r="K130" t="str">
        <f t="shared" si="37"/>
        <v/>
      </c>
      <c r="L130">
        <f t="shared" si="38"/>
        <v>1</v>
      </c>
      <c r="M130" t="str">
        <f t="shared" si="39"/>
        <v/>
      </c>
      <c r="N130" t="str">
        <f>IF(O130="0","",IF(L130=1,VLOOKUP(O130+0,slovy!$A$2:$C$10,3,FALSE),IF(Q130="1","",VLOOKUP(O130+0,slovy!$A$2:$B$10,2))))</f>
        <v/>
      </c>
      <c r="O130" t="str">
        <f t="shared" si="34"/>
        <v>0</v>
      </c>
      <c r="P130" t="e">
        <f>IF(Q130="0","",IF(Q130="1",VLOOKUP(O130+0,slovy!$F$2:$G$11,2,FALSE),VLOOKUP(Q130+0,slovy!$D$2:$E$10,2,FALSE)))</f>
        <v>#VALUE!</v>
      </c>
      <c r="Q130" t="str">
        <f t="shared" si="40"/>
        <v/>
      </c>
      <c r="R130">
        <f t="shared" ref="R130:R193" si="41">LEN(H130)</f>
        <v>1</v>
      </c>
      <c r="S130" t="str">
        <f t="shared" ref="S130:S193" si="42">IF(H130=0,"",IF(H130&lt;2,"korunačeská",IF(H130&lt;5,"korunyčeské","korunčeských")))</f>
        <v/>
      </c>
      <c r="T130" t="str">
        <f>IF(U130="0","",IF(R130=1,VLOOKUP(U130+0,slovy!$A$2:$C$10,3,FALSE),IF(W130="1","",VLOOKUP(U130+0,slovy!$A$2:$B$10,2))))</f>
        <v/>
      </c>
      <c r="U130" t="str">
        <f t="shared" ref="U130:U193" si="43">MID($G130,$R130,1)</f>
        <v>0</v>
      </c>
      <c r="V130" t="e">
        <f>IF(W130="0","",IF(W130="1",VLOOKUP(U130+0,slovy!$F$2:$G$11,2,FALSE),VLOOKUP(W130+0,slovy!$D$2:$E$10,2,FALSE)))</f>
        <v>#VALUE!</v>
      </c>
      <c r="W130" t="str">
        <f t="shared" ref="W130:W193" si="44">IF(R130&gt;=2,MID($G130,$R130-1,1),"")</f>
        <v/>
      </c>
      <c r="X130" t="e">
        <f>IF(Y130="0","",VLOOKUP(Y130+0,slovy!$H$2:$I$10,2,FALSE))</f>
        <v>#VALUE!</v>
      </c>
      <c r="Y130" t="str">
        <f t="shared" ref="Y130:Y193" si="45">IF(R130&gt;=3,MID($G130,$R130-2,1),"")</f>
        <v/>
      </c>
      <c r="Z130" t="e">
        <f>IF(AC130="",VLOOKUP(AA130+0,slovy!$J$2:$K$10,2,FALSE),IF(AC130="0",IF(AE130="0","",IF(AA130="0","",VLOOKUP(AA130+0,slovy!J130:K138,2,FALSE))),IF(AC130="1","",IF(AA130="0",IF(AC130&gt;1,slovy!$M$13,""),VLOOKUP(AA130+0,slovy!$L$2:$M$10,2,FALSE)))))</f>
        <v>#VALUE!</v>
      </c>
      <c r="AA130" t="str">
        <f t="shared" ref="AA130:AA193" si="46">IF(R130&gt;=4,MID($G130,$R130-3,1),"")</f>
        <v/>
      </c>
      <c r="AB130" t="e">
        <f>IF(ISBLANK(AC130),"",IF(AC130="0","",IF(AC130="1",CONCATENATE(VLOOKUP(AA130+0,slovy!$F$2:$G$11,2,FALSE),slovy!$M$13),VLOOKUP(AC130+0,slovy!$D$2:$E$10,2,FALSE))))</f>
        <v>#VALUE!</v>
      </c>
      <c r="AC130" t="str">
        <f t="shared" ref="AC130:AC193" si="47">IF(R130&gt;=5,MID($G130,$R130-4,1),"")</f>
        <v/>
      </c>
      <c r="AD130" t="e">
        <f>IF(ISBLANK(AE130),"",IF(AE130="0","",IF(AA130="0",CONCATENATE(VLOOKUP(AE130+0,slovy!$H$2:$I$10,2,FALSE),slovy!$M$13),VLOOKUP(AE130+0,slovy!$H$2:$I$10,2,FALSE))))</f>
        <v>#VALUE!</v>
      </c>
      <c r="AE130" t="str">
        <f t="shared" ref="AE130:AE193" si="48">IF(R130&gt;=6,MID($G130,$R130-5,1),"")</f>
        <v/>
      </c>
      <c r="AF130" t="e">
        <f>IF(ISBLANK(AG130),"",VLOOKUP(AG130+0,slovy!$N$2:$O$10,2,FALSE))</f>
        <v>#VALUE!</v>
      </c>
      <c r="AG130" t="str">
        <f t="shared" ref="AG130:AG193" si="49">IF(R130&gt;=7,MID($G130,$R130-6,1),"")</f>
        <v/>
      </c>
      <c r="AK130">
        <f>ÚJ!$B$2</f>
        <v>0</v>
      </c>
      <c r="AL130">
        <f>ÚJ!$B$3</f>
        <v>0</v>
      </c>
      <c r="AM130">
        <f>ÚJ!$B$4</f>
        <v>0</v>
      </c>
      <c r="AN130" s="200">
        <f>ÚJ!$B$5</f>
        <v>0</v>
      </c>
    </row>
    <row r="131" spans="1:40" x14ac:dyDescent="0.25">
      <c r="A131" t="str">
        <f>IF(ISBLANK('Peněžní deník'!C135),"",'Peněžní deník'!C135)</f>
        <v/>
      </c>
      <c r="B131" s="197" t="str">
        <f>IF(ISBLANK('Peněžní deník'!B135),"",'Peněžní deník'!B135)</f>
        <v/>
      </c>
      <c r="C131" t="str">
        <f>IF(ISBLANK('Peněžní deník'!D135),"",'Peněžní deník'!D135)</f>
        <v/>
      </c>
      <c r="D131" t="str">
        <f>IF(ISNUMBER('Peněžní deník'!F135),"příjmový",IF(ISNUMBER('Peněžní deník'!G135),"výdajový",IF(ISNUMBER('Peněžní deník'!H135),"příjmový",IF(ISNUMBER('Peněžní deník'!I135),"výdajový",""))))</f>
        <v/>
      </c>
      <c r="E131" t="str">
        <f>IF(ISNUMBER('Peněžní deník'!F135),"hotově",IF(ISNUMBER('Peněžní deník'!G135),"hotově",IF(ISNUMBER('Peněžní deník'!H135),"na účet",IF(ISNUMBER('Peněžní deník'!I135),"z účtu",""))))</f>
        <v/>
      </c>
      <c r="F131" t="e">
        <f>VLOOKUP('Peněžní deník'!E135,'Čísla položek'!$A$2:$C$45,2,FALSE)</f>
        <v>#N/A</v>
      </c>
      <c r="G131" s="205" t="str">
        <f>TEXT('Peněžní deník'!F135+'Peněžní deník'!G135+'Peněžní deník'!H135+'Peněžní deník'!I135,"0,00")</f>
        <v>0,00</v>
      </c>
      <c r="H131" s="205">
        <f t="shared" ref="H131:H194" si="50">FLOOR(G131,1)</f>
        <v>0</v>
      </c>
      <c r="I131" s="205">
        <f t="shared" si="36"/>
        <v>0</v>
      </c>
      <c r="J131" t="str">
        <f t="shared" si="35"/>
        <v/>
      </c>
      <c r="K131" t="str">
        <f t="shared" si="37"/>
        <v/>
      </c>
      <c r="L131">
        <f t="shared" si="38"/>
        <v>1</v>
      </c>
      <c r="M131" t="str">
        <f t="shared" si="39"/>
        <v/>
      </c>
      <c r="N131" t="str">
        <f>IF(O131="0","",IF(L131=1,VLOOKUP(O131+0,slovy!$A$2:$C$10,3,FALSE),IF(Q131="1","",VLOOKUP(O131+0,slovy!$A$2:$B$10,2))))</f>
        <v/>
      </c>
      <c r="O131" t="str">
        <f t="shared" ref="O131:O194" si="51">MID($I131,$L131,1)</f>
        <v>0</v>
      </c>
      <c r="P131" t="e">
        <f>IF(Q131="0","",IF(Q131="1",VLOOKUP(O131+0,slovy!$F$2:$G$11,2,FALSE),VLOOKUP(Q131+0,slovy!$D$2:$E$10,2,FALSE)))</f>
        <v>#VALUE!</v>
      </c>
      <c r="Q131" t="str">
        <f t="shared" si="40"/>
        <v/>
      </c>
      <c r="R131">
        <f t="shared" si="41"/>
        <v>1</v>
      </c>
      <c r="S131" t="str">
        <f t="shared" si="42"/>
        <v/>
      </c>
      <c r="T131" t="str">
        <f>IF(U131="0","",IF(R131=1,VLOOKUP(U131+0,slovy!$A$2:$C$10,3,FALSE),IF(W131="1","",VLOOKUP(U131+0,slovy!$A$2:$B$10,2))))</f>
        <v/>
      </c>
      <c r="U131" t="str">
        <f t="shared" si="43"/>
        <v>0</v>
      </c>
      <c r="V131" t="e">
        <f>IF(W131="0","",IF(W131="1",VLOOKUP(U131+0,slovy!$F$2:$G$11,2,FALSE),VLOOKUP(W131+0,slovy!$D$2:$E$10,2,FALSE)))</f>
        <v>#VALUE!</v>
      </c>
      <c r="W131" t="str">
        <f t="shared" si="44"/>
        <v/>
      </c>
      <c r="X131" t="e">
        <f>IF(Y131="0","",VLOOKUP(Y131+0,slovy!$H$2:$I$10,2,FALSE))</f>
        <v>#VALUE!</v>
      </c>
      <c r="Y131" t="str">
        <f t="shared" si="45"/>
        <v/>
      </c>
      <c r="Z131" t="e">
        <f>IF(AC131="",VLOOKUP(AA131+0,slovy!$J$2:$K$10,2,FALSE),IF(AC131="0",IF(AE131="0","",IF(AA131="0","",VLOOKUP(AA131+0,slovy!J131:K139,2,FALSE))),IF(AC131="1","",IF(AA131="0",IF(AC131&gt;1,slovy!$M$13,""),VLOOKUP(AA131+0,slovy!$L$2:$M$10,2,FALSE)))))</f>
        <v>#VALUE!</v>
      </c>
      <c r="AA131" t="str">
        <f t="shared" si="46"/>
        <v/>
      </c>
      <c r="AB131" t="e">
        <f>IF(ISBLANK(AC131),"",IF(AC131="0","",IF(AC131="1",CONCATENATE(VLOOKUP(AA131+0,slovy!$F$2:$G$11,2,FALSE),slovy!$M$13),VLOOKUP(AC131+0,slovy!$D$2:$E$10,2,FALSE))))</f>
        <v>#VALUE!</v>
      </c>
      <c r="AC131" t="str">
        <f t="shared" si="47"/>
        <v/>
      </c>
      <c r="AD131" t="e">
        <f>IF(ISBLANK(AE131),"",IF(AE131="0","",IF(AA131="0",CONCATENATE(VLOOKUP(AE131+0,slovy!$H$2:$I$10,2,FALSE),slovy!$M$13),VLOOKUP(AE131+0,slovy!$H$2:$I$10,2,FALSE))))</f>
        <v>#VALUE!</v>
      </c>
      <c r="AE131" t="str">
        <f t="shared" si="48"/>
        <v/>
      </c>
      <c r="AF131" t="e">
        <f>IF(ISBLANK(AG131),"",VLOOKUP(AG131+0,slovy!$N$2:$O$10,2,FALSE))</f>
        <v>#VALUE!</v>
      </c>
      <c r="AG131" t="str">
        <f t="shared" si="49"/>
        <v/>
      </c>
      <c r="AK131">
        <f>ÚJ!$B$2</f>
        <v>0</v>
      </c>
      <c r="AL131">
        <f>ÚJ!$B$3</f>
        <v>0</v>
      </c>
      <c r="AM131">
        <f>ÚJ!$B$4</f>
        <v>0</v>
      </c>
      <c r="AN131" s="200">
        <f>ÚJ!$B$5</f>
        <v>0</v>
      </c>
    </row>
    <row r="132" spans="1:40" x14ac:dyDescent="0.25">
      <c r="A132" t="str">
        <f>IF(ISBLANK('Peněžní deník'!C136),"",'Peněžní deník'!C136)</f>
        <v/>
      </c>
      <c r="B132" s="197" t="str">
        <f>IF(ISBLANK('Peněžní deník'!B136),"",'Peněžní deník'!B136)</f>
        <v/>
      </c>
      <c r="C132" t="str">
        <f>IF(ISBLANK('Peněžní deník'!D136),"",'Peněžní deník'!D136)</f>
        <v/>
      </c>
      <c r="D132" t="str">
        <f>IF(ISNUMBER('Peněžní deník'!F136),"příjmový",IF(ISNUMBER('Peněžní deník'!G136),"výdajový",IF(ISNUMBER('Peněžní deník'!H136),"příjmový",IF(ISNUMBER('Peněžní deník'!I136),"výdajový",""))))</f>
        <v/>
      </c>
      <c r="E132" t="str">
        <f>IF(ISNUMBER('Peněžní deník'!F136),"hotově",IF(ISNUMBER('Peněžní deník'!G136),"hotově",IF(ISNUMBER('Peněžní deník'!H136),"na účet",IF(ISNUMBER('Peněžní deník'!I136),"z účtu",""))))</f>
        <v/>
      </c>
      <c r="F132" t="e">
        <f>VLOOKUP('Peněžní deník'!E136,'Čísla položek'!$A$2:$C$45,2,FALSE)</f>
        <v>#N/A</v>
      </c>
      <c r="G132" s="205" t="str">
        <f>TEXT('Peněžní deník'!F136+'Peněžní deník'!G136+'Peněžní deník'!H136+'Peněžní deník'!I136,"0,00")</f>
        <v>0,00</v>
      </c>
      <c r="H132" s="205">
        <f t="shared" si="50"/>
        <v>0</v>
      </c>
      <c r="I132" s="205">
        <f t="shared" si="36"/>
        <v>0</v>
      </c>
      <c r="J132" t="str">
        <f t="shared" si="35"/>
        <v/>
      </c>
      <c r="K132" t="str">
        <f t="shared" si="37"/>
        <v/>
      </c>
      <c r="L132">
        <f t="shared" si="38"/>
        <v>1</v>
      </c>
      <c r="M132" t="str">
        <f t="shared" si="39"/>
        <v/>
      </c>
      <c r="N132" t="str">
        <f>IF(O132="0","",IF(L132=1,VLOOKUP(O132+0,slovy!$A$2:$C$10,3,FALSE),IF(Q132="1","",VLOOKUP(O132+0,slovy!$A$2:$B$10,2))))</f>
        <v/>
      </c>
      <c r="O132" t="str">
        <f t="shared" si="51"/>
        <v>0</v>
      </c>
      <c r="P132" t="e">
        <f>IF(Q132="0","",IF(Q132="1",VLOOKUP(O132+0,slovy!$F$2:$G$11,2,FALSE),VLOOKUP(Q132+0,slovy!$D$2:$E$10,2,FALSE)))</f>
        <v>#VALUE!</v>
      </c>
      <c r="Q132" t="str">
        <f t="shared" si="40"/>
        <v/>
      </c>
      <c r="R132">
        <f t="shared" si="41"/>
        <v>1</v>
      </c>
      <c r="S132" t="str">
        <f t="shared" si="42"/>
        <v/>
      </c>
      <c r="T132" t="str">
        <f>IF(U132="0","",IF(R132=1,VLOOKUP(U132+0,slovy!$A$2:$C$10,3,FALSE),IF(W132="1","",VLOOKUP(U132+0,slovy!$A$2:$B$10,2))))</f>
        <v/>
      </c>
      <c r="U132" t="str">
        <f t="shared" si="43"/>
        <v>0</v>
      </c>
      <c r="V132" t="e">
        <f>IF(W132="0","",IF(W132="1",VLOOKUP(U132+0,slovy!$F$2:$G$11,2,FALSE),VLOOKUP(W132+0,slovy!$D$2:$E$10,2,FALSE)))</f>
        <v>#VALUE!</v>
      </c>
      <c r="W132" t="str">
        <f t="shared" si="44"/>
        <v/>
      </c>
      <c r="X132" t="e">
        <f>IF(Y132="0","",VLOOKUP(Y132+0,slovy!$H$2:$I$10,2,FALSE))</f>
        <v>#VALUE!</v>
      </c>
      <c r="Y132" t="str">
        <f t="shared" si="45"/>
        <v/>
      </c>
      <c r="Z132" t="e">
        <f>IF(AC132="",VLOOKUP(AA132+0,slovy!$J$2:$K$10,2,FALSE),IF(AC132="0",IF(AE132="0","",IF(AA132="0","",VLOOKUP(AA132+0,slovy!J132:K140,2,FALSE))),IF(AC132="1","",IF(AA132="0",IF(AC132&gt;1,slovy!$M$13,""),VLOOKUP(AA132+0,slovy!$L$2:$M$10,2,FALSE)))))</f>
        <v>#VALUE!</v>
      </c>
      <c r="AA132" t="str">
        <f t="shared" si="46"/>
        <v/>
      </c>
      <c r="AB132" t="e">
        <f>IF(ISBLANK(AC132),"",IF(AC132="0","",IF(AC132="1",CONCATENATE(VLOOKUP(AA132+0,slovy!$F$2:$G$11,2,FALSE),slovy!$M$13),VLOOKUP(AC132+0,slovy!$D$2:$E$10,2,FALSE))))</f>
        <v>#VALUE!</v>
      </c>
      <c r="AC132" t="str">
        <f t="shared" si="47"/>
        <v/>
      </c>
      <c r="AD132" t="e">
        <f>IF(ISBLANK(AE132),"",IF(AE132="0","",IF(AA132="0",CONCATENATE(VLOOKUP(AE132+0,slovy!$H$2:$I$10,2,FALSE),slovy!$M$13),VLOOKUP(AE132+0,slovy!$H$2:$I$10,2,FALSE))))</f>
        <v>#VALUE!</v>
      </c>
      <c r="AE132" t="str">
        <f t="shared" si="48"/>
        <v/>
      </c>
      <c r="AF132" t="e">
        <f>IF(ISBLANK(AG132),"",VLOOKUP(AG132+0,slovy!$N$2:$O$10,2,FALSE))</f>
        <v>#VALUE!</v>
      </c>
      <c r="AG132" t="str">
        <f t="shared" si="49"/>
        <v/>
      </c>
      <c r="AK132">
        <f>ÚJ!$B$2</f>
        <v>0</v>
      </c>
      <c r="AL132">
        <f>ÚJ!$B$3</f>
        <v>0</v>
      </c>
      <c r="AM132">
        <f>ÚJ!$B$4</f>
        <v>0</v>
      </c>
      <c r="AN132" s="200">
        <f>ÚJ!$B$5</f>
        <v>0</v>
      </c>
    </row>
    <row r="133" spans="1:40" x14ac:dyDescent="0.25">
      <c r="A133" t="str">
        <f>IF(ISBLANK('Peněžní deník'!C137),"",'Peněžní deník'!C137)</f>
        <v/>
      </c>
      <c r="B133" s="197" t="str">
        <f>IF(ISBLANK('Peněžní deník'!B137),"",'Peněžní deník'!B137)</f>
        <v/>
      </c>
      <c r="C133" t="str">
        <f>IF(ISBLANK('Peněžní deník'!D137),"",'Peněžní deník'!D137)</f>
        <v/>
      </c>
      <c r="D133" t="str">
        <f>IF(ISNUMBER('Peněžní deník'!F137),"příjmový",IF(ISNUMBER('Peněžní deník'!G137),"výdajový",IF(ISNUMBER('Peněžní deník'!H137),"příjmový",IF(ISNUMBER('Peněžní deník'!I137),"výdajový",""))))</f>
        <v/>
      </c>
      <c r="E133" t="str">
        <f>IF(ISNUMBER('Peněžní deník'!F137),"hotově",IF(ISNUMBER('Peněžní deník'!G137),"hotově",IF(ISNUMBER('Peněžní deník'!H137),"na účet",IF(ISNUMBER('Peněžní deník'!I137),"z účtu",""))))</f>
        <v/>
      </c>
      <c r="F133" t="e">
        <f>VLOOKUP('Peněžní deník'!E137,'Čísla položek'!$A$2:$C$45,2,FALSE)</f>
        <v>#N/A</v>
      </c>
      <c r="G133" s="205" t="str">
        <f>TEXT('Peněžní deník'!F137+'Peněžní deník'!G137+'Peněžní deník'!H137+'Peněžní deník'!I137,"0,00")</f>
        <v>0,00</v>
      </c>
      <c r="H133" s="205">
        <f t="shared" si="50"/>
        <v>0</v>
      </c>
      <c r="I133" s="205">
        <f t="shared" si="36"/>
        <v>0</v>
      </c>
      <c r="J133" t="str">
        <f t="shared" si="35"/>
        <v/>
      </c>
      <c r="K133" t="str">
        <f t="shared" si="37"/>
        <v/>
      </c>
      <c r="L133">
        <f t="shared" si="38"/>
        <v>1</v>
      </c>
      <c r="M133" t="str">
        <f t="shared" si="39"/>
        <v/>
      </c>
      <c r="N133" t="str">
        <f>IF(O133="0","",IF(L133=1,VLOOKUP(O133+0,slovy!$A$2:$C$10,3,FALSE),IF(Q133="1","",VLOOKUP(O133+0,slovy!$A$2:$B$10,2))))</f>
        <v/>
      </c>
      <c r="O133" t="str">
        <f t="shared" si="51"/>
        <v>0</v>
      </c>
      <c r="P133" t="e">
        <f>IF(Q133="0","",IF(Q133="1",VLOOKUP(O133+0,slovy!$F$2:$G$11,2,FALSE),VLOOKUP(Q133+0,slovy!$D$2:$E$10,2,FALSE)))</f>
        <v>#VALUE!</v>
      </c>
      <c r="Q133" t="str">
        <f t="shared" si="40"/>
        <v/>
      </c>
      <c r="R133">
        <f t="shared" si="41"/>
        <v>1</v>
      </c>
      <c r="S133" t="str">
        <f t="shared" si="42"/>
        <v/>
      </c>
      <c r="T133" t="str">
        <f>IF(U133="0","",IF(R133=1,VLOOKUP(U133+0,slovy!$A$2:$C$10,3,FALSE),IF(W133="1","",VLOOKUP(U133+0,slovy!$A$2:$B$10,2))))</f>
        <v/>
      </c>
      <c r="U133" t="str">
        <f t="shared" si="43"/>
        <v>0</v>
      </c>
      <c r="V133" t="e">
        <f>IF(W133="0","",IF(W133="1",VLOOKUP(U133+0,slovy!$F$2:$G$11,2,FALSE),VLOOKUP(W133+0,slovy!$D$2:$E$10,2,FALSE)))</f>
        <v>#VALUE!</v>
      </c>
      <c r="W133" t="str">
        <f t="shared" si="44"/>
        <v/>
      </c>
      <c r="X133" t="e">
        <f>IF(Y133="0","",VLOOKUP(Y133+0,slovy!$H$2:$I$10,2,FALSE))</f>
        <v>#VALUE!</v>
      </c>
      <c r="Y133" t="str">
        <f t="shared" si="45"/>
        <v/>
      </c>
      <c r="Z133" t="e">
        <f>IF(AC133="",VLOOKUP(AA133+0,slovy!$J$2:$K$10,2,FALSE),IF(AC133="0",IF(AE133="0","",IF(AA133="0","",VLOOKUP(AA133+0,slovy!J133:K141,2,FALSE))),IF(AC133="1","",IF(AA133="0",IF(AC133&gt;1,slovy!$M$13,""),VLOOKUP(AA133+0,slovy!$L$2:$M$10,2,FALSE)))))</f>
        <v>#VALUE!</v>
      </c>
      <c r="AA133" t="str">
        <f t="shared" si="46"/>
        <v/>
      </c>
      <c r="AB133" t="e">
        <f>IF(ISBLANK(AC133),"",IF(AC133="0","",IF(AC133="1",CONCATENATE(VLOOKUP(AA133+0,slovy!$F$2:$G$11,2,FALSE),slovy!$M$13),VLOOKUP(AC133+0,slovy!$D$2:$E$10,2,FALSE))))</f>
        <v>#VALUE!</v>
      </c>
      <c r="AC133" t="str">
        <f t="shared" si="47"/>
        <v/>
      </c>
      <c r="AD133" t="e">
        <f>IF(ISBLANK(AE133),"",IF(AE133="0","",IF(AA133="0",CONCATENATE(VLOOKUP(AE133+0,slovy!$H$2:$I$10,2,FALSE),slovy!$M$13),VLOOKUP(AE133+0,slovy!$H$2:$I$10,2,FALSE))))</f>
        <v>#VALUE!</v>
      </c>
      <c r="AE133" t="str">
        <f t="shared" si="48"/>
        <v/>
      </c>
      <c r="AF133" t="e">
        <f>IF(ISBLANK(AG133),"",VLOOKUP(AG133+0,slovy!$N$2:$O$10,2,FALSE))</f>
        <v>#VALUE!</v>
      </c>
      <c r="AG133" t="str">
        <f t="shared" si="49"/>
        <v/>
      </c>
      <c r="AK133">
        <f>ÚJ!$B$2</f>
        <v>0</v>
      </c>
      <c r="AL133">
        <f>ÚJ!$B$3</f>
        <v>0</v>
      </c>
      <c r="AM133">
        <f>ÚJ!$B$4</f>
        <v>0</v>
      </c>
      <c r="AN133" s="200">
        <f>ÚJ!$B$5</f>
        <v>0</v>
      </c>
    </row>
    <row r="134" spans="1:40" x14ac:dyDescent="0.25">
      <c r="A134" t="str">
        <f>IF(ISBLANK('Peněžní deník'!C138),"",'Peněžní deník'!C138)</f>
        <v/>
      </c>
      <c r="B134" s="197" t="str">
        <f>IF(ISBLANK('Peněžní deník'!B138),"",'Peněžní deník'!B138)</f>
        <v/>
      </c>
      <c r="C134" t="str">
        <f>IF(ISBLANK('Peněžní deník'!D138),"",'Peněžní deník'!D138)</f>
        <v/>
      </c>
      <c r="D134" t="str">
        <f>IF(ISNUMBER('Peněžní deník'!F138),"příjmový",IF(ISNUMBER('Peněžní deník'!G138),"výdajový",IF(ISNUMBER('Peněžní deník'!H138),"příjmový",IF(ISNUMBER('Peněžní deník'!I138),"výdajový",""))))</f>
        <v/>
      </c>
      <c r="E134" t="str">
        <f>IF(ISNUMBER('Peněžní deník'!F138),"hotově",IF(ISNUMBER('Peněžní deník'!G138),"hotově",IF(ISNUMBER('Peněžní deník'!H138),"na účet",IF(ISNUMBER('Peněžní deník'!I138),"z účtu",""))))</f>
        <v/>
      </c>
      <c r="F134" t="e">
        <f>VLOOKUP('Peněžní deník'!E138,'Čísla položek'!$A$2:$C$45,2,FALSE)</f>
        <v>#N/A</v>
      </c>
      <c r="G134" s="205" t="str">
        <f>TEXT('Peněžní deník'!F138+'Peněžní deník'!G138+'Peněžní deník'!H138+'Peněžní deník'!I138,"0,00")</f>
        <v>0,00</v>
      </c>
      <c r="H134" s="205">
        <f t="shared" si="50"/>
        <v>0</v>
      </c>
      <c r="I134" s="205">
        <f t="shared" si="36"/>
        <v>0</v>
      </c>
      <c r="J134" t="str">
        <f t="shared" si="35"/>
        <v/>
      </c>
      <c r="K134" t="str">
        <f t="shared" si="37"/>
        <v/>
      </c>
      <c r="L134">
        <f t="shared" si="38"/>
        <v>1</v>
      </c>
      <c r="M134" t="str">
        <f t="shared" si="39"/>
        <v/>
      </c>
      <c r="N134" t="str">
        <f>IF(O134="0","",IF(L134=1,VLOOKUP(O134+0,slovy!$A$2:$C$10,3,FALSE),IF(Q134="1","",VLOOKUP(O134+0,slovy!$A$2:$B$10,2))))</f>
        <v/>
      </c>
      <c r="O134" t="str">
        <f t="shared" si="51"/>
        <v>0</v>
      </c>
      <c r="P134" t="e">
        <f>IF(Q134="0","",IF(Q134="1",VLOOKUP(O134+0,slovy!$F$2:$G$11,2,FALSE),VLOOKUP(Q134+0,slovy!$D$2:$E$10,2,FALSE)))</f>
        <v>#VALUE!</v>
      </c>
      <c r="Q134" t="str">
        <f t="shared" si="40"/>
        <v/>
      </c>
      <c r="R134">
        <f t="shared" si="41"/>
        <v>1</v>
      </c>
      <c r="S134" t="str">
        <f t="shared" si="42"/>
        <v/>
      </c>
      <c r="T134" t="str">
        <f>IF(U134="0","",IF(R134=1,VLOOKUP(U134+0,slovy!$A$2:$C$10,3,FALSE),IF(W134="1","",VLOOKUP(U134+0,slovy!$A$2:$B$10,2))))</f>
        <v/>
      </c>
      <c r="U134" t="str">
        <f t="shared" si="43"/>
        <v>0</v>
      </c>
      <c r="V134" t="e">
        <f>IF(W134="0","",IF(W134="1",VLOOKUP(U134+0,slovy!$F$2:$G$11,2,FALSE),VLOOKUP(W134+0,slovy!$D$2:$E$10,2,FALSE)))</f>
        <v>#VALUE!</v>
      </c>
      <c r="W134" t="str">
        <f t="shared" si="44"/>
        <v/>
      </c>
      <c r="X134" t="e">
        <f>IF(Y134="0","",VLOOKUP(Y134+0,slovy!$H$2:$I$10,2,FALSE))</f>
        <v>#VALUE!</v>
      </c>
      <c r="Y134" t="str">
        <f t="shared" si="45"/>
        <v/>
      </c>
      <c r="Z134" t="e">
        <f>IF(AC134="",VLOOKUP(AA134+0,slovy!$J$2:$K$10,2,FALSE),IF(AC134="0",IF(AE134="0","",IF(AA134="0","",VLOOKUP(AA134+0,slovy!J134:K142,2,FALSE))),IF(AC134="1","",IF(AA134="0",IF(AC134&gt;1,slovy!$M$13,""),VLOOKUP(AA134+0,slovy!$L$2:$M$10,2,FALSE)))))</f>
        <v>#VALUE!</v>
      </c>
      <c r="AA134" t="str">
        <f t="shared" si="46"/>
        <v/>
      </c>
      <c r="AB134" t="e">
        <f>IF(ISBLANK(AC134),"",IF(AC134="0","",IF(AC134="1",CONCATENATE(VLOOKUP(AA134+0,slovy!$F$2:$G$11,2,FALSE),slovy!$M$13),VLOOKUP(AC134+0,slovy!$D$2:$E$10,2,FALSE))))</f>
        <v>#VALUE!</v>
      </c>
      <c r="AC134" t="str">
        <f t="shared" si="47"/>
        <v/>
      </c>
      <c r="AD134" t="e">
        <f>IF(ISBLANK(AE134),"",IF(AE134="0","",IF(AA134="0",CONCATENATE(VLOOKUP(AE134+0,slovy!$H$2:$I$10,2,FALSE),slovy!$M$13),VLOOKUP(AE134+0,slovy!$H$2:$I$10,2,FALSE))))</f>
        <v>#VALUE!</v>
      </c>
      <c r="AE134" t="str">
        <f t="shared" si="48"/>
        <v/>
      </c>
      <c r="AF134" t="e">
        <f>IF(ISBLANK(AG134),"",VLOOKUP(AG134+0,slovy!$N$2:$O$10,2,FALSE))</f>
        <v>#VALUE!</v>
      </c>
      <c r="AG134" t="str">
        <f t="shared" si="49"/>
        <v/>
      </c>
      <c r="AK134">
        <f>ÚJ!$B$2</f>
        <v>0</v>
      </c>
      <c r="AL134">
        <f>ÚJ!$B$3</f>
        <v>0</v>
      </c>
      <c r="AM134">
        <f>ÚJ!$B$4</f>
        <v>0</v>
      </c>
      <c r="AN134" s="200">
        <f>ÚJ!$B$5</f>
        <v>0</v>
      </c>
    </row>
    <row r="135" spans="1:40" x14ac:dyDescent="0.25">
      <c r="A135" t="str">
        <f>IF(ISBLANK('Peněžní deník'!C139),"",'Peněžní deník'!C139)</f>
        <v/>
      </c>
      <c r="B135" s="197" t="str">
        <f>IF(ISBLANK('Peněžní deník'!B139),"",'Peněžní deník'!B139)</f>
        <v/>
      </c>
      <c r="C135" t="str">
        <f>IF(ISBLANK('Peněžní deník'!D139),"",'Peněžní deník'!D139)</f>
        <v/>
      </c>
      <c r="D135" t="str">
        <f>IF(ISNUMBER('Peněžní deník'!F139),"příjmový",IF(ISNUMBER('Peněžní deník'!G139),"výdajový",IF(ISNUMBER('Peněžní deník'!H139),"příjmový",IF(ISNUMBER('Peněžní deník'!I139),"výdajový",""))))</f>
        <v/>
      </c>
      <c r="E135" t="str">
        <f>IF(ISNUMBER('Peněžní deník'!F139),"hotově",IF(ISNUMBER('Peněžní deník'!G139),"hotově",IF(ISNUMBER('Peněžní deník'!H139),"na účet",IF(ISNUMBER('Peněžní deník'!I139),"z účtu",""))))</f>
        <v/>
      </c>
      <c r="F135" t="e">
        <f>VLOOKUP('Peněžní deník'!E139,'Čísla položek'!$A$2:$C$45,2,FALSE)</f>
        <v>#N/A</v>
      </c>
      <c r="G135" s="205" t="str">
        <f>TEXT('Peněžní deník'!F139+'Peněžní deník'!G139+'Peněžní deník'!H139+'Peněžní deník'!I139,"0,00")</f>
        <v>0,00</v>
      </c>
      <c r="H135" s="205">
        <f t="shared" si="50"/>
        <v>0</v>
      </c>
      <c r="I135" s="205">
        <f t="shared" si="36"/>
        <v>0</v>
      </c>
      <c r="J135" t="str">
        <f t="shared" si="35"/>
        <v/>
      </c>
      <c r="K135" t="str">
        <f t="shared" si="37"/>
        <v/>
      </c>
      <c r="L135">
        <f t="shared" si="38"/>
        <v>1</v>
      </c>
      <c r="M135" t="str">
        <f t="shared" si="39"/>
        <v/>
      </c>
      <c r="N135" t="str">
        <f>IF(O135="0","",IF(L135=1,VLOOKUP(O135+0,slovy!$A$2:$C$10,3,FALSE),IF(Q135="1","",VLOOKUP(O135+0,slovy!$A$2:$B$10,2))))</f>
        <v/>
      </c>
      <c r="O135" t="str">
        <f t="shared" si="51"/>
        <v>0</v>
      </c>
      <c r="P135" t="e">
        <f>IF(Q135="0","",IF(Q135="1",VLOOKUP(O135+0,slovy!$F$2:$G$11,2,FALSE),VLOOKUP(Q135+0,slovy!$D$2:$E$10,2,FALSE)))</f>
        <v>#VALUE!</v>
      </c>
      <c r="Q135" t="str">
        <f t="shared" si="40"/>
        <v/>
      </c>
      <c r="R135">
        <f t="shared" si="41"/>
        <v>1</v>
      </c>
      <c r="S135" t="str">
        <f t="shared" si="42"/>
        <v/>
      </c>
      <c r="T135" t="str">
        <f>IF(U135="0","",IF(R135=1,VLOOKUP(U135+0,slovy!$A$2:$C$10,3,FALSE),IF(W135="1","",VLOOKUP(U135+0,slovy!$A$2:$B$10,2))))</f>
        <v/>
      </c>
      <c r="U135" t="str">
        <f t="shared" si="43"/>
        <v>0</v>
      </c>
      <c r="V135" t="e">
        <f>IF(W135="0","",IF(W135="1",VLOOKUP(U135+0,slovy!$F$2:$G$11,2,FALSE),VLOOKUP(W135+0,slovy!$D$2:$E$10,2,FALSE)))</f>
        <v>#VALUE!</v>
      </c>
      <c r="W135" t="str">
        <f t="shared" si="44"/>
        <v/>
      </c>
      <c r="X135" t="e">
        <f>IF(Y135="0","",VLOOKUP(Y135+0,slovy!$H$2:$I$10,2,FALSE))</f>
        <v>#VALUE!</v>
      </c>
      <c r="Y135" t="str">
        <f t="shared" si="45"/>
        <v/>
      </c>
      <c r="Z135" t="e">
        <f>IF(AC135="",VLOOKUP(AA135+0,slovy!$J$2:$K$10,2,FALSE),IF(AC135="0",IF(AE135="0","",IF(AA135="0","",VLOOKUP(AA135+0,slovy!J135:K143,2,FALSE))),IF(AC135="1","",IF(AA135="0",IF(AC135&gt;1,slovy!$M$13,""),VLOOKUP(AA135+0,slovy!$L$2:$M$10,2,FALSE)))))</f>
        <v>#VALUE!</v>
      </c>
      <c r="AA135" t="str">
        <f t="shared" si="46"/>
        <v/>
      </c>
      <c r="AB135" t="e">
        <f>IF(ISBLANK(AC135),"",IF(AC135="0","",IF(AC135="1",CONCATENATE(VLOOKUP(AA135+0,slovy!$F$2:$G$11,2,FALSE),slovy!$M$13),VLOOKUP(AC135+0,slovy!$D$2:$E$10,2,FALSE))))</f>
        <v>#VALUE!</v>
      </c>
      <c r="AC135" t="str">
        <f t="shared" si="47"/>
        <v/>
      </c>
      <c r="AD135" t="e">
        <f>IF(ISBLANK(AE135),"",IF(AE135="0","",IF(AA135="0",CONCATENATE(VLOOKUP(AE135+0,slovy!$H$2:$I$10,2,FALSE),slovy!$M$13),VLOOKUP(AE135+0,slovy!$H$2:$I$10,2,FALSE))))</f>
        <v>#VALUE!</v>
      </c>
      <c r="AE135" t="str">
        <f t="shared" si="48"/>
        <v/>
      </c>
      <c r="AF135" t="e">
        <f>IF(ISBLANK(AG135),"",VLOOKUP(AG135+0,slovy!$N$2:$O$10,2,FALSE))</f>
        <v>#VALUE!</v>
      </c>
      <c r="AG135" t="str">
        <f t="shared" si="49"/>
        <v/>
      </c>
      <c r="AK135">
        <f>ÚJ!$B$2</f>
        <v>0</v>
      </c>
      <c r="AL135">
        <f>ÚJ!$B$3</f>
        <v>0</v>
      </c>
      <c r="AM135">
        <f>ÚJ!$B$4</f>
        <v>0</v>
      </c>
      <c r="AN135" s="200">
        <f>ÚJ!$B$5</f>
        <v>0</v>
      </c>
    </row>
    <row r="136" spans="1:40" x14ac:dyDescent="0.25">
      <c r="A136" t="str">
        <f>IF(ISBLANK('Peněžní deník'!C140),"",'Peněžní deník'!C140)</f>
        <v/>
      </c>
      <c r="B136" s="197" t="str">
        <f>IF(ISBLANK('Peněžní deník'!B140),"",'Peněžní deník'!B140)</f>
        <v/>
      </c>
      <c r="C136" t="str">
        <f>IF(ISBLANK('Peněžní deník'!D140),"",'Peněžní deník'!D140)</f>
        <v/>
      </c>
      <c r="D136" t="str">
        <f>IF(ISNUMBER('Peněžní deník'!F140),"příjmový",IF(ISNUMBER('Peněžní deník'!G140),"výdajový",IF(ISNUMBER('Peněžní deník'!H140),"příjmový",IF(ISNUMBER('Peněžní deník'!I140),"výdajový",""))))</f>
        <v/>
      </c>
      <c r="E136" t="str">
        <f>IF(ISNUMBER('Peněžní deník'!F140),"hotově",IF(ISNUMBER('Peněžní deník'!G140),"hotově",IF(ISNUMBER('Peněžní deník'!H140),"na účet",IF(ISNUMBER('Peněžní deník'!I140),"z účtu",""))))</f>
        <v/>
      </c>
      <c r="F136" t="e">
        <f>VLOOKUP('Peněžní deník'!E140,'Čísla položek'!$A$2:$C$45,2,FALSE)</f>
        <v>#N/A</v>
      </c>
      <c r="G136" s="205" t="str">
        <f>TEXT('Peněžní deník'!F140+'Peněžní deník'!G140+'Peněžní deník'!H140+'Peněžní deník'!I140,"0,00")</f>
        <v>0,00</v>
      </c>
      <c r="H136" s="205">
        <f t="shared" si="50"/>
        <v>0</v>
      </c>
      <c r="I136" s="205">
        <f t="shared" si="36"/>
        <v>0</v>
      </c>
      <c r="J136" t="str">
        <f t="shared" ref="J136:J199" si="52">IF(R136=1,CONCATENATE(T136,S136),IF(R136=2,CONCATENATE(V136,T136,S136),IF(R136=3,CONCATENATE(X136,V136,T136,S136),IF(R136=4,CONCATENATE(Z136,X136,V136,T136,S136),IF(R136=5,CONCATENATE(AB136,Z136,X136,V136,T136,S136),IF(R136=6,CONCATENATE(AD136,AB136,Z136,X136,V136,T136,S136),IF(R136=7,CONCATENATE(AF136,AD136,AB136,Z136,X136,V136,T136,S136),"")))))))</f>
        <v/>
      </c>
      <c r="K136" t="str">
        <f t="shared" si="37"/>
        <v/>
      </c>
      <c r="L136">
        <f t="shared" si="38"/>
        <v>1</v>
      </c>
      <c r="M136" t="str">
        <f t="shared" si="39"/>
        <v/>
      </c>
      <c r="N136" t="str">
        <f>IF(O136="0","",IF(L136=1,VLOOKUP(O136+0,slovy!$A$2:$C$10,3,FALSE),IF(Q136="1","",VLOOKUP(O136+0,slovy!$A$2:$B$10,2))))</f>
        <v/>
      </c>
      <c r="O136" t="str">
        <f t="shared" si="51"/>
        <v>0</v>
      </c>
      <c r="P136" t="e">
        <f>IF(Q136="0","",IF(Q136="1",VLOOKUP(O136+0,slovy!$F$2:$G$11,2,FALSE),VLOOKUP(Q136+0,slovy!$D$2:$E$10,2,FALSE)))</f>
        <v>#VALUE!</v>
      </c>
      <c r="Q136" t="str">
        <f t="shared" si="40"/>
        <v/>
      </c>
      <c r="R136">
        <f t="shared" si="41"/>
        <v>1</v>
      </c>
      <c r="S136" t="str">
        <f t="shared" si="42"/>
        <v/>
      </c>
      <c r="T136" t="str">
        <f>IF(U136="0","",IF(R136=1,VLOOKUP(U136+0,slovy!$A$2:$C$10,3,FALSE),IF(W136="1","",VLOOKUP(U136+0,slovy!$A$2:$B$10,2))))</f>
        <v/>
      </c>
      <c r="U136" t="str">
        <f t="shared" si="43"/>
        <v>0</v>
      </c>
      <c r="V136" t="e">
        <f>IF(W136="0","",IF(W136="1",VLOOKUP(U136+0,slovy!$F$2:$G$11,2,FALSE),VLOOKUP(W136+0,slovy!$D$2:$E$10,2,FALSE)))</f>
        <v>#VALUE!</v>
      </c>
      <c r="W136" t="str">
        <f t="shared" si="44"/>
        <v/>
      </c>
      <c r="X136" t="e">
        <f>IF(Y136="0","",VLOOKUP(Y136+0,slovy!$H$2:$I$10,2,FALSE))</f>
        <v>#VALUE!</v>
      </c>
      <c r="Y136" t="str">
        <f t="shared" si="45"/>
        <v/>
      </c>
      <c r="Z136" t="e">
        <f>IF(AC136="",VLOOKUP(AA136+0,slovy!$J$2:$K$10,2,FALSE),IF(AC136="0",IF(AE136="0","",IF(AA136="0","",VLOOKUP(AA136+0,slovy!J136:K144,2,FALSE))),IF(AC136="1","",IF(AA136="0",IF(AC136&gt;1,slovy!$M$13,""),VLOOKUP(AA136+0,slovy!$L$2:$M$10,2,FALSE)))))</f>
        <v>#VALUE!</v>
      </c>
      <c r="AA136" t="str">
        <f t="shared" si="46"/>
        <v/>
      </c>
      <c r="AB136" t="e">
        <f>IF(ISBLANK(AC136),"",IF(AC136="0","",IF(AC136="1",CONCATENATE(VLOOKUP(AA136+0,slovy!$F$2:$G$11,2,FALSE),slovy!$M$13),VLOOKUP(AC136+0,slovy!$D$2:$E$10,2,FALSE))))</f>
        <v>#VALUE!</v>
      </c>
      <c r="AC136" t="str">
        <f t="shared" si="47"/>
        <v/>
      </c>
      <c r="AD136" t="e">
        <f>IF(ISBLANK(AE136),"",IF(AE136="0","",IF(AA136="0",CONCATENATE(VLOOKUP(AE136+0,slovy!$H$2:$I$10,2,FALSE),slovy!$M$13),VLOOKUP(AE136+0,slovy!$H$2:$I$10,2,FALSE))))</f>
        <v>#VALUE!</v>
      </c>
      <c r="AE136" t="str">
        <f t="shared" si="48"/>
        <v/>
      </c>
      <c r="AF136" t="e">
        <f>IF(ISBLANK(AG136),"",VLOOKUP(AG136+0,slovy!$N$2:$O$10,2,FALSE))</f>
        <v>#VALUE!</v>
      </c>
      <c r="AG136" t="str">
        <f t="shared" si="49"/>
        <v/>
      </c>
      <c r="AK136">
        <f>ÚJ!$B$2</f>
        <v>0</v>
      </c>
      <c r="AL136">
        <f>ÚJ!$B$3</f>
        <v>0</v>
      </c>
      <c r="AM136">
        <f>ÚJ!$B$4</f>
        <v>0</v>
      </c>
      <c r="AN136" s="200">
        <f>ÚJ!$B$5</f>
        <v>0</v>
      </c>
    </row>
    <row r="137" spans="1:40" x14ac:dyDescent="0.25">
      <c r="A137" t="str">
        <f>IF(ISBLANK('Peněžní deník'!C141),"",'Peněžní deník'!C141)</f>
        <v/>
      </c>
      <c r="B137" s="197" t="str">
        <f>IF(ISBLANK('Peněžní deník'!B141),"",'Peněžní deník'!B141)</f>
        <v/>
      </c>
      <c r="C137" t="str">
        <f>IF(ISBLANK('Peněžní deník'!D141),"",'Peněžní deník'!D141)</f>
        <v/>
      </c>
      <c r="D137" t="str">
        <f>IF(ISNUMBER('Peněžní deník'!F141),"příjmový",IF(ISNUMBER('Peněžní deník'!G141),"výdajový",IF(ISNUMBER('Peněžní deník'!H141),"příjmový",IF(ISNUMBER('Peněžní deník'!I141),"výdajový",""))))</f>
        <v/>
      </c>
      <c r="E137" t="str">
        <f>IF(ISNUMBER('Peněžní deník'!F141),"hotově",IF(ISNUMBER('Peněžní deník'!G141),"hotově",IF(ISNUMBER('Peněžní deník'!H141),"na účet",IF(ISNUMBER('Peněžní deník'!I141),"z účtu",""))))</f>
        <v/>
      </c>
      <c r="F137" t="e">
        <f>VLOOKUP('Peněžní deník'!E141,'Čísla položek'!$A$2:$C$45,2,FALSE)</f>
        <v>#N/A</v>
      </c>
      <c r="G137" s="205" t="str">
        <f>TEXT('Peněžní deník'!F141+'Peněžní deník'!G141+'Peněžní deník'!H141+'Peněžní deník'!I141,"0,00")</f>
        <v>0,00</v>
      </c>
      <c r="H137" s="205">
        <f t="shared" si="50"/>
        <v>0</v>
      </c>
      <c r="I137" s="205">
        <f t="shared" ref="I137:I200" si="53">TEXT(G137-H137,"0,00")*100</f>
        <v>0</v>
      </c>
      <c r="J137" t="str">
        <f t="shared" si="52"/>
        <v/>
      </c>
      <c r="K137" t="str">
        <f t="shared" ref="K137:K200" si="54">IF(L137=1,CONCATENATE(N137,M137),IF(L137=2,CONCATENATE(P137,N137,M137),""))</f>
        <v/>
      </c>
      <c r="L137">
        <f t="shared" ref="L137:L200" si="55">LEN(I137)</f>
        <v>1</v>
      </c>
      <c r="M137" t="str">
        <f t="shared" ref="M137:M200" si="56">IF(I137=0,"",IF(I137&lt;2,"haléř",IF(I137&lt;5,"haléře","haléřů")))</f>
        <v/>
      </c>
      <c r="N137" t="str">
        <f>IF(O137="0","",IF(L137=1,VLOOKUP(O137+0,slovy!$A$2:$C$10,3,FALSE),IF(Q137="1","",VLOOKUP(O137+0,slovy!$A$2:$B$10,2))))</f>
        <v/>
      </c>
      <c r="O137" t="str">
        <f t="shared" si="51"/>
        <v>0</v>
      </c>
      <c r="P137" t="e">
        <f>IF(Q137="0","",IF(Q137="1",VLOOKUP(O137+0,slovy!$F$2:$G$11,2,FALSE),VLOOKUP(Q137+0,slovy!$D$2:$E$10,2,FALSE)))</f>
        <v>#VALUE!</v>
      </c>
      <c r="Q137" t="str">
        <f t="shared" ref="Q137:Q200" si="57">IF(L137&gt;=2,MID($I137,$L137-1,1),"")</f>
        <v/>
      </c>
      <c r="R137">
        <f t="shared" si="41"/>
        <v>1</v>
      </c>
      <c r="S137" t="str">
        <f t="shared" si="42"/>
        <v/>
      </c>
      <c r="T137" t="str">
        <f>IF(U137="0","",IF(R137=1,VLOOKUP(U137+0,slovy!$A$2:$C$10,3,FALSE),IF(W137="1","",VLOOKUP(U137+0,slovy!$A$2:$B$10,2))))</f>
        <v/>
      </c>
      <c r="U137" t="str">
        <f t="shared" si="43"/>
        <v>0</v>
      </c>
      <c r="V137" t="e">
        <f>IF(W137="0","",IF(W137="1",VLOOKUP(U137+0,slovy!$F$2:$G$11,2,FALSE),VLOOKUP(W137+0,slovy!$D$2:$E$10,2,FALSE)))</f>
        <v>#VALUE!</v>
      </c>
      <c r="W137" t="str">
        <f t="shared" si="44"/>
        <v/>
      </c>
      <c r="X137" t="e">
        <f>IF(Y137="0","",VLOOKUP(Y137+0,slovy!$H$2:$I$10,2,FALSE))</f>
        <v>#VALUE!</v>
      </c>
      <c r="Y137" t="str">
        <f t="shared" si="45"/>
        <v/>
      </c>
      <c r="Z137" t="e">
        <f>IF(AC137="",VLOOKUP(AA137+0,slovy!$J$2:$K$10,2,FALSE),IF(AC137="0",IF(AE137="0","",IF(AA137="0","",VLOOKUP(AA137+0,slovy!J137:K145,2,FALSE))),IF(AC137="1","",IF(AA137="0",IF(AC137&gt;1,slovy!$M$13,""),VLOOKUP(AA137+0,slovy!$L$2:$M$10,2,FALSE)))))</f>
        <v>#VALUE!</v>
      </c>
      <c r="AA137" t="str">
        <f t="shared" si="46"/>
        <v/>
      </c>
      <c r="AB137" t="e">
        <f>IF(ISBLANK(AC137),"",IF(AC137="0","",IF(AC137="1",CONCATENATE(VLOOKUP(AA137+0,slovy!$F$2:$G$11,2,FALSE),slovy!$M$13),VLOOKUP(AC137+0,slovy!$D$2:$E$10,2,FALSE))))</f>
        <v>#VALUE!</v>
      </c>
      <c r="AC137" t="str">
        <f t="shared" si="47"/>
        <v/>
      </c>
      <c r="AD137" t="e">
        <f>IF(ISBLANK(AE137),"",IF(AE137="0","",IF(AA137="0",CONCATENATE(VLOOKUP(AE137+0,slovy!$H$2:$I$10,2,FALSE),slovy!$M$13),VLOOKUP(AE137+0,slovy!$H$2:$I$10,2,FALSE))))</f>
        <v>#VALUE!</v>
      </c>
      <c r="AE137" t="str">
        <f t="shared" si="48"/>
        <v/>
      </c>
      <c r="AF137" t="e">
        <f>IF(ISBLANK(AG137),"",VLOOKUP(AG137+0,slovy!$N$2:$O$10,2,FALSE))</f>
        <v>#VALUE!</v>
      </c>
      <c r="AG137" t="str">
        <f t="shared" si="49"/>
        <v/>
      </c>
      <c r="AK137">
        <f>ÚJ!$B$2</f>
        <v>0</v>
      </c>
      <c r="AL137">
        <f>ÚJ!$B$3</f>
        <v>0</v>
      </c>
      <c r="AM137">
        <f>ÚJ!$B$4</f>
        <v>0</v>
      </c>
      <c r="AN137" s="200">
        <f>ÚJ!$B$5</f>
        <v>0</v>
      </c>
    </row>
    <row r="138" spans="1:40" x14ac:dyDescent="0.25">
      <c r="A138" t="str">
        <f>IF(ISBLANK('Peněžní deník'!C142),"",'Peněžní deník'!C142)</f>
        <v/>
      </c>
      <c r="B138" s="197" t="str">
        <f>IF(ISBLANK('Peněžní deník'!B142),"",'Peněžní deník'!B142)</f>
        <v/>
      </c>
      <c r="C138" t="str">
        <f>IF(ISBLANK('Peněžní deník'!D142),"",'Peněžní deník'!D142)</f>
        <v/>
      </c>
      <c r="D138" t="str">
        <f>IF(ISNUMBER('Peněžní deník'!F142),"příjmový",IF(ISNUMBER('Peněžní deník'!G142),"výdajový",IF(ISNUMBER('Peněžní deník'!H142),"příjmový",IF(ISNUMBER('Peněžní deník'!I142),"výdajový",""))))</f>
        <v/>
      </c>
      <c r="E138" t="str">
        <f>IF(ISNUMBER('Peněžní deník'!F142),"hotově",IF(ISNUMBER('Peněžní deník'!G142),"hotově",IF(ISNUMBER('Peněžní deník'!H142),"na účet",IF(ISNUMBER('Peněžní deník'!I142),"z účtu",""))))</f>
        <v/>
      </c>
      <c r="F138" t="e">
        <f>VLOOKUP('Peněžní deník'!E142,'Čísla položek'!$A$2:$C$45,2,FALSE)</f>
        <v>#N/A</v>
      </c>
      <c r="G138" s="205" t="str">
        <f>TEXT('Peněžní deník'!F142+'Peněžní deník'!G142+'Peněžní deník'!H142+'Peněžní deník'!I142,"0,00")</f>
        <v>0,00</v>
      </c>
      <c r="H138" s="205">
        <f t="shared" si="50"/>
        <v>0</v>
      </c>
      <c r="I138" s="205">
        <f t="shared" si="53"/>
        <v>0</v>
      </c>
      <c r="J138" t="str">
        <f t="shared" si="52"/>
        <v/>
      </c>
      <c r="K138" t="str">
        <f t="shared" si="54"/>
        <v/>
      </c>
      <c r="L138">
        <f t="shared" si="55"/>
        <v>1</v>
      </c>
      <c r="M138" t="str">
        <f t="shared" si="56"/>
        <v/>
      </c>
      <c r="N138" t="str">
        <f>IF(O138="0","",IF(L138=1,VLOOKUP(O138+0,slovy!$A$2:$C$10,3,FALSE),IF(Q138="1","",VLOOKUP(O138+0,slovy!$A$2:$B$10,2))))</f>
        <v/>
      </c>
      <c r="O138" t="str">
        <f t="shared" si="51"/>
        <v>0</v>
      </c>
      <c r="P138" t="e">
        <f>IF(Q138="0","",IF(Q138="1",VLOOKUP(O138+0,slovy!$F$2:$G$11,2,FALSE),VLOOKUP(Q138+0,slovy!$D$2:$E$10,2,FALSE)))</f>
        <v>#VALUE!</v>
      </c>
      <c r="Q138" t="str">
        <f t="shared" si="57"/>
        <v/>
      </c>
      <c r="R138">
        <f t="shared" si="41"/>
        <v>1</v>
      </c>
      <c r="S138" t="str">
        <f t="shared" si="42"/>
        <v/>
      </c>
      <c r="T138" t="str">
        <f>IF(U138="0","",IF(R138=1,VLOOKUP(U138+0,slovy!$A$2:$C$10,3,FALSE),IF(W138="1","",VLOOKUP(U138+0,slovy!$A$2:$B$10,2))))</f>
        <v/>
      </c>
      <c r="U138" t="str">
        <f t="shared" si="43"/>
        <v>0</v>
      </c>
      <c r="V138" t="e">
        <f>IF(W138="0","",IF(W138="1",VLOOKUP(U138+0,slovy!$F$2:$G$11,2,FALSE),VLOOKUP(W138+0,slovy!$D$2:$E$10,2,FALSE)))</f>
        <v>#VALUE!</v>
      </c>
      <c r="W138" t="str">
        <f t="shared" si="44"/>
        <v/>
      </c>
      <c r="X138" t="e">
        <f>IF(Y138="0","",VLOOKUP(Y138+0,slovy!$H$2:$I$10,2,FALSE))</f>
        <v>#VALUE!</v>
      </c>
      <c r="Y138" t="str">
        <f t="shared" si="45"/>
        <v/>
      </c>
      <c r="Z138" t="e">
        <f>IF(AC138="",VLOOKUP(AA138+0,slovy!$J$2:$K$10,2,FALSE),IF(AC138="0",IF(AE138="0","",IF(AA138="0","",VLOOKUP(AA138+0,slovy!J138:K146,2,FALSE))),IF(AC138="1","",IF(AA138="0",IF(AC138&gt;1,slovy!$M$13,""),VLOOKUP(AA138+0,slovy!$L$2:$M$10,2,FALSE)))))</f>
        <v>#VALUE!</v>
      </c>
      <c r="AA138" t="str">
        <f t="shared" si="46"/>
        <v/>
      </c>
      <c r="AB138" t="e">
        <f>IF(ISBLANK(AC138),"",IF(AC138="0","",IF(AC138="1",CONCATENATE(VLOOKUP(AA138+0,slovy!$F$2:$G$11,2,FALSE),slovy!$M$13),VLOOKUP(AC138+0,slovy!$D$2:$E$10,2,FALSE))))</f>
        <v>#VALUE!</v>
      </c>
      <c r="AC138" t="str">
        <f t="shared" si="47"/>
        <v/>
      </c>
      <c r="AD138" t="e">
        <f>IF(ISBLANK(AE138),"",IF(AE138="0","",IF(AA138="0",CONCATENATE(VLOOKUP(AE138+0,slovy!$H$2:$I$10,2,FALSE),slovy!$M$13),VLOOKUP(AE138+0,slovy!$H$2:$I$10,2,FALSE))))</f>
        <v>#VALUE!</v>
      </c>
      <c r="AE138" t="str">
        <f t="shared" si="48"/>
        <v/>
      </c>
      <c r="AF138" t="e">
        <f>IF(ISBLANK(AG138),"",VLOOKUP(AG138+0,slovy!$N$2:$O$10,2,FALSE))</f>
        <v>#VALUE!</v>
      </c>
      <c r="AG138" t="str">
        <f t="shared" si="49"/>
        <v/>
      </c>
      <c r="AK138">
        <f>ÚJ!$B$2</f>
        <v>0</v>
      </c>
      <c r="AL138">
        <f>ÚJ!$B$3</f>
        <v>0</v>
      </c>
      <c r="AM138">
        <f>ÚJ!$B$4</f>
        <v>0</v>
      </c>
      <c r="AN138" s="200">
        <f>ÚJ!$B$5</f>
        <v>0</v>
      </c>
    </row>
    <row r="139" spans="1:40" x14ac:dyDescent="0.25">
      <c r="A139" t="str">
        <f>IF(ISBLANK('Peněžní deník'!C143),"",'Peněžní deník'!C143)</f>
        <v/>
      </c>
      <c r="B139" s="197" t="str">
        <f>IF(ISBLANK('Peněžní deník'!B143),"",'Peněžní deník'!B143)</f>
        <v/>
      </c>
      <c r="C139" t="str">
        <f>IF(ISBLANK('Peněžní deník'!D143),"",'Peněžní deník'!D143)</f>
        <v/>
      </c>
      <c r="D139" t="str">
        <f>IF(ISNUMBER('Peněžní deník'!F143),"příjmový",IF(ISNUMBER('Peněžní deník'!G143),"výdajový",IF(ISNUMBER('Peněžní deník'!H143),"příjmový",IF(ISNUMBER('Peněžní deník'!I143),"výdajový",""))))</f>
        <v/>
      </c>
      <c r="E139" t="str">
        <f>IF(ISNUMBER('Peněžní deník'!F143),"hotově",IF(ISNUMBER('Peněžní deník'!G143),"hotově",IF(ISNUMBER('Peněžní deník'!H143),"na účet",IF(ISNUMBER('Peněžní deník'!I143),"z účtu",""))))</f>
        <v/>
      </c>
      <c r="F139" t="e">
        <f>VLOOKUP('Peněžní deník'!E143,'Čísla položek'!$A$2:$C$45,2,FALSE)</f>
        <v>#N/A</v>
      </c>
      <c r="G139" s="205" t="str">
        <f>TEXT('Peněžní deník'!F143+'Peněžní deník'!G143+'Peněžní deník'!H143+'Peněžní deník'!I143,"0,00")</f>
        <v>0,00</v>
      </c>
      <c r="H139" s="205">
        <f t="shared" si="50"/>
        <v>0</v>
      </c>
      <c r="I139" s="205">
        <f t="shared" si="53"/>
        <v>0</v>
      </c>
      <c r="J139" t="str">
        <f t="shared" si="52"/>
        <v/>
      </c>
      <c r="K139" t="str">
        <f t="shared" si="54"/>
        <v/>
      </c>
      <c r="L139">
        <f t="shared" si="55"/>
        <v>1</v>
      </c>
      <c r="M139" t="str">
        <f t="shared" si="56"/>
        <v/>
      </c>
      <c r="N139" t="str">
        <f>IF(O139="0","",IF(L139=1,VLOOKUP(O139+0,slovy!$A$2:$C$10,3,FALSE),IF(Q139="1","",VLOOKUP(O139+0,slovy!$A$2:$B$10,2))))</f>
        <v/>
      </c>
      <c r="O139" t="str">
        <f t="shared" si="51"/>
        <v>0</v>
      </c>
      <c r="P139" t="e">
        <f>IF(Q139="0","",IF(Q139="1",VLOOKUP(O139+0,slovy!$F$2:$G$11,2,FALSE),VLOOKUP(Q139+0,slovy!$D$2:$E$10,2,FALSE)))</f>
        <v>#VALUE!</v>
      </c>
      <c r="Q139" t="str">
        <f t="shared" si="57"/>
        <v/>
      </c>
      <c r="R139">
        <f t="shared" si="41"/>
        <v>1</v>
      </c>
      <c r="S139" t="str">
        <f t="shared" si="42"/>
        <v/>
      </c>
      <c r="T139" t="str">
        <f>IF(U139="0","",IF(R139=1,VLOOKUP(U139+0,slovy!$A$2:$C$10,3,FALSE),IF(W139="1","",VLOOKUP(U139+0,slovy!$A$2:$B$10,2))))</f>
        <v/>
      </c>
      <c r="U139" t="str">
        <f t="shared" si="43"/>
        <v>0</v>
      </c>
      <c r="V139" t="e">
        <f>IF(W139="0","",IF(W139="1",VLOOKUP(U139+0,slovy!$F$2:$G$11,2,FALSE),VLOOKUP(W139+0,slovy!$D$2:$E$10,2,FALSE)))</f>
        <v>#VALUE!</v>
      </c>
      <c r="W139" t="str">
        <f t="shared" si="44"/>
        <v/>
      </c>
      <c r="X139" t="e">
        <f>IF(Y139="0","",VLOOKUP(Y139+0,slovy!$H$2:$I$10,2,FALSE))</f>
        <v>#VALUE!</v>
      </c>
      <c r="Y139" t="str">
        <f t="shared" si="45"/>
        <v/>
      </c>
      <c r="Z139" t="e">
        <f>IF(AC139="",VLOOKUP(AA139+0,slovy!$J$2:$K$10,2,FALSE),IF(AC139="0",IF(AE139="0","",IF(AA139="0","",VLOOKUP(AA139+0,slovy!J139:K147,2,FALSE))),IF(AC139="1","",IF(AA139="0",IF(AC139&gt;1,slovy!$M$13,""),VLOOKUP(AA139+0,slovy!$L$2:$M$10,2,FALSE)))))</f>
        <v>#VALUE!</v>
      </c>
      <c r="AA139" t="str">
        <f t="shared" si="46"/>
        <v/>
      </c>
      <c r="AB139" t="e">
        <f>IF(ISBLANK(AC139),"",IF(AC139="0","",IF(AC139="1",CONCATENATE(VLOOKUP(AA139+0,slovy!$F$2:$G$11,2,FALSE),slovy!$M$13),VLOOKUP(AC139+0,slovy!$D$2:$E$10,2,FALSE))))</f>
        <v>#VALUE!</v>
      </c>
      <c r="AC139" t="str">
        <f t="shared" si="47"/>
        <v/>
      </c>
      <c r="AD139" t="e">
        <f>IF(ISBLANK(AE139),"",IF(AE139="0","",IF(AA139="0",CONCATENATE(VLOOKUP(AE139+0,slovy!$H$2:$I$10,2,FALSE),slovy!$M$13),VLOOKUP(AE139+0,slovy!$H$2:$I$10,2,FALSE))))</f>
        <v>#VALUE!</v>
      </c>
      <c r="AE139" t="str">
        <f t="shared" si="48"/>
        <v/>
      </c>
      <c r="AF139" t="e">
        <f>IF(ISBLANK(AG139),"",VLOOKUP(AG139+0,slovy!$N$2:$O$10,2,FALSE))</f>
        <v>#VALUE!</v>
      </c>
      <c r="AG139" t="str">
        <f t="shared" si="49"/>
        <v/>
      </c>
      <c r="AK139">
        <f>ÚJ!$B$2</f>
        <v>0</v>
      </c>
      <c r="AL139">
        <f>ÚJ!$B$3</f>
        <v>0</v>
      </c>
      <c r="AM139">
        <f>ÚJ!$B$4</f>
        <v>0</v>
      </c>
      <c r="AN139" s="200">
        <f>ÚJ!$B$5</f>
        <v>0</v>
      </c>
    </row>
    <row r="140" spans="1:40" x14ac:dyDescent="0.25">
      <c r="A140" t="str">
        <f>IF(ISBLANK('Peněžní deník'!C144),"",'Peněžní deník'!C144)</f>
        <v/>
      </c>
      <c r="B140" s="197" t="str">
        <f>IF(ISBLANK('Peněžní deník'!B144),"",'Peněžní deník'!B144)</f>
        <v/>
      </c>
      <c r="C140" t="str">
        <f>IF(ISBLANK('Peněžní deník'!D144),"",'Peněžní deník'!D144)</f>
        <v/>
      </c>
      <c r="D140" t="str">
        <f>IF(ISNUMBER('Peněžní deník'!F144),"příjmový",IF(ISNUMBER('Peněžní deník'!G144),"výdajový",IF(ISNUMBER('Peněžní deník'!H144),"příjmový",IF(ISNUMBER('Peněžní deník'!I144),"výdajový",""))))</f>
        <v/>
      </c>
      <c r="E140" t="str">
        <f>IF(ISNUMBER('Peněžní deník'!F144),"hotově",IF(ISNUMBER('Peněžní deník'!G144),"hotově",IF(ISNUMBER('Peněžní deník'!H144),"na účet",IF(ISNUMBER('Peněžní deník'!I144),"z účtu",""))))</f>
        <v/>
      </c>
      <c r="F140" t="e">
        <f>VLOOKUP('Peněžní deník'!E144,'Čísla položek'!$A$2:$C$45,2,FALSE)</f>
        <v>#N/A</v>
      </c>
      <c r="G140" s="205" t="str">
        <f>TEXT('Peněžní deník'!F144+'Peněžní deník'!G144+'Peněžní deník'!H144+'Peněžní deník'!I144,"0,00")</f>
        <v>0,00</v>
      </c>
      <c r="H140" s="205">
        <f t="shared" si="50"/>
        <v>0</v>
      </c>
      <c r="I140" s="205">
        <f t="shared" si="53"/>
        <v>0</v>
      </c>
      <c r="J140" t="str">
        <f t="shared" si="52"/>
        <v/>
      </c>
      <c r="K140" t="str">
        <f t="shared" si="54"/>
        <v/>
      </c>
      <c r="L140">
        <f t="shared" si="55"/>
        <v>1</v>
      </c>
      <c r="M140" t="str">
        <f t="shared" si="56"/>
        <v/>
      </c>
      <c r="N140" t="str">
        <f>IF(O140="0","",IF(L140=1,VLOOKUP(O140+0,slovy!$A$2:$C$10,3,FALSE),IF(Q140="1","",VLOOKUP(O140+0,slovy!$A$2:$B$10,2))))</f>
        <v/>
      </c>
      <c r="O140" t="str">
        <f t="shared" si="51"/>
        <v>0</v>
      </c>
      <c r="P140" t="e">
        <f>IF(Q140="0","",IF(Q140="1",VLOOKUP(O140+0,slovy!$F$2:$G$11,2,FALSE),VLOOKUP(Q140+0,slovy!$D$2:$E$10,2,FALSE)))</f>
        <v>#VALUE!</v>
      </c>
      <c r="Q140" t="str">
        <f t="shared" si="57"/>
        <v/>
      </c>
      <c r="R140">
        <f t="shared" si="41"/>
        <v>1</v>
      </c>
      <c r="S140" t="str">
        <f t="shared" si="42"/>
        <v/>
      </c>
      <c r="T140" t="str">
        <f>IF(U140="0","",IF(R140=1,VLOOKUP(U140+0,slovy!$A$2:$C$10,3,FALSE),IF(W140="1","",VLOOKUP(U140+0,slovy!$A$2:$B$10,2))))</f>
        <v/>
      </c>
      <c r="U140" t="str">
        <f t="shared" si="43"/>
        <v>0</v>
      </c>
      <c r="V140" t="e">
        <f>IF(W140="0","",IF(W140="1",VLOOKUP(U140+0,slovy!$F$2:$G$11,2,FALSE),VLOOKUP(W140+0,slovy!$D$2:$E$10,2,FALSE)))</f>
        <v>#VALUE!</v>
      </c>
      <c r="W140" t="str">
        <f t="shared" si="44"/>
        <v/>
      </c>
      <c r="X140" t="e">
        <f>IF(Y140="0","",VLOOKUP(Y140+0,slovy!$H$2:$I$10,2,FALSE))</f>
        <v>#VALUE!</v>
      </c>
      <c r="Y140" t="str">
        <f t="shared" si="45"/>
        <v/>
      </c>
      <c r="Z140" t="e">
        <f>IF(AC140="",VLOOKUP(AA140+0,slovy!$J$2:$K$10,2,FALSE),IF(AC140="0",IF(AE140="0","",IF(AA140="0","",VLOOKUP(AA140+0,slovy!J140:K148,2,FALSE))),IF(AC140="1","",IF(AA140="0",IF(AC140&gt;1,slovy!$M$13,""),VLOOKUP(AA140+0,slovy!$L$2:$M$10,2,FALSE)))))</f>
        <v>#VALUE!</v>
      </c>
      <c r="AA140" t="str">
        <f t="shared" si="46"/>
        <v/>
      </c>
      <c r="AB140" t="e">
        <f>IF(ISBLANK(AC140),"",IF(AC140="0","",IF(AC140="1",CONCATENATE(VLOOKUP(AA140+0,slovy!$F$2:$G$11,2,FALSE),slovy!$M$13),VLOOKUP(AC140+0,slovy!$D$2:$E$10,2,FALSE))))</f>
        <v>#VALUE!</v>
      </c>
      <c r="AC140" t="str">
        <f t="shared" si="47"/>
        <v/>
      </c>
      <c r="AD140" t="e">
        <f>IF(ISBLANK(AE140),"",IF(AE140="0","",IF(AA140="0",CONCATENATE(VLOOKUP(AE140+0,slovy!$H$2:$I$10,2,FALSE),slovy!$M$13),VLOOKUP(AE140+0,slovy!$H$2:$I$10,2,FALSE))))</f>
        <v>#VALUE!</v>
      </c>
      <c r="AE140" t="str">
        <f t="shared" si="48"/>
        <v/>
      </c>
      <c r="AF140" t="e">
        <f>IF(ISBLANK(AG140),"",VLOOKUP(AG140+0,slovy!$N$2:$O$10,2,FALSE))</f>
        <v>#VALUE!</v>
      </c>
      <c r="AG140" t="str">
        <f t="shared" si="49"/>
        <v/>
      </c>
      <c r="AK140">
        <f>ÚJ!$B$2</f>
        <v>0</v>
      </c>
      <c r="AL140">
        <f>ÚJ!$B$3</f>
        <v>0</v>
      </c>
      <c r="AM140">
        <f>ÚJ!$B$4</f>
        <v>0</v>
      </c>
      <c r="AN140" s="200">
        <f>ÚJ!$B$5</f>
        <v>0</v>
      </c>
    </row>
    <row r="141" spans="1:40" x14ac:dyDescent="0.25">
      <c r="A141" t="str">
        <f>IF(ISBLANK('Peněžní deník'!C145),"",'Peněžní deník'!C145)</f>
        <v/>
      </c>
      <c r="B141" s="197" t="str">
        <f>IF(ISBLANK('Peněžní deník'!B145),"",'Peněžní deník'!B145)</f>
        <v/>
      </c>
      <c r="C141" t="str">
        <f>IF(ISBLANK('Peněžní deník'!D145),"",'Peněžní deník'!D145)</f>
        <v/>
      </c>
      <c r="D141" t="str">
        <f>IF(ISNUMBER('Peněžní deník'!F145),"příjmový",IF(ISNUMBER('Peněžní deník'!G145),"výdajový",IF(ISNUMBER('Peněžní deník'!H145),"příjmový",IF(ISNUMBER('Peněžní deník'!I145),"výdajový",""))))</f>
        <v/>
      </c>
      <c r="E141" t="str">
        <f>IF(ISNUMBER('Peněžní deník'!F145),"hotově",IF(ISNUMBER('Peněžní deník'!G145),"hotově",IF(ISNUMBER('Peněžní deník'!H145),"na účet",IF(ISNUMBER('Peněžní deník'!I145),"z účtu",""))))</f>
        <v/>
      </c>
      <c r="F141" t="e">
        <f>VLOOKUP('Peněžní deník'!E145,'Čísla položek'!$A$2:$C$45,2,FALSE)</f>
        <v>#N/A</v>
      </c>
      <c r="G141" s="205" t="str">
        <f>TEXT('Peněžní deník'!F145+'Peněžní deník'!G145+'Peněžní deník'!H145+'Peněžní deník'!I145,"0,00")</f>
        <v>0,00</v>
      </c>
      <c r="H141" s="205">
        <f t="shared" si="50"/>
        <v>0</v>
      </c>
      <c r="I141" s="205">
        <f t="shared" si="53"/>
        <v>0</v>
      </c>
      <c r="J141" t="str">
        <f t="shared" si="52"/>
        <v/>
      </c>
      <c r="K141" t="str">
        <f t="shared" si="54"/>
        <v/>
      </c>
      <c r="L141">
        <f t="shared" si="55"/>
        <v>1</v>
      </c>
      <c r="M141" t="str">
        <f t="shared" si="56"/>
        <v/>
      </c>
      <c r="N141" t="str">
        <f>IF(O141="0","",IF(L141=1,VLOOKUP(O141+0,slovy!$A$2:$C$10,3,FALSE),IF(Q141="1","",VLOOKUP(O141+0,slovy!$A$2:$B$10,2))))</f>
        <v/>
      </c>
      <c r="O141" t="str">
        <f t="shared" si="51"/>
        <v>0</v>
      </c>
      <c r="P141" t="e">
        <f>IF(Q141="0","",IF(Q141="1",VLOOKUP(O141+0,slovy!$F$2:$G$11,2,FALSE),VLOOKUP(Q141+0,slovy!$D$2:$E$10,2,FALSE)))</f>
        <v>#VALUE!</v>
      </c>
      <c r="Q141" t="str">
        <f t="shared" si="57"/>
        <v/>
      </c>
      <c r="R141">
        <f t="shared" si="41"/>
        <v>1</v>
      </c>
      <c r="S141" t="str">
        <f t="shared" si="42"/>
        <v/>
      </c>
      <c r="T141" t="str">
        <f>IF(U141="0","",IF(R141=1,VLOOKUP(U141+0,slovy!$A$2:$C$10,3,FALSE),IF(W141="1","",VLOOKUP(U141+0,slovy!$A$2:$B$10,2))))</f>
        <v/>
      </c>
      <c r="U141" t="str">
        <f t="shared" si="43"/>
        <v>0</v>
      </c>
      <c r="V141" t="e">
        <f>IF(W141="0","",IF(W141="1",VLOOKUP(U141+0,slovy!$F$2:$G$11,2,FALSE),VLOOKUP(W141+0,slovy!$D$2:$E$10,2,FALSE)))</f>
        <v>#VALUE!</v>
      </c>
      <c r="W141" t="str">
        <f t="shared" si="44"/>
        <v/>
      </c>
      <c r="X141" t="e">
        <f>IF(Y141="0","",VLOOKUP(Y141+0,slovy!$H$2:$I$10,2,FALSE))</f>
        <v>#VALUE!</v>
      </c>
      <c r="Y141" t="str">
        <f t="shared" si="45"/>
        <v/>
      </c>
      <c r="Z141" t="e">
        <f>IF(AC141="",VLOOKUP(AA141+0,slovy!$J$2:$K$10,2,FALSE),IF(AC141="0",IF(AE141="0","",IF(AA141="0","",VLOOKUP(AA141+0,slovy!J141:K149,2,FALSE))),IF(AC141="1","",IF(AA141="0",IF(AC141&gt;1,slovy!$M$13,""),VLOOKUP(AA141+0,slovy!$L$2:$M$10,2,FALSE)))))</f>
        <v>#VALUE!</v>
      </c>
      <c r="AA141" t="str">
        <f t="shared" si="46"/>
        <v/>
      </c>
      <c r="AB141" t="e">
        <f>IF(ISBLANK(AC141),"",IF(AC141="0","",IF(AC141="1",CONCATENATE(VLOOKUP(AA141+0,slovy!$F$2:$G$11,2,FALSE),slovy!$M$13),VLOOKUP(AC141+0,slovy!$D$2:$E$10,2,FALSE))))</f>
        <v>#VALUE!</v>
      </c>
      <c r="AC141" t="str">
        <f t="shared" si="47"/>
        <v/>
      </c>
      <c r="AD141" t="e">
        <f>IF(ISBLANK(AE141),"",IF(AE141="0","",IF(AA141="0",CONCATENATE(VLOOKUP(AE141+0,slovy!$H$2:$I$10,2,FALSE),slovy!$M$13),VLOOKUP(AE141+0,slovy!$H$2:$I$10,2,FALSE))))</f>
        <v>#VALUE!</v>
      </c>
      <c r="AE141" t="str">
        <f t="shared" si="48"/>
        <v/>
      </c>
      <c r="AF141" t="e">
        <f>IF(ISBLANK(AG141),"",VLOOKUP(AG141+0,slovy!$N$2:$O$10,2,FALSE))</f>
        <v>#VALUE!</v>
      </c>
      <c r="AG141" t="str">
        <f t="shared" si="49"/>
        <v/>
      </c>
      <c r="AK141">
        <f>ÚJ!$B$2</f>
        <v>0</v>
      </c>
      <c r="AL141">
        <f>ÚJ!$B$3</f>
        <v>0</v>
      </c>
      <c r="AM141">
        <f>ÚJ!$B$4</f>
        <v>0</v>
      </c>
      <c r="AN141" s="200">
        <f>ÚJ!$B$5</f>
        <v>0</v>
      </c>
    </row>
    <row r="142" spans="1:40" x14ac:dyDescent="0.25">
      <c r="A142" t="str">
        <f>IF(ISBLANK('Peněžní deník'!C146),"",'Peněžní deník'!C146)</f>
        <v/>
      </c>
      <c r="B142" s="197" t="str">
        <f>IF(ISBLANK('Peněžní deník'!B146),"",'Peněžní deník'!B146)</f>
        <v/>
      </c>
      <c r="C142" t="str">
        <f>IF(ISBLANK('Peněžní deník'!D146),"",'Peněžní deník'!D146)</f>
        <v/>
      </c>
      <c r="D142" t="str">
        <f>IF(ISNUMBER('Peněžní deník'!F146),"příjmový",IF(ISNUMBER('Peněžní deník'!G146),"výdajový",IF(ISNUMBER('Peněžní deník'!H146),"příjmový",IF(ISNUMBER('Peněžní deník'!I146),"výdajový",""))))</f>
        <v/>
      </c>
      <c r="E142" t="str">
        <f>IF(ISNUMBER('Peněžní deník'!F146),"hotově",IF(ISNUMBER('Peněžní deník'!G146),"hotově",IF(ISNUMBER('Peněžní deník'!H146),"na účet",IF(ISNUMBER('Peněžní deník'!I146),"z účtu",""))))</f>
        <v/>
      </c>
      <c r="F142" t="e">
        <f>VLOOKUP('Peněžní deník'!E146,'Čísla položek'!$A$2:$C$45,2,FALSE)</f>
        <v>#N/A</v>
      </c>
      <c r="G142" s="205" t="str">
        <f>TEXT('Peněžní deník'!F146+'Peněžní deník'!G146+'Peněžní deník'!H146+'Peněžní deník'!I146,"0,00")</f>
        <v>0,00</v>
      </c>
      <c r="H142" s="205">
        <f t="shared" si="50"/>
        <v>0</v>
      </c>
      <c r="I142" s="205">
        <f t="shared" si="53"/>
        <v>0</v>
      </c>
      <c r="J142" t="str">
        <f t="shared" si="52"/>
        <v/>
      </c>
      <c r="K142" t="str">
        <f t="shared" si="54"/>
        <v/>
      </c>
      <c r="L142">
        <f t="shared" si="55"/>
        <v>1</v>
      </c>
      <c r="M142" t="str">
        <f t="shared" si="56"/>
        <v/>
      </c>
      <c r="N142" t="str">
        <f>IF(O142="0","",IF(L142=1,VLOOKUP(O142+0,slovy!$A$2:$C$10,3,FALSE),IF(Q142="1","",VLOOKUP(O142+0,slovy!$A$2:$B$10,2))))</f>
        <v/>
      </c>
      <c r="O142" t="str">
        <f t="shared" si="51"/>
        <v>0</v>
      </c>
      <c r="P142" t="e">
        <f>IF(Q142="0","",IF(Q142="1",VLOOKUP(O142+0,slovy!$F$2:$G$11,2,FALSE),VLOOKUP(Q142+0,slovy!$D$2:$E$10,2,FALSE)))</f>
        <v>#VALUE!</v>
      </c>
      <c r="Q142" t="str">
        <f t="shared" si="57"/>
        <v/>
      </c>
      <c r="R142">
        <f t="shared" si="41"/>
        <v>1</v>
      </c>
      <c r="S142" t="str">
        <f t="shared" si="42"/>
        <v/>
      </c>
      <c r="T142" t="str">
        <f>IF(U142="0","",IF(R142=1,VLOOKUP(U142+0,slovy!$A$2:$C$10,3,FALSE),IF(W142="1","",VLOOKUP(U142+0,slovy!$A$2:$B$10,2))))</f>
        <v/>
      </c>
      <c r="U142" t="str">
        <f t="shared" si="43"/>
        <v>0</v>
      </c>
      <c r="V142" t="e">
        <f>IF(W142="0","",IF(W142="1",VLOOKUP(U142+0,slovy!$F$2:$G$11,2,FALSE),VLOOKUP(W142+0,slovy!$D$2:$E$10,2,FALSE)))</f>
        <v>#VALUE!</v>
      </c>
      <c r="W142" t="str">
        <f t="shared" si="44"/>
        <v/>
      </c>
      <c r="X142" t="e">
        <f>IF(Y142="0","",VLOOKUP(Y142+0,slovy!$H$2:$I$10,2,FALSE))</f>
        <v>#VALUE!</v>
      </c>
      <c r="Y142" t="str">
        <f t="shared" si="45"/>
        <v/>
      </c>
      <c r="Z142" t="e">
        <f>IF(AC142="",VLOOKUP(AA142+0,slovy!$J$2:$K$10,2,FALSE),IF(AC142="0",IF(AE142="0","",IF(AA142="0","",VLOOKUP(AA142+0,slovy!J142:K150,2,FALSE))),IF(AC142="1","",IF(AA142="0",IF(AC142&gt;1,slovy!$M$13,""),VLOOKUP(AA142+0,slovy!$L$2:$M$10,2,FALSE)))))</f>
        <v>#VALUE!</v>
      </c>
      <c r="AA142" t="str">
        <f t="shared" si="46"/>
        <v/>
      </c>
      <c r="AB142" t="e">
        <f>IF(ISBLANK(AC142),"",IF(AC142="0","",IF(AC142="1",CONCATENATE(VLOOKUP(AA142+0,slovy!$F$2:$G$11,2,FALSE),slovy!$M$13),VLOOKUP(AC142+0,slovy!$D$2:$E$10,2,FALSE))))</f>
        <v>#VALUE!</v>
      </c>
      <c r="AC142" t="str">
        <f t="shared" si="47"/>
        <v/>
      </c>
      <c r="AD142" t="e">
        <f>IF(ISBLANK(AE142),"",IF(AE142="0","",IF(AA142="0",CONCATENATE(VLOOKUP(AE142+0,slovy!$H$2:$I$10,2,FALSE),slovy!$M$13),VLOOKUP(AE142+0,slovy!$H$2:$I$10,2,FALSE))))</f>
        <v>#VALUE!</v>
      </c>
      <c r="AE142" t="str">
        <f t="shared" si="48"/>
        <v/>
      </c>
      <c r="AF142" t="e">
        <f>IF(ISBLANK(AG142),"",VLOOKUP(AG142+0,slovy!$N$2:$O$10,2,FALSE))</f>
        <v>#VALUE!</v>
      </c>
      <c r="AG142" t="str">
        <f t="shared" si="49"/>
        <v/>
      </c>
      <c r="AK142">
        <f>ÚJ!$B$2</f>
        <v>0</v>
      </c>
      <c r="AL142">
        <f>ÚJ!$B$3</f>
        <v>0</v>
      </c>
      <c r="AM142">
        <f>ÚJ!$B$4</f>
        <v>0</v>
      </c>
      <c r="AN142" s="200">
        <f>ÚJ!$B$5</f>
        <v>0</v>
      </c>
    </row>
    <row r="143" spans="1:40" x14ac:dyDescent="0.25">
      <c r="A143" t="str">
        <f>IF(ISBLANK('Peněžní deník'!C147),"",'Peněžní deník'!C147)</f>
        <v/>
      </c>
      <c r="B143" s="197" t="str">
        <f>IF(ISBLANK('Peněžní deník'!B147),"",'Peněžní deník'!B147)</f>
        <v/>
      </c>
      <c r="C143" t="str">
        <f>IF(ISBLANK('Peněžní deník'!D147),"",'Peněžní deník'!D147)</f>
        <v/>
      </c>
      <c r="D143" t="str">
        <f>IF(ISNUMBER('Peněžní deník'!F147),"příjmový",IF(ISNUMBER('Peněžní deník'!G147),"výdajový",IF(ISNUMBER('Peněžní deník'!H147),"příjmový",IF(ISNUMBER('Peněžní deník'!I147),"výdajový",""))))</f>
        <v/>
      </c>
      <c r="E143" t="str">
        <f>IF(ISNUMBER('Peněžní deník'!F147),"hotově",IF(ISNUMBER('Peněžní deník'!G147),"hotově",IF(ISNUMBER('Peněžní deník'!H147),"na účet",IF(ISNUMBER('Peněžní deník'!I147),"z účtu",""))))</f>
        <v/>
      </c>
      <c r="F143" t="e">
        <f>VLOOKUP('Peněžní deník'!E147,'Čísla položek'!$A$2:$C$45,2,FALSE)</f>
        <v>#N/A</v>
      </c>
      <c r="G143" s="205" t="str">
        <f>TEXT('Peněžní deník'!F147+'Peněžní deník'!G147+'Peněžní deník'!H147+'Peněžní deník'!I147,"0,00")</f>
        <v>0,00</v>
      </c>
      <c r="H143" s="205">
        <f t="shared" si="50"/>
        <v>0</v>
      </c>
      <c r="I143" s="205">
        <f t="shared" si="53"/>
        <v>0</v>
      </c>
      <c r="J143" t="str">
        <f t="shared" si="52"/>
        <v/>
      </c>
      <c r="K143" t="str">
        <f t="shared" si="54"/>
        <v/>
      </c>
      <c r="L143">
        <f t="shared" si="55"/>
        <v>1</v>
      </c>
      <c r="M143" t="str">
        <f t="shared" si="56"/>
        <v/>
      </c>
      <c r="N143" t="str">
        <f>IF(O143="0","",IF(L143=1,VLOOKUP(O143+0,slovy!$A$2:$C$10,3,FALSE),IF(Q143="1","",VLOOKUP(O143+0,slovy!$A$2:$B$10,2))))</f>
        <v/>
      </c>
      <c r="O143" t="str">
        <f t="shared" si="51"/>
        <v>0</v>
      </c>
      <c r="P143" t="e">
        <f>IF(Q143="0","",IF(Q143="1",VLOOKUP(O143+0,slovy!$F$2:$G$11,2,FALSE),VLOOKUP(Q143+0,slovy!$D$2:$E$10,2,FALSE)))</f>
        <v>#VALUE!</v>
      </c>
      <c r="Q143" t="str">
        <f t="shared" si="57"/>
        <v/>
      </c>
      <c r="R143">
        <f t="shared" si="41"/>
        <v>1</v>
      </c>
      <c r="S143" t="str">
        <f t="shared" si="42"/>
        <v/>
      </c>
      <c r="T143" t="str">
        <f>IF(U143="0","",IF(R143=1,VLOOKUP(U143+0,slovy!$A$2:$C$10,3,FALSE),IF(W143="1","",VLOOKUP(U143+0,slovy!$A$2:$B$10,2))))</f>
        <v/>
      </c>
      <c r="U143" t="str">
        <f t="shared" si="43"/>
        <v>0</v>
      </c>
      <c r="V143" t="e">
        <f>IF(W143="0","",IF(W143="1",VLOOKUP(U143+0,slovy!$F$2:$G$11,2,FALSE),VLOOKUP(W143+0,slovy!$D$2:$E$10,2,FALSE)))</f>
        <v>#VALUE!</v>
      </c>
      <c r="W143" t="str">
        <f t="shared" si="44"/>
        <v/>
      </c>
      <c r="X143" t="e">
        <f>IF(Y143="0","",VLOOKUP(Y143+0,slovy!$H$2:$I$10,2,FALSE))</f>
        <v>#VALUE!</v>
      </c>
      <c r="Y143" t="str">
        <f t="shared" si="45"/>
        <v/>
      </c>
      <c r="Z143" t="e">
        <f>IF(AC143="",VLOOKUP(AA143+0,slovy!$J$2:$K$10,2,FALSE),IF(AC143="0",IF(AE143="0","",IF(AA143="0","",VLOOKUP(AA143+0,slovy!J143:K151,2,FALSE))),IF(AC143="1","",IF(AA143="0",IF(AC143&gt;1,slovy!$M$13,""),VLOOKUP(AA143+0,slovy!$L$2:$M$10,2,FALSE)))))</f>
        <v>#VALUE!</v>
      </c>
      <c r="AA143" t="str">
        <f t="shared" si="46"/>
        <v/>
      </c>
      <c r="AB143" t="e">
        <f>IF(ISBLANK(AC143),"",IF(AC143="0","",IF(AC143="1",CONCATENATE(VLOOKUP(AA143+0,slovy!$F$2:$G$11,2,FALSE),slovy!$M$13),VLOOKUP(AC143+0,slovy!$D$2:$E$10,2,FALSE))))</f>
        <v>#VALUE!</v>
      </c>
      <c r="AC143" t="str">
        <f t="shared" si="47"/>
        <v/>
      </c>
      <c r="AD143" t="e">
        <f>IF(ISBLANK(AE143),"",IF(AE143="0","",IF(AA143="0",CONCATENATE(VLOOKUP(AE143+0,slovy!$H$2:$I$10,2,FALSE),slovy!$M$13),VLOOKUP(AE143+0,slovy!$H$2:$I$10,2,FALSE))))</f>
        <v>#VALUE!</v>
      </c>
      <c r="AE143" t="str">
        <f t="shared" si="48"/>
        <v/>
      </c>
      <c r="AF143" t="e">
        <f>IF(ISBLANK(AG143),"",VLOOKUP(AG143+0,slovy!$N$2:$O$10,2,FALSE))</f>
        <v>#VALUE!</v>
      </c>
      <c r="AG143" t="str">
        <f t="shared" si="49"/>
        <v/>
      </c>
      <c r="AK143">
        <f>ÚJ!$B$2</f>
        <v>0</v>
      </c>
      <c r="AL143">
        <f>ÚJ!$B$3</f>
        <v>0</v>
      </c>
      <c r="AM143">
        <f>ÚJ!$B$4</f>
        <v>0</v>
      </c>
      <c r="AN143" s="200">
        <f>ÚJ!$B$5</f>
        <v>0</v>
      </c>
    </row>
    <row r="144" spans="1:40" x14ac:dyDescent="0.25">
      <c r="A144" t="str">
        <f>IF(ISBLANK('Peněžní deník'!C148),"",'Peněžní deník'!C148)</f>
        <v/>
      </c>
      <c r="B144" s="197" t="str">
        <f>IF(ISBLANK('Peněžní deník'!B148),"",'Peněžní deník'!B148)</f>
        <v/>
      </c>
      <c r="C144" t="str">
        <f>IF(ISBLANK('Peněžní deník'!D148),"",'Peněžní deník'!D148)</f>
        <v/>
      </c>
      <c r="D144" t="str">
        <f>IF(ISNUMBER('Peněžní deník'!F148),"příjmový",IF(ISNUMBER('Peněžní deník'!G148),"výdajový",IF(ISNUMBER('Peněžní deník'!H148),"příjmový",IF(ISNUMBER('Peněžní deník'!I148),"výdajový",""))))</f>
        <v/>
      </c>
      <c r="E144" t="str">
        <f>IF(ISNUMBER('Peněžní deník'!F148),"hotově",IF(ISNUMBER('Peněžní deník'!G148),"hotově",IF(ISNUMBER('Peněžní deník'!H148),"na účet",IF(ISNUMBER('Peněžní deník'!I148),"z účtu",""))))</f>
        <v/>
      </c>
      <c r="F144" t="e">
        <f>VLOOKUP('Peněžní deník'!E148,'Čísla položek'!$A$2:$C$45,2,FALSE)</f>
        <v>#N/A</v>
      </c>
      <c r="G144" s="205" t="str">
        <f>TEXT('Peněžní deník'!F148+'Peněžní deník'!G148+'Peněžní deník'!H148+'Peněžní deník'!I148,"0,00")</f>
        <v>0,00</v>
      </c>
      <c r="H144" s="205">
        <f t="shared" si="50"/>
        <v>0</v>
      </c>
      <c r="I144" s="205">
        <f t="shared" si="53"/>
        <v>0</v>
      </c>
      <c r="J144" t="str">
        <f t="shared" si="52"/>
        <v/>
      </c>
      <c r="K144" t="str">
        <f t="shared" si="54"/>
        <v/>
      </c>
      <c r="L144">
        <f t="shared" si="55"/>
        <v>1</v>
      </c>
      <c r="M144" t="str">
        <f t="shared" si="56"/>
        <v/>
      </c>
      <c r="N144" t="str">
        <f>IF(O144="0","",IF(L144=1,VLOOKUP(O144+0,slovy!$A$2:$C$10,3,FALSE),IF(Q144="1","",VLOOKUP(O144+0,slovy!$A$2:$B$10,2))))</f>
        <v/>
      </c>
      <c r="O144" t="str">
        <f t="shared" si="51"/>
        <v>0</v>
      </c>
      <c r="P144" t="e">
        <f>IF(Q144="0","",IF(Q144="1",VLOOKUP(O144+0,slovy!$F$2:$G$11,2,FALSE),VLOOKUP(Q144+0,slovy!$D$2:$E$10,2,FALSE)))</f>
        <v>#VALUE!</v>
      </c>
      <c r="Q144" t="str">
        <f t="shared" si="57"/>
        <v/>
      </c>
      <c r="R144">
        <f t="shared" si="41"/>
        <v>1</v>
      </c>
      <c r="S144" t="str">
        <f t="shared" si="42"/>
        <v/>
      </c>
      <c r="T144" t="str">
        <f>IF(U144="0","",IF(R144=1,VLOOKUP(U144+0,slovy!$A$2:$C$10,3,FALSE),IF(W144="1","",VLOOKUP(U144+0,slovy!$A$2:$B$10,2))))</f>
        <v/>
      </c>
      <c r="U144" t="str">
        <f t="shared" si="43"/>
        <v>0</v>
      </c>
      <c r="V144" t="e">
        <f>IF(W144="0","",IF(W144="1",VLOOKUP(U144+0,slovy!$F$2:$G$11,2,FALSE),VLOOKUP(W144+0,slovy!$D$2:$E$10,2,FALSE)))</f>
        <v>#VALUE!</v>
      </c>
      <c r="W144" t="str">
        <f t="shared" si="44"/>
        <v/>
      </c>
      <c r="X144" t="e">
        <f>IF(Y144="0","",VLOOKUP(Y144+0,slovy!$H$2:$I$10,2,FALSE))</f>
        <v>#VALUE!</v>
      </c>
      <c r="Y144" t="str">
        <f t="shared" si="45"/>
        <v/>
      </c>
      <c r="Z144" t="e">
        <f>IF(AC144="",VLOOKUP(AA144+0,slovy!$J$2:$K$10,2,FALSE),IF(AC144="0",IF(AE144="0","",IF(AA144="0","",VLOOKUP(AA144+0,slovy!J144:K152,2,FALSE))),IF(AC144="1","",IF(AA144="0",IF(AC144&gt;1,slovy!$M$13,""),VLOOKUP(AA144+0,slovy!$L$2:$M$10,2,FALSE)))))</f>
        <v>#VALUE!</v>
      </c>
      <c r="AA144" t="str">
        <f t="shared" si="46"/>
        <v/>
      </c>
      <c r="AB144" t="e">
        <f>IF(ISBLANK(AC144),"",IF(AC144="0","",IF(AC144="1",CONCATENATE(VLOOKUP(AA144+0,slovy!$F$2:$G$11,2,FALSE),slovy!$M$13),VLOOKUP(AC144+0,slovy!$D$2:$E$10,2,FALSE))))</f>
        <v>#VALUE!</v>
      </c>
      <c r="AC144" t="str">
        <f t="shared" si="47"/>
        <v/>
      </c>
      <c r="AD144" t="e">
        <f>IF(ISBLANK(AE144),"",IF(AE144="0","",IF(AA144="0",CONCATENATE(VLOOKUP(AE144+0,slovy!$H$2:$I$10,2,FALSE),slovy!$M$13),VLOOKUP(AE144+0,slovy!$H$2:$I$10,2,FALSE))))</f>
        <v>#VALUE!</v>
      </c>
      <c r="AE144" t="str">
        <f t="shared" si="48"/>
        <v/>
      </c>
      <c r="AF144" t="e">
        <f>IF(ISBLANK(AG144),"",VLOOKUP(AG144+0,slovy!$N$2:$O$10,2,FALSE))</f>
        <v>#VALUE!</v>
      </c>
      <c r="AG144" t="str">
        <f t="shared" si="49"/>
        <v/>
      </c>
      <c r="AK144">
        <f>ÚJ!$B$2</f>
        <v>0</v>
      </c>
      <c r="AL144">
        <f>ÚJ!$B$3</f>
        <v>0</v>
      </c>
      <c r="AM144">
        <f>ÚJ!$B$4</f>
        <v>0</v>
      </c>
      <c r="AN144" s="200">
        <f>ÚJ!$B$5</f>
        <v>0</v>
      </c>
    </row>
    <row r="145" spans="1:40" x14ac:dyDescent="0.25">
      <c r="A145" t="str">
        <f>IF(ISBLANK('Peněžní deník'!C149),"",'Peněžní deník'!C149)</f>
        <v/>
      </c>
      <c r="B145" s="197" t="str">
        <f>IF(ISBLANK('Peněžní deník'!B149),"",'Peněžní deník'!B149)</f>
        <v/>
      </c>
      <c r="C145" t="str">
        <f>IF(ISBLANK('Peněžní deník'!D149),"",'Peněžní deník'!D149)</f>
        <v/>
      </c>
      <c r="D145" t="str">
        <f>IF(ISNUMBER('Peněžní deník'!F149),"příjmový",IF(ISNUMBER('Peněžní deník'!G149),"výdajový",IF(ISNUMBER('Peněžní deník'!H149),"příjmový",IF(ISNUMBER('Peněžní deník'!I149),"výdajový",""))))</f>
        <v/>
      </c>
      <c r="E145" t="str">
        <f>IF(ISNUMBER('Peněžní deník'!F149),"hotově",IF(ISNUMBER('Peněžní deník'!G149),"hotově",IF(ISNUMBER('Peněžní deník'!H149),"na účet",IF(ISNUMBER('Peněžní deník'!I149),"z účtu",""))))</f>
        <v/>
      </c>
      <c r="F145" t="e">
        <f>VLOOKUP('Peněžní deník'!E149,'Čísla položek'!$A$2:$C$45,2,FALSE)</f>
        <v>#N/A</v>
      </c>
      <c r="G145" s="205" t="str">
        <f>TEXT('Peněžní deník'!F149+'Peněžní deník'!G149+'Peněžní deník'!H149+'Peněžní deník'!I149,"0,00")</f>
        <v>0,00</v>
      </c>
      <c r="H145" s="205">
        <f t="shared" si="50"/>
        <v>0</v>
      </c>
      <c r="I145" s="205">
        <f t="shared" si="53"/>
        <v>0</v>
      </c>
      <c r="J145" t="str">
        <f t="shared" si="52"/>
        <v/>
      </c>
      <c r="K145" t="str">
        <f t="shared" si="54"/>
        <v/>
      </c>
      <c r="L145">
        <f t="shared" si="55"/>
        <v>1</v>
      </c>
      <c r="M145" t="str">
        <f t="shared" si="56"/>
        <v/>
      </c>
      <c r="N145" t="str">
        <f>IF(O145="0","",IF(L145=1,VLOOKUP(O145+0,slovy!$A$2:$C$10,3,FALSE),IF(Q145="1","",VLOOKUP(O145+0,slovy!$A$2:$B$10,2))))</f>
        <v/>
      </c>
      <c r="O145" t="str">
        <f t="shared" si="51"/>
        <v>0</v>
      </c>
      <c r="P145" t="e">
        <f>IF(Q145="0","",IF(Q145="1",VLOOKUP(O145+0,slovy!$F$2:$G$11,2,FALSE),VLOOKUP(Q145+0,slovy!$D$2:$E$10,2,FALSE)))</f>
        <v>#VALUE!</v>
      </c>
      <c r="Q145" t="str">
        <f t="shared" si="57"/>
        <v/>
      </c>
      <c r="R145">
        <f t="shared" si="41"/>
        <v>1</v>
      </c>
      <c r="S145" t="str">
        <f t="shared" si="42"/>
        <v/>
      </c>
      <c r="T145" t="str">
        <f>IF(U145="0","",IF(R145=1,VLOOKUP(U145+0,slovy!$A$2:$C$10,3,FALSE),IF(W145="1","",VLOOKUP(U145+0,slovy!$A$2:$B$10,2))))</f>
        <v/>
      </c>
      <c r="U145" t="str">
        <f t="shared" si="43"/>
        <v>0</v>
      </c>
      <c r="V145" t="e">
        <f>IF(W145="0","",IF(W145="1",VLOOKUP(U145+0,slovy!$F$2:$G$11,2,FALSE),VLOOKUP(W145+0,slovy!$D$2:$E$10,2,FALSE)))</f>
        <v>#VALUE!</v>
      </c>
      <c r="W145" t="str">
        <f t="shared" si="44"/>
        <v/>
      </c>
      <c r="X145" t="e">
        <f>IF(Y145="0","",VLOOKUP(Y145+0,slovy!$H$2:$I$10,2,FALSE))</f>
        <v>#VALUE!</v>
      </c>
      <c r="Y145" t="str">
        <f t="shared" si="45"/>
        <v/>
      </c>
      <c r="Z145" t="e">
        <f>IF(AC145="",VLOOKUP(AA145+0,slovy!$J$2:$K$10,2,FALSE),IF(AC145="0",IF(AE145="0","",IF(AA145="0","",VLOOKUP(AA145+0,slovy!J145:K153,2,FALSE))),IF(AC145="1","",IF(AA145="0",IF(AC145&gt;1,slovy!$M$13,""),VLOOKUP(AA145+0,slovy!$L$2:$M$10,2,FALSE)))))</f>
        <v>#VALUE!</v>
      </c>
      <c r="AA145" t="str">
        <f t="shared" si="46"/>
        <v/>
      </c>
      <c r="AB145" t="e">
        <f>IF(ISBLANK(AC145),"",IF(AC145="0","",IF(AC145="1",CONCATENATE(VLOOKUP(AA145+0,slovy!$F$2:$G$11,2,FALSE),slovy!$M$13),VLOOKUP(AC145+0,slovy!$D$2:$E$10,2,FALSE))))</f>
        <v>#VALUE!</v>
      </c>
      <c r="AC145" t="str">
        <f t="shared" si="47"/>
        <v/>
      </c>
      <c r="AD145" t="e">
        <f>IF(ISBLANK(AE145),"",IF(AE145="0","",IF(AA145="0",CONCATENATE(VLOOKUP(AE145+0,slovy!$H$2:$I$10,2,FALSE),slovy!$M$13),VLOOKUP(AE145+0,slovy!$H$2:$I$10,2,FALSE))))</f>
        <v>#VALUE!</v>
      </c>
      <c r="AE145" t="str">
        <f t="shared" si="48"/>
        <v/>
      </c>
      <c r="AF145" t="e">
        <f>IF(ISBLANK(AG145),"",VLOOKUP(AG145+0,slovy!$N$2:$O$10,2,FALSE))</f>
        <v>#VALUE!</v>
      </c>
      <c r="AG145" t="str">
        <f t="shared" si="49"/>
        <v/>
      </c>
      <c r="AK145">
        <f>ÚJ!$B$2</f>
        <v>0</v>
      </c>
      <c r="AL145">
        <f>ÚJ!$B$3</f>
        <v>0</v>
      </c>
      <c r="AM145">
        <f>ÚJ!$B$4</f>
        <v>0</v>
      </c>
      <c r="AN145" s="200">
        <f>ÚJ!$B$5</f>
        <v>0</v>
      </c>
    </row>
    <row r="146" spans="1:40" x14ac:dyDescent="0.25">
      <c r="A146" t="str">
        <f>IF(ISBLANK('Peněžní deník'!C150),"",'Peněžní deník'!C150)</f>
        <v/>
      </c>
      <c r="B146" s="197" t="str">
        <f>IF(ISBLANK('Peněžní deník'!B150),"",'Peněžní deník'!B150)</f>
        <v/>
      </c>
      <c r="C146" t="str">
        <f>IF(ISBLANK('Peněžní deník'!D150),"",'Peněžní deník'!D150)</f>
        <v/>
      </c>
      <c r="D146" t="str">
        <f>IF(ISNUMBER('Peněžní deník'!F150),"příjmový",IF(ISNUMBER('Peněžní deník'!G150),"výdajový",IF(ISNUMBER('Peněžní deník'!H150),"příjmový",IF(ISNUMBER('Peněžní deník'!I150),"výdajový",""))))</f>
        <v/>
      </c>
      <c r="E146" t="str">
        <f>IF(ISNUMBER('Peněžní deník'!F150),"hotově",IF(ISNUMBER('Peněžní deník'!G150),"hotově",IF(ISNUMBER('Peněžní deník'!H150),"na účet",IF(ISNUMBER('Peněžní deník'!I150),"z účtu",""))))</f>
        <v/>
      </c>
      <c r="F146" t="e">
        <f>VLOOKUP('Peněžní deník'!E150,'Čísla položek'!$A$2:$C$45,2,FALSE)</f>
        <v>#N/A</v>
      </c>
      <c r="G146" s="205" t="str">
        <f>TEXT('Peněžní deník'!F150+'Peněžní deník'!G150+'Peněžní deník'!H150+'Peněžní deník'!I150,"0,00")</f>
        <v>0,00</v>
      </c>
      <c r="H146" s="205">
        <f t="shared" si="50"/>
        <v>0</v>
      </c>
      <c r="I146" s="205">
        <f t="shared" si="53"/>
        <v>0</v>
      </c>
      <c r="J146" t="str">
        <f t="shared" si="52"/>
        <v/>
      </c>
      <c r="K146" t="str">
        <f t="shared" si="54"/>
        <v/>
      </c>
      <c r="L146">
        <f t="shared" si="55"/>
        <v>1</v>
      </c>
      <c r="M146" t="str">
        <f t="shared" si="56"/>
        <v/>
      </c>
      <c r="N146" t="str">
        <f>IF(O146="0","",IF(L146=1,VLOOKUP(O146+0,slovy!$A$2:$C$10,3,FALSE),IF(Q146="1","",VLOOKUP(O146+0,slovy!$A$2:$B$10,2))))</f>
        <v/>
      </c>
      <c r="O146" t="str">
        <f t="shared" si="51"/>
        <v>0</v>
      </c>
      <c r="P146" t="e">
        <f>IF(Q146="0","",IF(Q146="1",VLOOKUP(O146+0,slovy!$F$2:$G$11,2,FALSE),VLOOKUP(Q146+0,slovy!$D$2:$E$10,2,FALSE)))</f>
        <v>#VALUE!</v>
      </c>
      <c r="Q146" t="str">
        <f t="shared" si="57"/>
        <v/>
      </c>
      <c r="R146">
        <f t="shared" si="41"/>
        <v>1</v>
      </c>
      <c r="S146" t="str">
        <f t="shared" si="42"/>
        <v/>
      </c>
      <c r="T146" t="str">
        <f>IF(U146="0","",IF(R146=1,VLOOKUP(U146+0,slovy!$A$2:$C$10,3,FALSE),IF(W146="1","",VLOOKUP(U146+0,slovy!$A$2:$B$10,2))))</f>
        <v/>
      </c>
      <c r="U146" t="str">
        <f t="shared" si="43"/>
        <v>0</v>
      </c>
      <c r="V146" t="e">
        <f>IF(W146="0","",IF(W146="1",VLOOKUP(U146+0,slovy!$F$2:$G$11,2,FALSE),VLOOKUP(W146+0,slovy!$D$2:$E$10,2,FALSE)))</f>
        <v>#VALUE!</v>
      </c>
      <c r="W146" t="str">
        <f t="shared" si="44"/>
        <v/>
      </c>
      <c r="X146" t="e">
        <f>IF(Y146="0","",VLOOKUP(Y146+0,slovy!$H$2:$I$10,2,FALSE))</f>
        <v>#VALUE!</v>
      </c>
      <c r="Y146" t="str">
        <f t="shared" si="45"/>
        <v/>
      </c>
      <c r="Z146" t="e">
        <f>IF(AC146="",VLOOKUP(AA146+0,slovy!$J$2:$K$10,2,FALSE),IF(AC146="0",IF(AE146="0","",IF(AA146="0","",VLOOKUP(AA146+0,slovy!J146:K154,2,FALSE))),IF(AC146="1","",IF(AA146="0",IF(AC146&gt;1,slovy!$M$13,""),VLOOKUP(AA146+0,slovy!$L$2:$M$10,2,FALSE)))))</f>
        <v>#VALUE!</v>
      </c>
      <c r="AA146" t="str">
        <f t="shared" si="46"/>
        <v/>
      </c>
      <c r="AB146" t="e">
        <f>IF(ISBLANK(AC146),"",IF(AC146="0","",IF(AC146="1",CONCATENATE(VLOOKUP(AA146+0,slovy!$F$2:$G$11,2,FALSE),slovy!$M$13),VLOOKUP(AC146+0,slovy!$D$2:$E$10,2,FALSE))))</f>
        <v>#VALUE!</v>
      </c>
      <c r="AC146" t="str">
        <f t="shared" si="47"/>
        <v/>
      </c>
      <c r="AD146" t="e">
        <f>IF(ISBLANK(AE146),"",IF(AE146="0","",IF(AA146="0",CONCATENATE(VLOOKUP(AE146+0,slovy!$H$2:$I$10,2,FALSE),slovy!$M$13),VLOOKUP(AE146+0,slovy!$H$2:$I$10,2,FALSE))))</f>
        <v>#VALUE!</v>
      </c>
      <c r="AE146" t="str">
        <f t="shared" si="48"/>
        <v/>
      </c>
      <c r="AF146" t="e">
        <f>IF(ISBLANK(AG146),"",VLOOKUP(AG146+0,slovy!$N$2:$O$10,2,FALSE))</f>
        <v>#VALUE!</v>
      </c>
      <c r="AG146" t="str">
        <f t="shared" si="49"/>
        <v/>
      </c>
      <c r="AK146">
        <f>ÚJ!$B$2</f>
        <v>0</v>
      </c>
      <c r="AL146">
        <f>ÚJ!$B$3</f>
        <v>0</v>
      </c>
      <c r="AM146">
        <f>ÚJ!$B$4</f>
        <v>0</v>
      </c>
      <c r="AN146" s="200">
        <f>ÚJ!$B$5</f>
        <v>0</v>
      </c>
    </row>
    <row r="147" spans="1:40" x14ac:dyDescent="0.25">
      <c r="A147" t="str">
        <f>IF(ISBLANK('Peněžní deník'!C151),"",'Peněžní deník'!C151)</f>
        <v/>
      </c>
      <c r="B147" s="197" t="str">
        <f>IF(ISBLANK('Peněžní deník'!B151),"",'Peněžní deník'!B151)</f>
        <v/>
      </c>
      <c r="C147" t="str">
        <f>IF(ISBLANK('Peněžní deník'!D151),"",'Peněžní deník'!D151)</f>
        <v/>
      </c>
      <c r="D147" t="str">
        <f>IF(ISNUMBER('Peněžní deník'!F151),"příjmový",IF(ISNUMBER('Peněžní deník'!G151),"výdajový",IF(ISNUMBER('Peněžní deník'!H151),"příjmový",IF(ISNUMBER('Peněžní deník'!I151),"výdajový",""))))</f>
        <v/>
      </c>
      <c r="E147" t="str">
        <f>IF(ISNUMBER('Peněžní deník'!F151),"hotově",IF(ISNUMBER('Peněžní deník'!G151),"hotově",IF(ISNUMBER('Peněžní deník'!H151),"na účet",IF(ISNUMBER('Peněžní deník'!I151),"z účtu",""))))</f>
        <v/>
      </c>
      <c r="F147" t="e">
        <f>VLOOKUP('Peněžní deník'!E151,'Čísla položek'!$A$2:$C$45,2,FALSE)</f>
        <v>#N/A</v>
      </c>
      <c r="G147" s="205" t="str">
        <f>TEXT('Peněžní deník'!F151+'Peněžní deník'!G151+'Peněžní deník'!H151+'Peněžní deník'!I151,"0,00")</f>
        <v>0,00</v>
      </c>
      <c r="H147" s="205">
        <f t="shared" si="50"/>
        <v>0</v>
      </c>
      <c r="I147" s="205">
        <f t="shared" si="53"/>
        <v>0</v>
      </c>
      <c r="J147" t="str">
        <f t="shared" si="52"/>
        <v/>
      </c>
      <c r="K147" t="str">
        <f t="shared" si="54"/>
        <v/>
      </c>
      <c r="L147">
        <f t="shared" si="55"/>
        <v>1</v>
      </c>
      <c r="M147" t="str">
        <f t="shared" si="56"/>
        <v/>
      </c>
      <c r="N147" t="str">
        <f>IF(O147="0","",IF(L147=1,VLOOKUP(O147+0,slovy!$A$2:$C$10,3,FALSE),IF(Q147="1","",VLOOKUP(O147+0,slovy!$A$2:$B$10,2))))</f>
        <v/>
      </c>
      <c r="O147" t="str">
        <f t="shared" si="51"/>
        <v>0</v>
      </c>
      <c r="P147" t="e">
        <f>IF(Q147="0","",IF(Q147="1",VLOOKUP(O147+0,slovy!$F$2:$G$11,2,FALSE),VLOOKUP(Q147+0,slovy!$D$2:$E$10,2,FALSE)))</f>
        <v>#VALUE!</v>
      </c>
      <c r="Q147" t="str">
        <f t="shared" si="57"/>
        <v/>
      </c>
      <c r="R147">
        <f t="shared" si="41"/>
        <v>1</v>
      </c>
      <c r="S147" t="str">
        <f t="shared" si="42"/>
        <v/>
      </c>
      <c r="T147" t="str">
        <f>IF(U147="0","",IF(R147=1,VLOOKUP(U147+0,slovy!$A$2:$C$10,3,FALSE),IF(W147="1","",VLOOKUP(U147+0,slovy!$A$2:$B$10,2))))</f>
        <v/>
      </c>
      <c r="U147" t="str">
        <f t="shared" si="43"/>
        <v>0</v>
      </c>
      <c r="V147" t="e">
        <f>IF(W147="0","",IF(W147="1",VLOOKUP(U147+0,slovy!$F$2:$G$11,2,FALSE),VLOOKUP(W147+0,slovy!$D$2:$E$10,2,FALSE)))</f>
        <v>#VALUE!</v>
      </c>
      <c r="W147" t="str">
        <f t="shared" si="44"/>
        <v/>
      </c>
      <c r="X147" t="e">
        <f>IF(Y147="0","",VLOOKUP(Y147+0,slovy!$H$2:$I$10,2,FALSE))</f>
        <v>#VALUE!</v>
      </c>
      <c r="Y147" t="str">
        <f t="shared" si="45"/>
        <v/>
      </c>
      <c r="Z147" t="e">
        <f>IF(AC147="",VLOOKUP(AA147+0,slovy!$J$2:$K$10,2,FALSE),IF(AC147="0",IF(AE147="0","",IF(AA147="0","",VLOOKUP(AA147+0,slovy!J147:K155,2,FALSE))),IF(AC147="1","",IF(AA147="0",IF(AC147&gt;1,slovy!$M$13,""),VLOOKUP(AA147+0,slovy!$L$2:$M$10,2,FALSE)))))</f>
        <v>#VALUE!</v>
      </c>
      <c r="AA147" t="str">
        <f t="shared" si="46"/>
        <v/>
      </c>
      <c r="AB147" t="e">
        <f>IF(ISBLANK(AC147),"",IF(AC147="0","",IF(AC147="1",CONCATENATE(VLOOKUP(AA147+0,slovy!$F$2:$G$11,2,FALSE),slovy!$M$13),VLOOKUP(AC147+0,slovy!$D$2:$E$10,2,FALSE))))</f>
        <v>#VALUE!</v>
      </c>
      <c r="AC147" t="str">
        <f t="shared" si="47"/>
        <v/>
      </c>
      <c r="AD147" t="e">
        <f>IF(ISBLANK(AE147),"",IF(AE147="0","",IF(AA147="0",CONCATENATE(VLOOKUP(AE147+0,slovy!$H$2:$I$10,2,FALSE),slovy!$M$13),VLOOKUP(AE147+0,slovy!$H$2:$I$10,2,FALSE))))</f>
        <v>#VALUE!</v>
      </c>
      <c r="AE147" t="str">
        <f t="shared" si="48"/>
        <v/>
      </c>
      <c r="AF147" t="e">
        <f>IF(ISBLANK(AG147),"",VLOOKUP(AG147+0,slovy!$N$2:$O$10,2,FALSE))</f>
        <v>#VALUE!</v>
      </c>
      <c r="AG147" t="str">
        <f t="shared" si="49"/>
        <v/>
      </c>
      <c r="AK147">
        <f>ÚJ!$B$2</f>
        <v>0</v>
      </c>
      <c r="AL147">
        <f>ÚJ!$B$3</f>
        <v>0</v>
      </c>
      <c r="AM147">
        <f>ÚJ!$B$4</f>
        <v>0</v>
      </c>
      <c r="AN147" s="200">
        <f>ÚJ!$B$5</f>
        <v>0</v>
      </c>
    </row>
    <row r="148" spans="1:40" x14ac:dyDescent="0.25">
      <c r="A148" t="str">
        <f>IF(ISBLANK('Peněžní deník'!C152),"",'Peněžní deník'!C152)</f>
        <v/>
      </c>
      <c r="B148" s="197" t="str">
        <f>IF(ISBLANK('Peněžní deník'!B152),"",'Peněžní deník'!B152)</f>
        <v/>
      </c>
      <c r="C148" t="str">
        <f>IF(ISBLANK('Peněžní deník'!D152),"",'Peněžní deník'!D152)</f>
        <v/>
      </c>
      <c r="D148" t="str">
        <f>IF(ISNUMBER('Peněžní deník'!F152),"příjmový",IF(ISNUMBER('Peněžní deník'!G152),"výdajový",IF(ISNUMBER('Peněžní deník'!H152),"příjmový",IF(ISNUMBER('Peněžní deník'!I152),"výdajový",""))))</f>
        <v/>
      </c>
      <c r="E148" t="str">
        <f>IF(ISNUMBER('Peněžní deník'!F152),"hotově",IF(ISNUMBER('Peněžní deník'!G152),"hotově",IF(ISNUMBER('Peněžní deník'!H152),"na účet",IF(ISNUMBER('Peněžní deník'!I152),"z účtu",""))))</f>
        <v/>
      </c>
      <c r="F148" t="e">
        <f>VLOOKUP('Peněžní deník'!E152,'Čísla položek'!$A$2:$C$45,2,FALSE)</f>
        <v>#N/A</v>
      </c>
      <c r="G148" s="205" t="str">
        <f>TEXT('Peněžní deník'!F152+'Peněžní deník'!G152+'Peněžní deník'!H152+'Peněžní deník'!I152,"0,00")</f>
        <v>0,00</v>
      </c>
      <c r="H148" s="205">
        <f t="shared" si="50"/>
        <v>0</v>
      </c>
      <c r="I148" s="205">
        <f t="shared" si="53"/>
        <v>0</v>
      </c>
      <c r="J148" t="str">
        <f t="shared" si="52"/>
        <v/>
      </c>
      <c r="K148" t="str">
        <f t="shared" si="54"/>
        <v/>
      </c>
      <c r="L148">
        <f t="shared" si="55"/>
        <v>1</v>
      </c>
      <c r="M148" t="str">
        <f t="shared" si="56"/>
        <v/>
      </c>
      <c r="N148" t="str">
        <f>IF(O148="0","",IF(L148=1,VLOOKUP(O148+0,slovy!$A$2:$C$10,3,FALSE),IF(Q148="1","",VLOOKUP(O148+0,slovy!$A$2:$B$10,2))))</f>
        <v/>
      </c>
      <c r="O148" t="str">
        <f t="shared" si="51"/>
        <v>0</v>
      </c>
      <c r="P148" t="e">
        <f>IF(Q148="0","",IF(Q148="1",VLOOKUP(O148+0,slovy!$F$2:$G$11,2,FALSE),VLOOKUP(Q148+0,slovy!$D$2:$E$10,2,FALSE)))</f>
        <v>#VALUE!</v>
      </c>
      <c r="Q148" t="str">
        <f t="shared" si="57"/>
        <v/>
      </c>
      <c r="R148">
        <f t="shared" si="41"/>
        <v>1</v>
      </c>
      <c r="S148" t="str">
        <f t="shared" si="42"/>
        <v/>
      </c>
      <c r="T148" t="str">
        <f>IF(U148="0","",IF(R148=1,VLOOKUP(U148+0,slovy!$A$2:$C$10,3,FALSE),IF(W148="1","",VLOOKUP(U148+0,slovy!$A$2:$B$10,2))))</f>
        <v/>
      </c>
      <c r="U148" t="str">
        <f t="shared" si="43"/>
        <v>0</v>
      </c>
      <c r="V148" t="e">
        <f>IF(W148="0","",IF(W148="1",VLOOKUP(U148+0,slovy!$F$2:$G$11,2,FALSE),VLOOKUP(W148+0,slovy!$D$2:$E$10,2,FALSE)))</f>
        <v>#VALUE!</v>
      </c>
      <c r="W148" t="str">
        <f t="shared" si="44"/>
        <v/>
      </c>
      <c r="X148" t="e">
        <f>IF(Y148="0","",VLOOKUP(Y148+0,slovy!$H$2:$I$10,2,FALSE))</f>
        <v>#VALUE!</v>
      </c>
      <c r="Y148" t="str">
        <f t="shared" si="45"/>
        <v/>
      </c>
      <c r="Z148" t="e">
        <f>IF(AC148="",VLOOKUP(AA148+0,slovy!$J$2:$K$10,2,FALSE),IF(AC148="0",IF(AE148="0","",IF(AA148="0","",VLOOKUP(AA148+0,slovy!J148:K156,2,FALSE))),IF(AC148="1","",IF(AA148="0",IF(AC148&gt;1,slovy!$M$13,""),VLOOKUP(AA148+0,slovy!$L$2:$M$10,2,FALSE)))))</f>
        <v>#VALUE!</v>
      </c>
      <c r="AA148" t="str">
        <f t="shared" si="46"/>
        <v/>
      </c>
      <c r="AB148" t="e">
        <f>IF(ISBLANK(AC148),"",IF(AC148="0","",IF(AC148="1",CONCATENATE(VLOOKUP(AA148+0,slovy!$F$2:$G$11,2,FALSE),slovy!$M$13),VLOOKUP(AC148+0,slovy!$D$2:$E$10,2,FALSE))))</f>
        <v>#VALUE!</v>
      </c>
      <c r="AC148" t="str">
        <f t="shared" si="47"/>
        <v/>
      </c>
      <c r="AD148" t="e">
        <f>IF(ISBLANK(AE148),"",IF(AE148="0","",IF(AA148="0",CONCATENATE(VLOOKUP(AE148+0,slovy!$H$2:$I$10,2,FALSE),slovy!$M$13),VLOOKUP(AE148+0,slovy!$H$2:$I$10,2,FALSE))))</f>
        <v>#VALUE!</v>
      </c>
      <c r="AE148" t="str">
        <f t="shared" si="48"/>
        <v/>
      </c>
      <c r="AF148" t="e">
        <f>IF(ISBLANK(AG148),"",VLOOKUP(AG148+0,slovy!$N$2:$O$10,2,FALSE))</f>
        <v>#VALUE!</v>
      </c>
      <c r="AG148" t="str">
        <f t="shared" si="49"/>
        <v/>
      </c>
      <c r="AK148">
        <f>ÚJ!$B$2</f>
        <v>0</v>
      </c>
      <c r="AL148">
        <f>ÚJ!$B$3</f>
        <v>0</v>
      </c>
      <c r="AM148">
        <f>ÚJ!$B$4</f>
        <v>0</v>
      </c>
      <c r="AN148" s="200">
        <f>ÚJ!$B$5</f>
        <v>0</v>
      </c>
    </row>
    <row r="149" spans="1:40" x14ac:dyDescent="0.25">
      <c r="A149" t="str">
        <f>IF(ISBLANK('Peněžní deník'!C153),"",'Peněžní deník'!C153)</f>
        <v/>
      </c>
      <c r="B149" s="197" t="str">
        <f>IF(ISBLANK('Peněžní deník'!B153),"",'Peněžní deník'!B153)</f>
        <v/>
      </c>
      <c r="C149" t="str">
        <f>IF(ISBLANK('Peněžní deník'!D153),"",'Peněžní deník'!D153)</f>
        <v/>
      </c>
      <c r="D149" t="str">
        <f>IF(ISNUMBER('Peněžní deník'!F153),"příjmový",IF(ISNUMBER('Peněžní deník'!G153),"výdajový",IF(ISNUMBER('Peněžní deník'!H153),"příjmový",IF(ISNUMBER('Peněžní deník'!I153),"výdajový",""))))</f>
        <v/>
      </c>
      <c r="E149" t="str">
        <f>IF(ISNUMBER('Peněžní deník'!F153),"hotově",IF(ISNUMBER('Peněžní deník'!G153),"hotově",IF(ISNUMBER('Peněžní deník'!H153),"na účet",IF(ISNUMBER('Peněžní deník'!I153),"z účtu",""))))</f>
        <v/>
      </c>
      <c r="F149" t="e">
        <f>VLOOKUP('Peněžní deník'!E153,'Čísla položek'!$A$2:$C$45,2,FALSE)</f>
        <v>#N/A</v>
      </c>
      <c r="G149" s="205" t="str">
        <f>TEXT('Peněžní deník'!F153+'Peněžní deník'!G153+'Peněžní deník'!H153+'Peněžní deník'!I153,"0,00")</f>
        <v>0,00</v>
      </c>
      <c r="H149" s="205">
        <f t="shared" si="50"/>
        <v>0</v>
      </c>
      <c r="I149" s="205">
        <f t="shared" si="53"/>
        <v>0</v>
      </c>
      <c r="J149" t="str">
        <f t="shared" si="52"/>
        <v/>
      </c>
      <c r="K149" t="str">
        <f t="shared" si="54"/>
        <v/>
      </c>
      <c r="L149">
        <f t="shared" si="55"/>
        <v>1</v>
      </c>
      <c r="M149" t="str">
        <f t="shared" si="56"/>
        <v/>
      </c>
      <c r="N149" t="str">
        <f>IF(O149="0","",IF(L149=1,VLOOKUP(O149+0,slovy!$A$2:$C$10,3,FALSE),IF(Q149="1","",VLOOKUP(O149+0,slovy!$A$2:$B$10,2))))</f>
        <v/>
      </c>
      <c r="O149" t="str">
        <f t="shared" si="51"/>
        <v>0</v>
      </c>
      <c r="P149" t="e">
        <f>IF(Q149="0","",IF(Q149="1",VLOOKUP(O149+0,slovy!$F$2:$G$11,2,FALSE),VLOOKUP(Q149+0,slovy!$D$2:$E$10,2,FALSE)))</f>
        <v>#VALUE!</v>
      </c>
      <c r="Q149" t="str">
        <f t="shared" si="57"/>
        <v/>
      </c>
      <c r="R149">
        <f t="shared" si="41"/>
        <v>1</v>
      </c>
      <c r="S149" t="str">
        <f t="shared" si="42"/>
        <v/>
      </c>
      <c r="T149" t="str">
        <f>IF(U149="0","",IF(R149=1,VLOOKUP(U149+0,slovy!$A$2:$C$10,3,FALSE),IF(W149="1","",VLOOKUP(U149+0,slovy!$A$2:$B$10,2))))</f>
        <v/>
      </c>
      <c r="U149" t="str">
        <f t="shared" si="43"/>
        <v>0</v>
      </c>
      <c r="V149" t="e">
        <f>IF(W149="0","",IF(W149="1",VLOOKUP(U149+0,slovy!$F$2:$G$11,2,FALSE),VLOOKUP(W149+0,slovy!$D$2:$E$10,2,FALSE)))</f>
        <v>#VALUE!</v>
      </c>
      <c r="W149" t="str">
        <f t="shared" si="44"/>
        <v/>
      </c>
      <c r="X149" t="e">
        <f>IF(Y149="0","",VLOOKUP(Y149+0,slovy!$H$2:$I$10,2,FALSE))</f>
        <v>#VALUE!</v>
      </c>
      <c r="Y149" t="str">
        <f t="shared" si="45"/>
        <v/>
      </c>
      <c r="Z149" t="e">
        <f>IF(AC149="",VLOOKUP(AA149+0,slovy!$J$2:$K$10,2,FALSE),IF(AC149="0",IF(AE149="0","",IF(AA149="0","",VLOOKUP(AA149+0,slovy!J149:K157,2,FALSE))),IF(AC149="1","",IF(AA149="0",IF(AC149&gt;1,slovy!$M$13,""),VLOOKUP(AA149+0,slovy!$L$2:$M$10,2,FALSE)))))</f>
        <v>#VALUE!</v>
      </c>
      <c r="AA149" t="str">
        <f t="shared" si="46"/>
        <v/>
      </c>
      <c r="AB149" t="e">
        <f>IF(ISBLANK(AC149),"",IF(AC149="0","",IF(AC149="1",CONCATENATE(VLOOKUP(AA149+0,slovy!$F$2:$G$11,2,FALSE),slovy!$M$13),VLOOKUP(AC149+0,slovy!$D$2:$E$10,2,FALSE))))</f>
        <v>#VALUE!</v>
      </c>
      <c r="AC149" t="str">
        <f t="shared" si="47"/>
        <v/>
      </c>
      <c r="AD149" t="e">
        <f>IF(ISBLANK(AE149),"",IF(AE149="0","",IF(AA149="0",CONCATENATE(VLOOKUP(AE149+0,slovy!$H$2:$I$10,2,FALSE),slovy!$M$13),VLOOKUP(AE149+0,slovy!$H$2:$I$10,2,FALSE))))</f>
        <v>#VALUE!</v>
      </c>
      <c r="AE149" t="str">
        <f t="shared" si="48"/>
        <v/>
      </c>
      <c r="AF149" t="e">
        <f>IF(ISBLANK(AG149),"",VLOOKUP(AG149+0,slovy!$N$2:$O$10,2,FALSE))</f>
        <v>#VALUE!</v>
      </c>
      <c r="AG149" t="str">
        <f t="shared" si="49"/>
        <v/>
      </c>
      <c r="AK149">
        <f>ÚJ!$B$2</f>
        <v>0</v>
      </c>
      <c r="AL149">
        <f>ÚJ!$B$3</f>
        <v>0</v>
      </c>
      <c r="AM149">
        <f>ÚJ!$B$4</f>
        <v>0</v>
      </c>
      <c r="AN149" s="200">
        <f>ÚJ!$B$5</f>
        <v>0</v>
      </c>
    </row>
    <row r="150" spans="1:40" x14ac:dyDescent="0.25">
      <c r="A150" t="str">
        <f>IF(ISBLANK('Peněžní deník'!C154),"",'Peněžní deník'!C154)</f>
        <v/>
      </c>
      <c r="B150" s="197" t="str">
        <f>IF(ISBLANK('Peněžní deník'!B154),"",'Peněžní deník'!B154)</f>
        <v/>
      </c>
      <c r="C150" t="str">
        <f>IF(ISBLANK('Peněžní deník'!D154),"",'Peněžní deník'!D154)</f>
        <v/>
      </c>
      <c r="D150" t="str">
        <f>IF(ISNUMBER('Peněžní deník'!F154),"příjmový",IF(ISNUMBER('Peněžní deník'!G154),"výdajový",IF(ISNUMBER('Peněžní deník'!H154),"příjmový",IF(ISNUMBER('Peněžní deník'!I154),"výdajový",""))))</f>
        <v/>
      </c>
      <c r="E150" t="str">
        <f>IF(ISNUMBER('Peněžní deník'!F154),"hotově",IF(ISNUMBER('Peněžní deník'!G154),"hotově",IF(ISNUMBER('Peněžní deník'!H154),"na účet",IF(ISNUMBER('Peněžní deník'!I154),"z účtu",""))))</f>
        <v/>
      </c>
      <c r="F150" t="e">
        <f>VLOOKUP('Peněžní deník'!E154,'Čísla položek'!$A$2:$C$45,2,FALSE)</f>
        <v>#N/A</v>
      </c>
      <c r="G150" s="205" t="str">
        <f>TEXT('Peněžní deník'!F154+'Peněžní deník'!G154+'Peněžní deník'!H154+'Peněžní deník'!I154,"0,00")</f>
        <v>0,00</v>
      </c>
      <c r="H150" s="205">
        <f t="shared" si="50"/>
        <v>0</v>
      </c>
      <c r="I150" s="205">
        <f t="shared" si="53"/>
        <v>0</v>
      </c>
      <c r="J150" t="str">
        <f t="shared" si="52"/>
        <v/>
      </c>
      <c r="K150" t="str">
        <f t="shared" si="54"/>
        <v/>
      </c>
      <c r="L150">
        <f t="shared" si="55"/>
        <v>1</v>
      </c>
      <c r="M150" t="str">
        <f t="shared" si="56"/>
        <v/>
      </c>
      <c r="N150" t="str">
        <f>IF(O150="0","",IF(L150=1,VLOOKUP(O150+0,slovy!$A$2:$C$10,3,FALSE),IF(Q150="1","",VLOOKUP(O150+0,slovy!$A$2:$B$10,2))))</f>
        <v/>
      </c>
      <c r="O150" t="str">
        <f t="shared" si="51"/>
        <v>0</v>
      </c>
      <c r="P150" t="e">
        <f>IF(Q150="0","",IF(Q150="1",VLOOKUP(O150+0,slovy!$F$2:$G$11,2,FALSE),VLOOKUP(Q150+0,slovy!$D$2:$E$10,2,FALSE)))</f>
        <v>#VALUE!</v>
      </c>
      <c r="Q150" t="str">
        <f t="shared" si="57"/>
        <v/>
      </c>
      <c r="R150">
        <f t="shared" si="41"/>
        <v>1</v>
      </c>
      <c r="S150" t="str">
        <f t="shared" si="42"/>
        <v/>
      </c>
      <c r="T150" t="str">
        <f>IF(U150="0","",IF(R150=1,VLOOKUP(U150+0,slovy!$A$2:$C$10,3,FALSE),IF(W150="1","",VLOOKUP(U150+0,slovy!$A$2:$B$10,2))))</f>
        <v/>
      </c>
      <c r="U150" t="str">
        <f t="shared" si="43"/>
        <v>0</v>
      </c>
      <c r="V150" t="e">
        <f>IF(W150="0","",IF(W150="1",VLOOKUP(U150+0,slovy!$F$2:$G$11,2,FALSE),VLOOKUP(W150+0,slovy!$D$2:$E$10,2,FALSE)))</f>
        <v>#VALUE!</v>
      </c>
      <c r="W150" t="str">
        <f t="shared" si="44"/>
        <v/>
      </c>
      <c r="X150" t="e">
        <f>IF(Y150="0","",VLOOKUP(Y150+0,slovy!$H$2:$I$10,2,FALSE))</f>
        <v>#VALUE!</v>
      </c>
      <c r="Y150" t="str">
        <f t="shared" si="45"/>
        <v/>
      </c>
      <c r="Z150" t="e">
        <f>IF(AC150="",VLOOKUP(AA150+0,slovy!$J$2:$K$10,2,FALSE),IF(AC150="0",IF(AE150="0","",IF(AA150="0","",VLOOKUP(AA150+0,slovy!J150:K158,2,FALSE))),IF(AC150="1","",IF(AA150="0",IF(AC150&gt;1,slovy!$M$13,""),VLOOKUP(AA150+0,slovy!$L$2:$M$10,2,FALSE)))))</f>
        <v>#VALUE!</v>
      </c>
      <c r="AA150" t="str">
        <f t="shared" si="46"/>
        <v/>
      </c>
      <c r="AB150" t="e">
        <f>IF(ISBLANK(AC150),"",IF(AC150="0","",IF(AC150="1",CONCATENATE(VLOOKUP(AA150+0,slovy!$F$2:$G$11,2,FALSE),slovy!$M$13),VLOOKUP(AC150+0,slovy!$D$2:$E$10,2,FALSE))))</f>
        <v>#VALUE!</v>
      </c>
      <c r="AC150" t="str">
        <f t="shared" si="47"/>
        <v/>
      </c>
      <c r="AD150" t="e">
        <f>IF(ISBLANK(AE150),"",IF(AE150="0","",IF(AA150="0",CONCATENATE(VLOOKUP(AE150+0,slovy!$H$2:$I$10,2,FALSE),slovy!$M$13),VLOOKUP(AE150+0,slovy!$H$2:$I$10,2,FALSE))))</f>
        <v>#VALUE!</v>
      </c>
      <c r="AE150" t="str">
        <f t="shared" si="48"/>
        <v/>
      </c>
      <c r="AF150" t="e">
        <f>IF(ISBLANK(AG150),"",VLOOKUP(AG150+0,slovy!$N$2:$O$10,2,FALSE))</f>
        <v>#VALUE!</v>
      </c>
      <c r="AG150" t="str">
        <f t="shared" si="49"/>
        <v/>
      </c>
      <c r="AK150">
        <f>ÚJ!$B$2</f>
        <v>0</v>
      </c>
      <c r="AL150">
        <f>ÚJ!$B$3</f>
        <v>0</v>
      </c>
      <c r="AM150">
        <f>ÚJ!$B$4</f>
        <v>0</v>
      </c>
      <c r="AN150" s="200">
        <f>ÚJ!$B$5</f>
        <v>0</v>
      </c>
    </row>
    <row r="151" spans="1:40" x14ac:dyDescent="0.25">
      <c r="A151" t="str">
        <f>IF(ISBLANK('Peněžní deník'!C155),"",'Peněžní deník'!C155)</f>
        <v/>
      </c>
      <c r="B151" s="197" t="str">
        <f>IF(ISBLANK('Peněžní deník'!B155),"",'Peněžní deník'!B155)</f>
        <v/>
      </c>
      <c r="C151" t="str">
        <f>IF(ISBLANK('Peněžní deník'!D155),"",'Peněžní deník'!D155)</f>
        <v/>
      </c>
      <c r="D151" t="str">
        <f>IF(ISNUMBER('Peněžní deník'!F155),"příjmový",IF(ISNUMBER('Peněžní deník'!G155),"výdajový",IF(ISNUMBER('Peněžní deník'!H155),"příjmový",IF(ISNUMBER('Peněžní deník'!I155),"výdajový",""))))</f>
        <v/>
      </c>
      <c r="E151" t="str">
        <f>IF(ISNUMBER('Peněžní deník'!F155),"hotově",IF(ISNUMBER('Peněžní deník'!G155),"hotově",IF(ISNUMBER('Peněžní deník'!H155),"na účet",IF(ISNUMBER('Peněžní deník'!I155),"z účtu",""))))</f>
        <v/>
      </c>
      <c r="F151" t="e">
        <f>VLOOKUP('Peněžní deník'!E155,'Čísla položek'!$A$2:$C$45,2,FALSE)</f>
        <v>#N/A</v>
      </c>
      <c r="G151" s="205" t="str">
        <f>TEXT('Peněžní deník'!F155+'Peněžní deník'!G155+'Peněžní deník'!H155+'Peněžní deník'!I155,"0,00")</f>
        <v>0,00</v>
      </c>
      <c r="H151" s="205">
        <f t="shared" si="50"/>
        <v>0</v>
      </c>
      <c r="I151" s="205">
        <f t="shared" si="53"/>
        <v>0</v>
      </c>
      <c r="J151" t="str">
        <f t="shared" si="52"/>
        <v/>
      </c>
      <c r="K151" t="str">
        <f t="shared" si="54"/>
        <v/>
      </c>
      <c r="L151">
        <f t="shared" si="55"/>
        <v>1</v>
      </c>
      <c r="M151" t="str">
        <f t="shared" si="56"/>
        <v/>
      </c>
      <c r="N151" t="str">
        <f>IF(O151="0","",IF(L151=1,VLOOKUP(O151+0,slovy!$A$2:$C$10,3,FALSE),IF(Q151="1","",VLOOKUP(O151+0,slovy!$A$2:$B$10,2))))</f>
        <v/>
      </c>
      <c r="O151" t="str">
        <f t="shared" si="51"/>
        <v>0</v>
      </c>
      <c r="P151" t="e">
        <f>IF(Q151="0","",IF(Q151="1",VLOOKUP(O151+0,slovy!$F$2:$G$11,2,FALSE),VLOOKUP(Q151+0,slovy!$D$2:$E$10,2,FALSE)))</f>
        <v>#VALUE!</v>
      </c>
      <c r="Q151" t="str">
        <f t="shared" si="57"/>
        <v/>
      </c>
      <c r="R151">
        <f t="shared" si="41"/>
        <v>1</v>
      </c>
      <c r="S151" t="str">
        <f t="shared" si="42"/>
        <v/>
      </c>
      <c r="T151" t="str">
        <f>IF(U151="0","",IF(R151=1,VLOOKUP(U151+0,slovy!$A$2:$C$10,3,FALSE),IF(W151="1","",VLOOKUP(U151+0,slovy!$A$2:$B$10,2))))</f>
        <v/>
      </c>
      <c r="U151" t="str">
        <f t="shared" si="43"/>
        <v>0</v>
      </c>
      <c r="V151" t="e">
        <f>IF(W151="0","",IF(W151="1",VLOOKUP(U151+0,slovy!$F$2:$G$11,2,FALSE),VLOOKUP(W151+0,slovy!$D$2:$E$10,2,FALSE)))</f>
        <v>#VALUE!</v>
      </c>
      <c r="W151" t="str">
        <f t="shared" si="44"/>
        <v/>
      </c>
      <c r="X151" t="e">
        <f>IF(Y151="0","",VLOOKUP(Y151+0,slovy!$H$2:$I$10,2,FALSE))</f>
        <v>#VALUE!</v>
      </c>
      <c r="Y151" t="str">
        <f t="shared" si="45"/>
        <v/>
      </c>
      <c r="Z151" t="e">
        <f>IF(AC151="",VLOOKUP(AA151+0,slovy!$J$2:$K$10,2,FALSE),IF(AC151="0",IF(AE151="0","",IF(AA151="0","",VLOOKUP(AA151+0,slovy!J151:K159,2,FALSE))),IF(AC151="1","",IF(AA151="0",IF(AC151&gt;1,slovy!$M$13,""),VLOOKUP(AA151+0,slovy!$L$2:$M$10,2,FALSE)))))</f>
        <v>#VALUE!</v>
      </c>
      <c r="AA151" t="str">
        <f t="shared" si="46"/>
        <v/>
      </c>
      <c r="AB151" t="e">
        <f>IF(ISBLANK(AC151),"",IF(AC151="0","",IF(AC151="1",CONCATENATE(VLOOKUP(AA151+0,slovy!$F$2:$G$11,2,FALSE),slovy!$M$13),VLOOKUP(AC151+0,slovy!$D$2:$E$10,2,FALSE))))</f>
        <v>#VALUE!</v>
      </c>
      <c r="AC151" t="str">
        <f t="shared" si="47"/>
        <v/>
      </c>
      <c r="AD151" t="e">
        <f>IF(ISBLANK(AE151),"",IF(AE151="0","",IF(AA151="0",CONCATENATE(VLOOKUP(AE151+0,slovy!$H$2:$I$10,2,FALSE),slovy!$M$13),VLOOKUP(AE151+0,slovy!$H$2:$I$10,2,FALSE))))</f>
        <v>#VALUE!</v>
      </c>
      <c r="AE151" t="str">
        <f t="shared" si="48"/>
        <v/>
      </c>
      <c r="AF151" t="e">
        <f>IF(ISBLANK(AG151),"",VLOOKUP(AG151+0,slovy!$N$2:$O$10,2,FALSE))</f>
        <v>#VALUE!</v>
      </c>
      <c r="AG151" t="str">
        <f t="shared" si="49"/>
        <v/>
      </c>
      <c r="AK151">
        <f>ÚJ!$B$2</f>
        <v>0</v>
      </c>
      <c r="AL151">
        <f>ÚJ!$B$3</f>
        <v>0</v>
      </c>
      <c r="AM151">
        <f>ÚJ!$B$4</f>
        <v>0</v>
      </c>
      <c r="AN151" s="200">
        <f>ÚJ!$B$5</f>
        <v>0</v>
      </c>
    </row>
    <row r="152" spans="1:40" x14ac:dyDescent="0.25">
      <c r="A152" t="str">
        <f>IF(ISBLANK('Peněžní deník'!C156),"",'Peněžní deník'!C156)</f>
        <v/>
      </c>
      <c r="B152" s="197" t="str">
        <f>IF(ISBLANK('Peněžní deník'!B156),"",'Peněžní deník'!B156)</f>
        <v/>
      </c>
      <c r="C152" t="str">
        <f>IF(ISBLANK('Peněžní deník'!D156),"",'Peněžní deník'!D156)</f>
        <v/>
      </c>
      <c r="D152" t="str">
        <f>IF(ISNUMBER('Peněžní deník'!F156),"příjmový",IF(ISNUMBER('Peněžní deník'!G156),"výdajový",IF(ISNUMBER('Peněžní deník'!H156),"příjmový",IF(ISNUMBER('Peněžní deník'!I156),"výdajový",""))))</f>
        <v/>
      </c>
      <c r="E152" t="str">
        <f>IF(ISNUMBER('Peněžní deník'!F156),"hotově",IF(ISNUMBER('Peněžní deník'!G156),"hotově",IF(ISNUMBER('Peněžní deník'!H156),"na účet",IF(ISNUMBER('Peněžní deník'!I156),"z účtu",""))))</f>
        <v/>
      </c>
      <c r="F152" t="e">
        <f>VLOOKUP('Peněžní deník'!E156,'Čísla položek'!$A$2:$C$45,2,FALSE)</f>
        <v>#N/A</v>
      </c>
      <c r="G152" s="205" t="str">
        <f>TEXT('Peněžní deník'!F156+'Peněžní deník'!G156+'Peněžní deník'!H156+'Peněžní deník'!I156,"0,00")</f>
        <v>0,00</v>
      </c>
      <c r="H152" s="205">
        <f t="shared" si="50"/>
        <v>0</v>
      </c>
      <c r="I152" s="205">
        <f t="shared" si="53"/>
        <v>0</v>
      </c>
      <c r="J152" t="str">
        <f t="shared" si="52"/>
        <v/>
      </c>
      <c r="K152" t="str">
        <f t="shared" si="54"/>
        <v/>
      </c>
      <c r="L152">
        <f t="shared" si="55"/>
        <v>1</v>
      </c>
      <c r="M152" t="str">
        <f t="shared" si="56"/>
        <v/>
      </c>
      <c r="N152" t="str">
        <f>IF(O152="0","",IF(L152=1,VLOOKUP(O152+0,slovy!$A$2:$C$10,3,FALSE),IF(Q152="1","",VLOOKUP(O152+0,slovy!$A$2:$B$10,2))))</f>
        <v/>
      </c>
      <c r="O152" t="str">
        <f t="shared" si="51"/>
        <v>0</v>
      </c>
      <c r="P152" t="e">
        <f>IF(Q152="0","",IF(Q152="1",VLOOKUP(O152+0,slovy!$F$2:$G$11,2,FALSE),VLOOKUP(Q152+0,slovy!$D$2:$E$10,2,FALSE)))</f>
        <v>#VALUE!</v>
      </c>
      <c r="Q152" t="str">
        <f t="shared" si="57"/>
        <v/>
      </c>
      <c r="R152">
        <f t="shared" si="41"/>
        <v>1</v>
      </c>
      <c r="S152" t="str">
        <f t="shared" si="42"/>
        <v/>
      </c>
      <c r="T152" t="str">
        <f>IF(U152="0","",IF(R152=1,VLOOKUP(U152+0,slovy!$A$2:$C$10,3,FALSE),IF(W152="1","",VLOOKUP(U152+0,slovy!$A$2:$B$10,2))))</f>
        <v/>
      </c>
      <c r="U152" t="str">
        <f t="shared" si="43"/>
        <v>0</v>
      </c>
      <c r="V152" t="e">
        <f>IF(W152="0","",IF(W152="1",VLOOKUP(U152+0,slovy!$F$2:$G$11,2,FALSE),VLOOKUP(W152+0,slovy!$D$2:$E$10,2,FALSE)))</f>
        <v>#VALUE!</v>
      </c>
      <c r="W152" t="str">
        <f t="shared" si="44"/>
        <v/>
      </c>
      <c r="X152" t="e">
        <f>IF(Y152="0","",VLOOKUP(Y152+0,slovy!$H$2:$I$10,2,FALSE))</f>
        <v>#VALUE!</v>
      </c>
      <c r="Y152" t="str">
        <f t="shared" si="45"/>
        <v/>
      </c>
      <c r="Z152" t="e">
        <f>IF(AC152="",VLOOKUP(AA152+0,slovy!$J$2:$K$10,2,FALSE),IF(AC152="0",IF(AE152="0","",IF(AA152="0","",VLOOKUP(AA152+0,slovy!J152:K160,2,FALSE))),IF(AC152="1","",IF(AA152="0",IF(AC152&gt;1,slovy!$M$13,""),VLOOKUP(AA152+0,slovy!$L$2:$M$10,2,FALSE)))))</f>
        <v>#VALUE!</v>
      </c>
      <c r="AA152" t="str">
        <f t="shared" si="46"/>
        <v/>
      </c>
      <c r="AB152" t="e">
        <f>IF(ISBLANK(AC152),"",IF(AC152="0","",IF(AC152="1",CONCATENATE(VLOOKUP(AA152+0,slovy!$F$2:$G$11,2,FALSE),slovy!$M$13),VLOOKUP(AC152+0,slovy!$D$2:$E$10,2,FALSE))))</f>
        <v>#VALUE!</v>
      </c>
      <c r="AC152" t="str">
        <f t="shared" si="47"/>
        <v/>
      </c>
      <c r="AD152" t="e">
        <f>IF(ISBLANK(AE152),"",IF(AE152="0","",IF(AA152="0",CONCATENATE(VLOOKUP(AE152+0,slovy!$H$2:$I$10,2,FALSE),slovy!$M$13),VLOOKUP(AE152+0,slovy!$H$2:$I$10,2,FALSE))))</f>
        <v>#VALUE!</v>
      </c>
      <c r="AE152" t="str">
        <f t="shared" si="48"/>
        <v/>
      </c>
      <c r="AF152" t="e">
        <f>IF(ISBLANK(AG152),"",VLOOKUP(AG152+0,slovy!$N$2:$O$10,2,FALSE))</f>
        <v>#VALUE!</v>
      </c>
      <c r="AG152" t="str">
        <f t="shared" si="49"/>
        <v/>
      </c>
      <c r="AK152">
        <f>ÚJ!$B$2</f>
        <v>0</v>
      </c>
      <c r="AL152">
        <f>ÚJ!$B$3</f>
        <v>0</v>
      </c>
      <c r="AM152">
        <f>ÚJ!$B$4</f>
        <v>0</v>
      </c>
      <c r="AN152" s="200">
        <f>ÚJ!$B$5</f>
        <v>0</v>
      </c>
    </row>
    <row r="153" spans="1:40" x14ac:dyDescent="0.25">
      <c r="A153" t="str">
        <f>IF(ISBLANK('Peněžní deník'!C157),"",'Peněžní deník'!C157)</f>
        <v/>
      </c>
      <c r="B153" s="197" t="str">
        <f>IF(ISBLANK('Peněžní deník'!B157),"",'Peněžní deník'!B157)</f>
        <v/>
      </c>
      <c r="C153" t="str">
        <f>IF(ISBLANK('Peněžní deník'!D157),"",'Peněžní deník'!D157)</f>
        <v/>
      </c>
      <c r="D153" t="str">
        <f>IF(ISNUMBER('Peněžní deník'!F157),"příjmový",IF(ISNUMBER('Peněžní deník'!G157),"výdajový",IF(ISNUMBER('Peněžní deník'!H157),"příjmový",IF(ISNUMBER('Peněžní deník'!I157),"výdajový",""))))</f>
        <v/>
      </c>
      <c r="E153" t="str">
        <f>IF(ISNUMBER('Peněžní deník'!F157),"hotově",IF(ISNUMBER('Peněžní deník'!G157),"hotově",IF(ISNUMBER('Peněžní deník'!H157),"na účet",IF(ISNUMBER('Peněžní deník'!I157),"z účtu",""))))</f>
        <v/>
      </c>
      <c r="F153" t="e">
        <f>VLOOKUP('Peněžní deník'!E157,'Čísla položek'!$A$2:$C$45,2,FALSE)</f>
        <v>#N/A</v>
      </c>
      <c r="G153" s="205" t="str">
        <f>TEXT('Peněžní deník'!F157+'Peněžní deník'!G157+'Peněžní deník'!H157+'Peněžní deník'!I157,"0,00")</f>
        <v>0,00</v>
      </c>
      <c r="H153" s="205">
        <f t="shared" si="50"/>
        <v>0</v>
      </c>
      <c r="I153" s="205">
        <f t="shared" si="53"/>
        <v>0</v>
      </c>
      <c r="J153" t="str">
        <f t="shared" si="52"/>
        <v/>
      </c>
      <c r="K153" t="str">
        <f t="shared" si="54"/>
        <v/>
      </c>
      <c r="L153">
        <f t="shared" si="55"/>
        <v>1</v>
      </c>
      <c r="M153" t="str">
        <f t="shared" si="56"/>
        <v/>
      </c>
      <c r="N153" t="str">
        <f>IF(O153="0","",IF(L153=1,VLOOKUP(O153+0,slovy!$A$2:$C$10,3,FALSE),IF(Q153="1","",VLOOKUP(O153+0,slovy!$A$2:$B$10,2))))</f>
        <v/>
      </c>
      <c r="O153" t="str">
        <f t="shared" si="51"/>
        <v>0</v>
      </c>
      <c r="P153" t="e">
        <f>IF(Q153="0","",IF(Q153="1",VLOOKUP(O153+0,slovy!$F$2:$G$11,2,FALSE),VLOOKUP(Q153+0,slovy!$D$2:$E$10,2,FALSE)))</f>
        <v>#VALUE!</v>
      </c>
      <c r="Q153" t="str">
        <f t="shared" si="57"/>
        <v/>
      </c>
      <c r="R153">
        <f t="shared" si="41"/>
        <v>1</v>
      </c>
      <c r="S153" t="str">
        <f t="shared" si="42"/>
        <v/>
      </c>
      <c r="T153" t="str">
        <f>IF(U153="0","",IF(R153=1,VLOOKUP(U153+0,slovy!$A$2:$C$10,3,FALSE),IF(W153="1","",VLOOKUP(U153+0,slovy!$A$2:$B$10,2))))</f>
        <v/>
      </c>
      <c r="U153" t="str">
        <f t="shared" si="43"/>
        <v>0</v>
      </c>
      <c r="V153" t="e">
        <f>IF(W153="0","",IF(W153="1",VLOOKUP(U153+0,slovy!$F$2:$G$11,2,FALSE),VLOOKUP(W153+0,slovy!$D$2:$E$10,2,FALSE)))</f>
        <v>#VALUE!</v>
      </c>
      <c r="W153" t="str">
        <f t="shared" si="44"/>
        <v/>
      </c>
      <c r="X153" t="e">
        <f>IF(Y153="0","",VLOOKUP(Y153+0,slovy!$H$2:$I$10,2,FALSE))</f>
        <v>#VALUE!</v>
      </c>
      <c r="Y153" t="str">
        <f t="shared" si="45"/>
        <v/>
      </c>
      <c r="Z153" t="e">
        <f>IF(AC153="",VLOOKUP(AA153+0,slovy!$J$2:$K$10,2,FALSE),IF(AC153="0",IF(AE153="0","",IF(AA153="0","",VLOOKUP(AA153+0,slovy!J153:K161,2,FALSE))),IF(AC153="1","",IF(AA153="0",IF(AC153&gt;1,slovy!$M$13,""),VLOOKUP(AA153+0,slovy!$L$2:$M$10,2,FALSE)))))</f>
        <v>#VALUE!</v>
      </c>
      <c r="AA153" t="str">
        <f t="shared" si="46"/>
        <v/>
      </c>
      <c r="AB153" t="e">
        <f>IF(ISBLANK(AC153),"",IF(AC153="0","",IF(AC153="1",CONCATENATE(VLOOKUP(AA153+0,slovy!$F$2:$G$11,2,FALSE),slovy!$M$13),VLOOKUP(AC153+0,slovy!$D$2:$E$10,2,FALSE))))</f>
        <v>#VALUE!</v>
      </c>
      <c r="AC153" t="str">
        <f t="shared" si="47"/>
        <v/>
      </c>
      <c r="AD153" t="e">
        <f>IF(ISBLANK(AE153),"",IF(AE153="0","",IF(AA153="0",CONCATENATE(VLOOKUP(AE153+0,slovy!$H$2:$I$10,2,FALSE),slovy!$M$13),VLOOKUP(AE153+0,slovy!$H$2:$I$10,2,FALSE))))</f>
        <v>#VALUE!</v>
      </c>
      <c r="AE153" t="str">
        <f t="shared" si="48"/>
        <v/>
      </c>
      <c r="AF153" t="e">
        <f>IF(ISBLANK(AG153),"",VLOOKUP(AG153+0,slovy!$N$2:$O$10,2,FALSE))</f>
        <v>#VALUE!</v>
      </c>
      <c r="AG153" t="str">
        <f t="shared" si="49"/>
        <v/>
      </c>
      <c r="AK153">
        <f>ÚJ!$B$2</f>
        <v>0</v>
      </c>
      <c r="AL153">
        <f>ÚJ!$B$3</f>
        <v>0</v>
      </c>
      <c r="AM153">
        <f>ÚJ!$B$4</f>
        <v>0</v>
      </c>
      <c r="AN153" s="200">
        <f>ÚJ!$B$5</f>
        <v>0</v>
      </c>
    </row>
    <row r="154" spans="1:40" x14ac:dyDescent="0.25">
      <c r="A154" t="str">
        <f>IF(ISBLANK('Peněžní deník'!C158),"",'Peněžní deník'!C158)</f>
        <v/>
      </c>
      <c r="B154" s="197" t="str">
        <f>IF(ISBLANK('Peněžní deník'!B158),"",'Peněžní deník'!B158)</f>
        <v/>
      </c>
      <c r="C154" t="str">
        <f>IF(ISBLANK('Peněžní deník'!D158),"",'Peněžní deník'!D158)</f>
        <v/>
      </c>
      <c r="D154" t="str">
        <f>IF(ISNUMBER('Peněžní deník'!F158),"příjmový",IF(ISNUMBER('Peněžní deník'!G158),"výdajový",IF(ISNUMBER('Peněžní deník'!H158),"příjmový",IF(ISNUMBER('Peněžní deník'!I158),"výdajový",""))))</f>
        <v/>
      </c>
      <c r="E154" t="str">
        <f>IF(ISNUMBER('Peněžní deník'!F158),"hotově",IF(ISNUMBER('Peněžní deník'!G158),"hotově",IF(ISNUMBER('Peněžní deník'!H158),"na účet",IF(ISNUMBER('Peněžní deník'!I158),"z účtu",""))))</f>
        <v/>
      </c>
      <c r="F154" t="e">
        <f>VLOOKUP('Peněžní deník'!E158,'Čísla položek'!$A$2:$C$45,2,FALSE)</f>
        <v>#N/A</v>
      </c>
      <c r="G154" s="205" t="str">
        <f>TEXT('Peněžní deník'!F158+'Peněžní deník'!G158+'Peněžní deník'!H158+'Peněžní deník'!I158,"0,00")</f>
        <v>0,00</v>
      </c>
      <c r="H154" s="205">
        <f t="shared" si="50"/>
        <v>0</v>
      </c>
      <c r="I154" s="205">
        <f t="shared" si="53"/>
        <v>0</v>
      </c>
      <c r="J154" t="str">
        <f t="shared" si="52"/>
        <v/>
      </c>
      <c r="K154" t="str">
        <f t="shared" si="54"/>
        <v/>
      </c>
      <c r="L154">
        <f t="shared" si="55"/>
        <v>1</v>
      </c>
      <c r="M154" t="str">
        <f t="shared" si="56"/>
        <v/>
      </c>
      <c r="N154" t="str">
        <f>IF(O154="0","",IF(L154=1,VLOOKUP(O154+0,slovy!$A$2:$C$10,3,FALSE),IF(Q154="1","",VLOOKUP(O154+0,slovy!$A$2:$B$10,2))))</f>
        <v/>
      </c>
      <c r="O154" t="str">
        <f t="shared" si="51"/>
        <v>0</v>
      </c>
      <c r="P154" t="e">
        <f>IF(Q154="0","",IF(Q154="1",VLOOKUP(O154+0,slovy!$F$2:$G$11,2,FALSE),VLOOKUP(Q154+0,slovy!$D$2:$E$10,2,FALSE)))</f>
        <v>#VALUE!</v>
      </c>
      <c r="Q154" t="str">
        <f t="shared" si="57"/>
        <v/>
      </c>
      <c r="R154">
        <f t="shared" si="41"/>
        <v>1</v>
      </c>
      <c r="S154" t="str">
        <f t="shared" si="42"/>
        <v/>
      </c>
      <c r="T154" t="str">
        <f>IF(U154="0","",IF(R154=1,VLOOKUP(U154+0,slovy!$A$2:$C$10,3,FALSE),IF(W154="1","",VLOOKUP(U154+0,slovy!$A$2:$B$10,2))))</f>
        <v/>
      </c>
      <c r="U154" t="str">
        <f t="shared" si="43"/>
        <v>0</v>
      </c>
      <c r="V154" t="e">
        <f>IF(W154="0","",IF(W154="1",VLOOKUP(U154+0,slovy!$F$2:$G$11,2,FALSE),VLOOKUP(W154+0,slovy!$D$2:$E$10,2,FALSE)))</f>
        <v>#VALUE!</v>
      </c>
      <c r="W154" t="str">
        <f t="shared" si="44"/>
        <v/>
      </c>
      <c r="X154" t="e">
        <f>IF(Y154="0","",VLOOKUP(Y154+0,slovy!$H$2:$I$10,2,FALSE))</f>
        <v>#VALUE!</v>
      </c>
      <c r="Y154" t="str">
        <f t="shared" si="45"/>
        <v/>
      </c>
      <c r="Z154" t="e">
        <f>IF(AC154="",VLOOKUP(AA154+0,slovy!$J$2:$K$10,2,FALSE),IF(AC154="0",IF(AE154="0","",IF(AA154="0","",VLOOKUP(AA154+0,slovy!J154:K162,2,FALSE))),IF(AC154="1","",IF(AA154="0",IF(AC154&gt;1,slovy!$M$13,""),VLOOKUP(AA154+0,slovy!$L$2:$M$10,2,FALSE)))))</f>
        <v>#VALUE!</v>
      </c>
      <c r="AA154" t="str">
        <f t="shared" si="46"/>
        <v/>
      </c>
      <c r="AB154" t="e">
        <f>IF(ISBLANK(AC154),"",IF(AC154="0","",IF(AC154="1",CONCATENATE(VLOOKUP(AA154+0,slovy!$F$2:$G$11,2,FALSE),slovy!$M$13),VLOOKUP(AC154+0,slovy!$D$2:$E$10,2,FALSE))))</f>
        <v>#VALUE!</v>
      </c>
      <c r="AC154" t="str">
        <f t="shared" si="47"/>
        <v/>
      </c>
      <c r="AD154" t="e">
        <f>IF(ISBLANK(AE154),"",IF(AE154="0","",IF(AA154="0",CONCATENATE(VLOOKUP(AE154+0,slovy!$H$2:$I$10,2,FALSE),slovy!$M$13),VLOOKUP(AE154+0,slovy!$H$2:$I$10,2,FALSE))))</f>
        <v>#VALUE!</v>
      </c>
      <c r="AE154" t="str">
        <f t="shared" si="48"/>
        <v/>
      </c>
      <c r="AF154" t="e">
        <f>IF(ISBLANK(AG154),"",VLOOKUP(AG154+0,slovy!$N$2:$O$10,2,FALSE))</f>
        <v>#VALUE!</v>
      </c>
      <c r="AG154" t="str">
        <f t="shared" si="49"/>
        <v/>
      </c>
      <c r="AK154">
        <f>ÚJ!$B$2</f>
        <v>0</v>
      </c>
      <c r="AL154">
        <f>ÚJ!$B$3</f>
        <v>0</v>
      </c>
      <c r="AM154">
        <f>ÚJ!$B$4</f>
        <v>0</v>
      </c>
      <c r="AN154" s="200">
        <f>ÚJ!$B$5</f>
        <v>0</v>
      </c>
    </row>
    <row r="155" spans="1:40" x14ac:dyDescent="0.25">
      <c r="A155" t="str">
        <f>IF(ISBLANK('Peněžní deník'!C159),"",'Peněžní deník'!C159)</f>
        <v/>
      </c>
      <c r="B155" s="197" t="str">
        <f>IF(ISBLANK('Peněžní deník'!B159),"",'Peněžní deník'!B159)</f>
        <v/>
      </c>
      <c r="C155" t="str">
        <f>IF(ISBLANK('Peněžní deník'!D159),"",'Peněžní deník'!D159)</f>
        <v/>
      </c>
      <c r="D155" t="str">
        <f>IF(ISNUMBER('Peněžní deník'!F159),"příjmový",IF(ISNUMBER('Peněžní deník'!G159),"výdajový",IF(ISNUMBER('Peněžní deník'!H159),"příjmový",IF(ISNUMBER('Peněžní deník'!I159),"výdajový",""))))</f>
        <v/>
      </c>
      <c r="E155" t="str">
        <f>IF(ISNUMBER('Peněžní deník'!F159),"hotově",IF(ISNUMBER('Peněžní deník'!G159),"hotově",IF(ISNUMBER('Peněžní deník'!H159),"na účet",IF(ISNUMBER('Peněžní deník'!I159),"z účtu",""))))</f>
        <v/>
      </c>
      <c r="F155" t="e">
        <f>VLOOKUP('Peněžní deník'!E159,'Čísla položek'!$A$2:$C$45,2,FALSE)</f>
        <v>#N/A</v>
      </c>
      <c r="G155" s="205" t="str">
        <f>TEXT('Peněžní deník'!F159+'Peněžní deník'!G159+'Peněžní deník'!H159+'Peněžní deník'!I159,"0,00")</f>
        <v>0,00</v>
      </c>
      <c r="H155" s="205">
        <f t="shared" si="50"/>
        <v>0</v>
      </c>
      <c r="I155" s="205">
        <f t="shared" si="53"/>
        <v>0</v>
      </c>
      <c r="J155" t="str">
        <f t="shared" si="52"/>
        <v/>
      </c>
      <c r="K155" t="str">
        <f t="shared" si="54"/>
        <v/>
      </c>
      <c r="L155">
        <f t="shared" si="55"/>
        <v>1</v>
      </c>
      <c r="M155" t="str">
        <f t="shared" si="56"/>
        <v/>
      </c>
      <c r="N155" t="str">
        <f>IF(O155="0","",IF(L155=1,VLOOKUP(O155+0,slovy!$A$2:$C$10,3,FALSE),IF(Q155="1","",VLOOKUP(O155+0,slovy!$A$2:$B$10,2))))</f>
        <v/>
      </c>
      <c r="O155" t="str">
        <f t="shared" si="51"/>
        <v>0</v>
      </c>
      <c r="P155" t="e">
        <f>IF(Q155="0","",IF(Q155="1",VLOOKUP(O155+0,slovy!$F$2:$G$11,2,FALSE),VLOOKUP(Q155+0,slovy!$D$2:$E$10,2,FALSE)))</f>
        <v>#VALUE!</v>
      </c>
      <c r="Q155" t="str">
        <f t="shared" si="57"/>
        <v/>
      </c>
      <c r="R155">
        <f t="shared" si="41"/>
        <v>1</v>
      </c>
      <c r="S155" t="str">
        <f t="shared" si="42"/>
        <v/>
      </c>
      <c r="T155" t="str">
        <f>IF(U155="0","",IF(R155=1,VLOOKUP(U155+0,slovy!$A$2:$C$10,3,FALSE),IF(W155="1","",VLOOKUP(U155+0,slovy!$A$2:$B$10,2))))</f>
        <v/>
      </c>
      <c r="U155" t="str">
        <f t="shared" si="43"/>
        <v>0</v>
      </c>
      <c r="V155" t="e">
        <f>IF(W155="0","",IF(W155="1",VLOOKUP(U155+0,slovy!$F$2:$G$11,2,FALSE),VLOOKUP(W155+0,slovy!$D$2:$E$10,2,FALSE)))</f>
        <v>#VALUE!</v>
      </c>
      <c r="W155" t="str">
        <f t="shared" si="44"/>
        <v/>
      </c>
      <c r="X155" t="e">
        <f>IF(Y155="0","",VLOOKUP(Y155+0,slovy!$H$2:$I$10,2,FALSE))</f>
        <v>#VALUE!</v>
      </c>
      <c r="Y155" t="str">
        <f t="shared" si="45"/>
        <v/>
      </c>
      <c r="Z155" t="e">
        <f>IF(AC155="",VLOOKUP(AA155+0,slovy!$J$2:$K$10,2,FALSE),IF(AC155="0",IF(AE155="0","",IF(AA155="0","",VLOOKUP(AA155+0,slovy!J155:K163,2,FALSE))),IF(AC155="1","",IF(AA155="0",IF(AC155&gt;1,slovy!$M$13,""),VLOOKUP(AA155+0,slovy!$L$2:$M$10,2,FALSE)))))</f>
        <v>#VALUE!</v>
      </c>
      <c r="AA155" t="str">
        <f t="shared" si="46"/>
        <v/>
      </c>
      <c r="AB155" t="e">
        <f>IF(ISBLANK(AC155),"",IF(AC155="0","",IF(AC155="1",CONCATENATE(VLOOKUP(AA155+0,slovy!$F$2:$G$11,2,FALSE),slovy!$M$13),VLOOKUP(AC155+0,slovy!$D$2:$E$10,2,FALSE))))</f>
        <v>#VALUE!</v>
      </c>
      <c r="AC155" t="str">
        <f t="shared" si="47"/>
        <v/>
      </c>
      <c r="AD155" t="e">
        <f>IF(ISBLANK(AE155),"",IF(AE155="0","",IF(AA155="0",CONCATENATE(VLOOKUP(AE155+0,slovy!$H$2:$I$10,2,FALSE),slovy!$M$13),VLOOKUP(AE155+0,slovy!$H$2:$I$10,2,FALSE))))</f>
        <v>#VALUE!</v>
      </c>
      <c r="AE155" t="str">
        <f t="shared" si="48"/>
        <v/>
      </c>
      <c r="AF155" t="e">
        <f>IF(ISBLANK(AG155),"",VLOOKUP(AG155+0,slovy!$N$2:$O$10,2,FALSE))</f>
        <v>#VALUE!</v>
      </c>
      <c r="AG155" t="str">
        <f t="shared" si="49"/>
        <v/>
      </c>
      <c r="AK155">
        <f>ÚJ!$B$2</f>
        <v>0</v>
      </c>
      <c r="AL155">
        <f>ÚJ!$B$3</f>
        <v>0</v>
      </c>
      <c r="AM155">
        <f>ÚJ!$B$4</f>
        <v>0</v>
      </c>
      <c r="AN155" s="200">
        <f>ÚJ!$B$5</f>
        <v>0</v>
      </c>
    </row>
    <row r="156" spans="1:40" x14ac:dyDescent="0.25">
      <c r="A156" t="str">
        <f>IF(ISBLANK('Peněžní deník'!C160),"",'Peněžní deník'!C160)</f>
        <v/>
      </c>
      <c r="B156" s="197" t="str">
        <f>IF(ISBLANK('Peněžní deník'!B160),"",'Peněžní deník'!B160)</f>
        <v/>
      </c>
      <c r="C156" t="str">
        <f>IF(ISBLANK('Peněžní deník'!D160),"",'Peněžní deník'!D160)</f>
        <v/>
      </c>
      <c r="D156" t="str">
        <f>IF(ISNUMBER('Peněžní deník'!F160),"příjmový",IF(ISNUMBER('Peněžní deník'!G160),"výdajový",IF(ISNUMBER('Peněžní deník'!H160),"příjmový",IF(ISNUMBER('Peněžní deník'!I160),"výdajový",""))))</f>
        <v/>
      </c>
      <c r="E156" t="str">
        <f>IF(ISNUMBER('Peněžní deník'!F160),"hotově",IF(ISNUMBER('Peněžní deník'!G160),"hotově",IF(ISNUMBER('Peněžní deník'!H160),"na účet",IF(ISNUMBER('Peněžní deník'!I160),"z účtu",""))))</f>
        <v/>
      </c>
      <c r="F156" t="e">
        <f>VLOOKUP('Peněžní deník'!E160,'Čísla položek'!$A$2:$C$45,2,FALSE)</f>
        <v>#N/A</v>
      </c>
      <c r="G156" s="205" t="str">
        <f>TEXT('Peněžní deník'!F160+'Peněžní deník'!G160+'Peněžní deník'!H160+'Peněžní deník'!I160,"0,00")</f>
        <v>0,00</v>
      </c>
      <c r="H156" s="205">
        <f t="shared" si="50"/>
        <v>0</v>
      </c>
      <c r="I156" s="205">
        <f t="shared" si="53"/>
        <v>0</v>
      </c>
      <c r="J156" t="str">
        <f t="shared" si="52"/>
        <v/>
      </c>
      <c r="K156" t="str">
        <f t="shared" si="54"/>
        <v/>
      </c>
      <c r="L156">
        <f t="shared" si="55"/>
        <v>1</v>
      </c>
      <c r="M156" t="str">
        <f t="shared" si="56"/>
        <v/>
      </c>
      <c r="N156" t="str">
        <f>IF(O156="0","",IF(L156=1,VLOOKUP(O156+0,slovy!$A$2:$C$10,3,FALSE),IF(Q156="1","",VLOOKUP(O156+0,slovy!$A$2:$B$10,2))))</f>
        <v/>
      </c>
      <c r="O156" t="str">
        <f t="shared" si="51"/>
        <v>0</v>
      </c>
      <c r="P156" t="e">
        <f>IF(Q156="0","",IF(Q156="1",VLOOKUP(O156+0,slovy!$F$2:$G$11,2,FALSE),VLOOKUP(Q156+0,slovy!$D$2:$E$10,2,FALSE)))</f>
        <v>#VALUE!</v>
      </c>
      <c r="Q156" t="str">
        <f t="shared" si="57"/>
        <v/>
      </c>
      <c r="R156">
        <f t="shared" si="41"/>
        <v>1</v>
      </c>
      <c r="S156" t="str">
        <f t="shared" si="42"/>
        <v/>
      </c>
      <c r="T156" t="str">
        <f>IF(U156="0","",IF(R156=1,VLOOKUP(U156+0,slovy!$A$2:$C$10,3,FALSE),IF(W156="1","",VLOOKUP(U156+0,slovy!$A$2:$B$10,2))))</f>
        <v/>
      </c>
      <c r="U156" t="str">
        <f t="shared" si="43"/>
        <v>0</v>
      </c>
      <c r="V156" t="e">
        <f>IF(W156="0","",IF(W156="1",VLOOKUP(U156+0,slovy!$F$2:$G$11,2,FALSE),VLOOKUP(W156+0,slovy!$D$2:$E$10,2,FALSE)))</f>
        <v>#VALUE!</v>
      </c>
      <c r="W156" t="str">
        <f t="shared" si="44"/>
        <v/>
      </c>
      <c r="X156" t="e">
        <f>IF(Y156="0","",VLOOKUP(Y156+0,slovy!$H$2:$I$10,2,FALSE))</f>
        <v>#VALUE!</v>
      </c>
      <c r="Y156" t="str">
        <f t="shared" si="45"/>
        <v/>
      </c>
      <c r="Z156" t="e">
        <f>IF(AC156="",VLOOKUP(AA156+0,slovy!$J$2:$K$10,2,FALSE),IF(AC156="0",IF(AE156="0","",IF(AA156="0","",VLOOKUP(AA156+0,slovy!J156:K164,2,FALSE))),IF(AC156="1","",IF(AA156="0",IF(AC156&gt;1,slovy!$M$13,""),VLOOKUP(AA156+0,slovy!$L$2:$M$10,2,FALSE)))))</f>
        <v>#VALUE!</v>
      </c>
      <c r="AA156" t="str">
        <f t="shared" si="46"/>
        <v/>
      </c>
      <c r="AB156" t="e">
        <f>IF(ISBLANK(AC156),"",IF(AC156="0","",IF(AC156="1",CONCATENATE(VLOOKUP(AA156+0,slovy!$F$2:$G$11,2,FALSE),slovy!$M$13),VLOOKUP(AC156+0,slovy!$D$2:$E$10,2,FALSE))))</f>
        <v>#VALUE!</v>
      </c>
      <c r="AC156" t="str">
        <f t="shared" si="47"/>
        <v/>
      </c>
      <c r="AD156" t="e">
        <f>IF(ISBLANK(AE156),"",IF(AE156="0","",IF(AA156="0",CONCATENATE(VLOOKUP(AE156+0,slovy!$H$2:$I$10,2,FALSE),slovy!$M$13),VLOOKUP(AE156+0,slovy!$H$2:$I$10,2,FALSE))))</f>
        <v>#VALUE!</v>
      </c>
      <c r="AE156" t="str">
        <f t="shared" si="48"/>
        <v/>
      </c>
      <c r="AF156" t="e">
        <f>IF(ISBLANK(AG156),"",VLOOKUP(AG156+0,slovy!$N$2:$O$10,2,FALSE))</f>
        <v>#VALUE!</v>
      </c>
      <c r="AG156" t="str">
        <f t="shared" si="49"/>
        <v/>
      </c>
      <c r="AK156">
        <f>ÚJ!$B$2</f>
        <v>0</v>
      </c>
      <c r="AL156">
        <f>ÚJ!$B$3</f>
        <v>0</v>
      </c>
      <c r="AM156">
        <f>ÚJ!$B$4</f>
        <v>0</v>
      </c>
      <c r="AN156" s="200">
        <f>ÚJ!$B$5</f>
        <v>0</v>
      </c>
    </row>
    <row r="157" spans="1:40" x14ac:dyDescent="0.25">
      <c r="A157" t="str">
        <f>IF(ISBLANK('Peněžní deník'!C161),"",'Peněžní deník'!C161)</f>
        <v/>
      </c>
      <c r="B157" s="197" t="str">
        <f>IF(ISBLANK('Peněžní deník'!B161),"",'Peněžní deník'!B161)</f>
        <v/>
      </c>
      <c r="C157" t="str">
        <f>IF(ISBLANK('Peněžní deník'!D161),"",'Peněžní deník'!D161)</f>
        <v/>
      </c>
      <c r="D157" t="str">
        <f>IF(ISNUMBER('Peněžní deník'!F161),"příjmový",IF(ISNUMBER('Peněžní deník'!G161),"výdajový",IF(ISNUMBER('Peněžní deník'!H161),"příjmový",IF(ISNUMBER('Peněžní deník'!I161),"výdajový",""))))</f>
        <v/>
      </c>
      <c r="E157" t="str">
        <f>IF(ISNUMBER('Peněžní deník'!F161),"hotově",IF(ISNUMBER('Peněžní deník'!G161),"hotově",IF(ISNUMBER('Peněžní deník'!H161),"na účet",IF(ISNUMBER('Peněžní deník'!I161),"z účtu",""))))</f>
        <v/>
      </c>
      <c r="F157" t="e">
        <f>VLOOKUP('Peněžní deník'!E161,'Čísla položek'!$A$2:$C$45,2,FALSE)</f>
        <v>#N/A</v>
      </c>
      <c r="G157" s="205" t="str">
        <f>TEXT('Peněžní deník'!F161+'Peněžní deník'!G161+'Peněžní deník'!H161+'Peněžní deník'!I161,"0,00")</f>
        <v>0,00</v>
      </c>
      <c r="H157" s="205">
        <f t="shared" si="50"/>
        <v>0</v>
      </c>
      <c r="I157" s="205">
        <f t="shared" si="53"/>
        <v>0</v>
      </c>
      <c r="J157" t="str">
        <f t="shared" si="52"/>
        <v/>
      </c>
      <c r="K157" t="str">
        <f t="shared" si="54"/>
        <v/>
      </c>
      <c r="L157">
        <f t="shared" si="55"/>
        <v>1</v>
      </c>
      <c r="M157" t="str">
        <f t="shared" si="56"/>
        <v/>
      </c>
      <c r="N157" t="str">
        <f>IF(O157="0","",IF(L157=1,VLOOKUP(O157+0,slovy!$A$2:$C$10,3,FALSE),IF(Q157="1","",VLOOKUP(O157+0,slovy!$A$2:$B$10,2))))</f>
        <v/>
      </c>
      <c r="O157" t="str">
        <f t="shared" si="51"/>
        <v>0</v>
      </c>
      <c r="P157" t="e">
        <f>IF(Q157="0","",IF(Q157="1",VLOOKUP(O157+0,slovy!$F$2:$G$11,2,FALSE),VLOOKUP(Q157+0,slovy!$D$2:$E$10,2,FALSE)))</f>
        <v>#VALUE!</v>
      </c>
      <c r="Q157" t="str">
        <f t="shared" si="57"/>
        <v/>
      </c>
      <c r="R157">
        <f t="shared" si="41"/>
        <v>1</v>
      </c>
      <c r="S157" t="str">
        <f t="shared" si="42"/>
        <v/>
      </c>
      <c r="T157" t="str">
        <f>IF(U157="0","",IF(R157=1,VLOOKUP(U157+0,slovy!$A$2:$C$10,3,FALSE),IF(W157="1","",VLOOKUP(U157+0,slovy!$A$2:$B$10,2))))</f>
        <v/>
      </c>
      <c r="U157" t="str">
        <f t="shared" si="43"/>
        <v>0</v>
      </c>
      <c r="V157" t="e">
        <f>IF(W157="0","",IF(W157="1",VLOOKUP(U157+0,slovy!$F$2:$G$11,2,FALSE),VLOOKUP(W157+0,slovy!$D$2:$E$10,2,FALSE)))</f>
        <v>#VALUE!</v>
      </c>
      <c r="W157" t="str">
        <f t="shared" si="44"/>
        <v/>
      </c>
      <c r="X157" t="e">
        <f>IF(Y157="0","",VLOOKUP(Y157+0,slovy!$H$2:$I$10,2,FALSE))</f>
        <v>#VALUE!</v>
      </c>
      <c r="Y157" t="str">
        <f t="shared" si="45"/>
        <v/>
      </c>
      <c r="Z157" t="e">
        <f>IF(AC157="",VLOOKUP(AA157+0,slovy!$J$2:$K$10,2,FALSE),IF(AC157="0",IF(AE157="0","",IF(AA157="0","",VLOOKUP(AA157+0,slovy!J157:K165,2,FALSE))),IF(AC157="1","",IF(AA157="0",IF(AC157&gt;1,slovy!$M$13,""),VLOOKUP(AA157+0,slovy!$L$2:$M$10,2,FALSE)))))</f>
        <v>#VALUE!</v>
      </c>
      <c r="AA157" t="str">
        <f t="shared" si="46"/>
        <v/>
      </c>
      <c r="AB157" t="e">
        <f>IF(ISBLANK(AC157),"",IF(AC157="0","",IF(AC157="1",CONCATENATE(VLOOKUP(AA157+0,slovy!$F$2:$G$11,2,FALSE),slovy!$M$13),VLOOKUP(AC157+0,slovy!$D$2:$E$10,2,FALSE))))</f>
        <v>#VALUE!</v>
      </c>
      <c r="AC157" t="str">
        <f t="shared" si="47"/>
        <v/>
      </c>
      <c r="AD157" t="e">
        <f>IF(ISBLANK(AE157),"",IF(AE157="0","",IF(AA157="0",CONCATENATE(VLOOKUP(AE157+0,slovy!$H$2:$I$10,2,FALSE),slovy!$M$13),VLOOKUP(AE157+0,slovy!$H$2:$I$10,2,FALSE))))</f>
        <v>#VALUE!</v>
      </c>
      <c r="AE157" t="str">
        <f t="shared" si="48"/>
        <v/>
      </c>
      <c r="AF157" t="e">
        <f>IF(ISBLANK(AG157),"",VLOOKUP(AG157+0,slovy!$N$2:$O$10,2,FALSE))</f>
        <v>#VALUE!</v>
      </c>
      <c r="AG157" t="str">
        <f t="shared" si="49"/>
        <v/>
      </c>
      <c r="AK157">
        <f>ÚJ!$B$2</f>
        <v>0</v>
      </c>
      <c r="AL157">
        <f>ÚJ!$B$3</f>
        <v>0</v>
      </c>
      <c r="AM157">
        <f>ÚJ!$B$4</f>
        <v>0</v>
      </c>
      <c r="AN157" s="200">
        <f>ÚJ!$B$5</f>
        <v>0</v>
      </c>
    </row>
    <row r="158" spans="1:40" x14ac:dyDescent="0.25">
      <c r="A158" t="str">
        <f>IF(ISBLANK('Peněžní deník'!C162),"",'Peněžní deník'!C162)</f>
        <v/>
      </c>
      <c r="B158" s="197" t="str">
        <f>IF(ISBLANK('Peněžní deník'!B162),"",'Peněžní deník'!B162)</f>
        <v/>
      </c>
      <c r="C158" t="str">
        <f>IF(ISBLANK('Peněžní deník'!D162),"",'Peněžní deník'!D162)</f>
        <v/>
      </c>
      <c r="D158" t="str">
        <f>IF(ISNUMBER('Peněžní deník'!F162),"příjmový",IF(ISNUMBER('Peněžní deník'!G162),"výdajový",IF(ISNUMBER('Peněžní deník'!H162),"příjmový",IF(ISNUMBER('Peněžní deník'!I162),"výdajový",""))))</f>
        <v/>
      </c>
      <c r="E158" t="str">
        <f>IF(ISNUMBER('Peněžní deník'!F162),"hotově",IF(ISNUMBER('Peněžní deník'!G162),"hotově",IF(ISNUMBER('Peněžní deník'!H162),"na účet",IF(ISNUMBER('Peněžní deník'!I162),"z účtu",""))))</f>
        <v/>
      </c>
      <c r="F158" t="e">
        <f>VLOOKUP('Peněžní deník'!E162,'Čísla položek'!$A$2:$C$45,2,FALSE)</f>
        <v>#N/A</v>
      </c>
      <c r="G158" s="205" t="str">
        <f>TEXT('Peněžní deník'!F162+'Peněžní deník'!G162+'Peněžní deník'!H162+'Peněžní deník'!I162,"0,00")</f>
        <v>0,00</v>
      </c>
      <c r="H158" s="205">
        <f t="shared" si="50"/>
        <v>0</v>
      </c>
      <c r="I158" s="205">
        <f t="shared" si="53"/>
        <v>0</v>
      </c>
      <c r="J158" t="str">
        <f t="shared" si="52"/>
        <v/>
      </c>
      <c r="K158" t="str">
        <f t="shared" si="54"/>
        <v/>
      </c>
      <c r="L158">
        <f t="shared" si="55"/>
        <v>1</v>
      </c>
      <c r="M158" t="str">
        <f t="shared" si="56"/>
        <v/>
      </c>
      <c r="N158" t="str">
        <f>IF(O158="0","",IF(L158=1,VLOOKUP(O158+0,slovy!$A$2:$C$10,3,FALSE),IF(Q158="1","",VLOOKUP(O158+0,slovy!$A$2:$B$10,2))))</f>
        <v/>
      </c>
      <c r="O158" t="str">
        <f t="shared" si="51"/>
        <v>0</v>
      </c>
      <c r="P158" t="e">
        <f>IF(Q158="0","",IF(Q158="1",VLOOKUP(O158+0,slovy!$F$2:$G$11,2,FALSE),VLOOKUP(Q158+0,slovy!$D$2:$E$10,2,FALSE)))</f>
        <v>#VALUE!</v>
      </c>
      <c r="Q158" t="str">
        <f t="shared" si="57"/>
        <v/>
      </c>
      <c r="R158">
        <f t="shared" si="41"/>
        <v>1</v>
      </c>
      <c r="S158" t="str">
        <f t="shared" si="42"/>
        <v/>
      </c>
      <c r="T158" t="str">
        <f>IF(U158="0","",IF(R158=1,VLOOKUP(U158+0,slovy!$A$2:$C$10,3,FALSE),IF(W158="1","",VLOOKUP(U158+0,slovy!$A$2:$B$10,2))))</f>
        <v/>
      </c>
      <c r="U158" t="str">
        <f t="shared" si="43"/>
        <v>0</v>
      </c>
      <c r="V158" t="e">
        <f>IF(W158="0","",IF(W158="1",VLOOKUP(U158+0,slovy!$F$2:$G$11,2,FALSE),VLOOKUP(W158+0,slovy!$D$2:$E$10,2,FALSE)))</f>
        <v>#VALUE!</v>
      </c>
      <c r="W158" t="str">
        <f t="shared" si="44"/>
        <v/>
      </c>
      <c r="X158" t="e">
        <f>IF(Y158="0","",VLOOKUP(Y158+0,slovy!$H$2:$I$10,2,FALSE))</f>
        <v>#VALUE!</v>
      </c>
      <c r="Y158" t="str">
        <f t="shared" si="45"/>
        <v/>
      </c>
      <c r="Z158" t="e">
        <f>IF(AC158="",VLOOKUP(AA158+0,slovy!$J$2:$K$10,2,FALSE),IF(AC158="0",IF(AE158="0","",IF(AA158="0","",VLOOKUP(AA158+0,slovy!J158:K166,2,FALSE))),IF(AC158="1","",IF(AA158="0",IF(AC158&gt;1,slovy!$M$13,""),VLOOKUP(AA158+0,slovy!$L$2:$M$10,2,FALSE)))))</f>
        <v>#VALUE!</v>
      </c>
      <c r="AA158" t="str">
        <f t="shared" si="46"/>
        <v/>
      </c>
      <c r="AB158" t="e">
        <f>IF(ISBLANK(AC158),"",IF(AC158="0","",IF(AC158="1",CONCATENATE(VLOOKUP(AA158+0,slovy!$F$2:$G$11,2,FALSE),slovy!$M$13),VLOOKUP(AC158+0,slovy!$D$2:$E$10,2,FALSE))))</f>
        <v>#VALUE!</v>
      </c>
      <c r="AC158" t="str">
        <f t="shared" si="47"/>
        <v/>
      </c>
      <c r="AD158" t="e">
        <f>IF(ISBLANK(AE158),"",IF(AE158="0","",IF(AA158="0",CONCATENATE(VLOOKUP(AE158+0,slovy!$H$2:$I$10,2,FALSE),slovy!$M$13),VLOOKUP(AE158+0,slovy!$H$2:$I$10,2,FALSE))))</f>
        <v>#VALUE!</v>
      </c>
      <c r="AE158" t="str">
        <f t="shared" si="48"/>
        <v/>
      </c>
      <c r="AF158" t="e">
        <f>IF(ISBLANK(AG158),"",VLOOKUP(AG158+0,slovy!$N$2:$O$10,2,FALSE))</f>
        <v>#VALUE!</v>
      </c>
      <c r="AG158" t="str">
        <f t="shared" si="49"/>
        <v/>
      </c>
      <c r="AK158">
        <f>ÚJ!$B$2</f>
        <v>0</v>
      </c>
      <c r="AL158">
        <f>ÚJ!$B$3</f>
        <v>0</v>
      </c>
      <c r="AM158">
        <f>ÚJ!$B$4</f>
        <v>0</v>
      </c>
      <c r="AN158" s="200">
        <f>ÚJ!$B$5</f>
        <v>0</v>
      </c>
    </row>
    <row r="159" spans="1:40" x14ac:dyDescent="0.25">
      <c r="A159" t="str">
        <f>IF(ISBLANK('Peněžní deník'!C163),"",'Peněžní deník'!C163)</f>
        <v/>
      </c>
      <c r="B159" s="197" t="str">
        <f>IF(ISBLANK('Peněžní deník'!B163),"",'Peněžní deník'!B163)</f>
        <v/>
      </c>
      <c r="C159" t="str">
        <f>IF(ISBLANK('Peněžní deník'!D163),"",'Peněžní deník'!D163)</f>
        <v/>
      </c>
      <c r="D159" t="str">
        <f>IF(ISNUMBER('Peněžní deník'!F163),"příjmový",IF(ISNUMBER('Peněžní deník'!G163),"výdajový",IF(ISNUMBER('Peněžní deník'!H163),"příjmový",IF(ISNUMBER('Peněžní deník'!I163),"výdajový",""))))</f>
        <v/>
      </c>
      <c r="E159" t="str">
        <f>IF(ISNUMBER('Peněžní deník'!F163),"hotově",IF(ISNUMBER('Peněžní deník'!G163),"hotově",IF(ISNUMBER('Peněžní deník'!H163),"na účet",IF(ISNUMBER('Peněžní deník'!I163),"z účtu",""))))</f>
        <v/>
      </c>
      <c r="F159" t="e">
        <f>VLOOKUP('Peněžní deník'!E163,'Čísla položek'!$A$2:$C$45,2,FALSE)</f>
        <v>#N/A</v>
      </c>
      <c r="G159" s="205" t="str">
        <f>TEXT('Peněžní deník'!F163+'Peněžní deník'!G163+'Peněžní deník'!H163+'Peněžní deník'!I163,"0,00")</f>
        <v>0,00</v>
      </c>
      <c r="H159" s="205">
        <f t="shared" si="50"/>
        <v>0</v>
      </c>
      <c r="I159" s="205">
        <f t="shared" si="53"/>
        <v>0</v>
      </c>
      <c r="J159" t="str">
        <f t="shared" si="52"/>
        <v/>
      </c>
      <c r="K159" t="str">
        <f t="shared" si="54"/>
        <v/>
      </c>
      <c r="L159">
        <f t="shared" si="55"/>
        <v>1</v>
      </c>
      <c r="M159" t="str">
        <f t="shared" si="56"/>
        <v/>
      </c>
      <c r="N159" t="str">
        <f>IF(O159="0","",IF(L159=1,VLOOKUP(O159+0,slovy!$A$2:$C$10,3,FALSE),IF(Q159="1","",VLOOKUP(O159+0,slovy!$A$2:$B$10,2))))</f>
        <v/>
      </c>
      <c r="O159" t="str">
        <f t="shared" si="51"/>
        <v>0</v>
      </c>
      <c r="P159" t="e">
        <f>IF(Q159="0","",IF(Q159="1",VLOOKUP(O159+0,slovy!$F$2:$G$11,2,FALSE),VLOOKUP(Q159+0,slovy!$D$2:$E$10,2,FALSE)))</f>
        <v>#VALUE!</v>
      </c>
      <c r="Q159" t="str">
        <f t="shared" si="57"/>
        <v/>
      </c>
      <c r="R159">
        <f t="shared" si="41"/>
        <v>1</v>
      </c>
      <c r="S159" t="str">
        <f t="shared" si="42"/>
        <v/>
      </c>
      <c r="T159" t="str">
        <f>IF(U159="0","",IF(R159=1,VLOOKUP(U159+0,slovy!$A$2:$C$10,3,FALSE),IF(W159="1","",VLOOKUP(U159+0,slovy!$A$2:$B$10,2))))</f>
        <v/>
      </c>
      <c r="U159" t="str">
        <f t="shared" si="43"/>
        <v>0</v>
      </c>
      <c r="V159" t="e">
        <f>IF(W159="0","",IF(W159="1",VLOOKUP(U159+0,slovy!$F$2:$G$11,2,FALSE),VLOOKUP(W159+0,slovy!$D$2:$E$10,2,FALSE)))</f>
        <v>#VALUE!</v>
      </c>
      <c r="W159" t="str">
        <f t="shared" si="44"/>
        <v/>
      </c>
      <c r="X159" t="e">
        <f>IF(Y159="0","",VLOOKUP(Y159+0,slovy!$H$2:$I$10,2,FALSE))</f>
        <v>#VALUE!</v>
      </c>
      <c r="Y159" t="str">
        <f t="shared" si="45"/>
        <v/>
      </c>
      <c r="Z159" t="e">
        <f>IF(AC159="",VLOOKUP(AA159+0,slovy!$J$2:$K$10,2,FALSE),IF(AC159="0",IF(AE159="0","",IF(AA159="0","",VLOOKUP(AA159+0,slovy!J159:K167,2,FALSE))),IF(AC159="1","",IF(AA159="0",IF(AC159&gt;1,slovy!$M$13,""),VLOOKUP(AA159+0,slovy!$L$2:$M$10,2,FALSE)))))</f>
        <v>#VALUE!</v>
      </c>
      <c r="AA159" t="str">
        <f t="shared" si="46"/>
        <v/>
      </c>
      <c r="AB159" t="e">
        <f>IF(ISBLANK(AC159),"",IF(AC159="0","",IF(AC159="1",CONCATENATE(VLOOKUP(AA159+0,slovy!$F$2:$G$11,2,FALSE),slovy!$M$13),VLOOKUP(AC159+0,slovy!$D$2:$E$10,2,FALSE))))</f>
        <v>#VALUE!</v>
      </c>
      <c r="AC159" t="str">
        <f t="shared" si="47"/>
        <v/>
      </c>
      <c r="AD159" t="e">
        <f>IF(ISBLANK(AE159),"",IF(AE159="0","",IF(AA159="0",CONCATENATE(VLOOKUP(AE159+0,slovy!$H$2:$I$10,2,FALSE),slovy!$M$13),VLOOKUP(AE159+0,slovy!$H$2:$I$10,2,FALSE))))</f>
        <v>#VALUE!</v>
      </c>
      <c r="AE159" t="str">
        <f t="shared" si="48"/>
        <v/>
      </c>
      <c r="AF159" t="e">
        <f>IF(ISBLANK(AG159),"",VLOOKUP(AG159+0,slovy!$N$2:$O$10,2,FALSE))</f>
        <v>#VALUE!</v>
      </c>
      <c r="AG159" t="str">
        <f t="shared" si="49"/>
        <v/>
      </c>
      <c r="AK159">
        <f>ÚJ!$B$2</f>
        <v>0</v>
      </c>
      <c r="AL159">
        <f>ÚJ!$B$3</f>
        <v>0</v>
      </c>
      <c r="AM159">
        <f>ÚJ!$B$4</f>
        <v>0</v>
      </c>
      <c r="AN159" s="200">
        <f>ÚJ!$B$5</f>
        <v>0</v>
      </c>
    </row>
    <row r="160" spans="1:40" x14ac:dyDescent="0.25">
      <c r="A160" t="str">
        <f>IF(ISBLANK('Peněžní deník'!C164),"",'Peněžní deník'!C164)</f>
        <v/>
      </c>
      <c r="B160" s="197" t="str">
        <f>IF(ISBLANK('Peněžní deník'!B164),"",'Peněžní deník'!B164)</f>
        <v/>
      </c>
      <c r="C160" t="str">
        <f>IF(ISBLANK('Peněžní deník'!D164),"",'Peněžní deník'!D164)</f>
        <v/>
      </c>
      <c r="D160" t="str">
        <f>IF(ISNUMBER('Peněžní deník'!F164),"příjmový",IF(ISNUMBER('Peněžní deník'!G164),"výdajový",IF(ISNUMBER('Peněžní deník'!H164),"příjmový",IF(ISNUMBER('Peněžní deník'!I164),"výdajový",""))))</f>
        <v/>
      </c>
      <c r="E160" t="str">
        <f>IF(ISNUMBER('Peněžní deník'!F164),"hotově",IF(ISNUMBER('Peněžní deník'!G164),"hotově",IF(ISNUMBER('Peněžní deník'!H164),"na účet",IF(ISNUMBER('Peněžní deník'!I164),"z účtu",""))))</f>
        <v/>
      </c>
      <c r="F160" t="e">
        <f>VLOOKUP('Peněžní deník'!E164,'Čísla položek'!$A$2:$C$45,2,FALSE)</f>
        <v>#N/A</v>
      </c>
      <c r="G160" s="205" t="str">
        <f>TEXT('Peněžní deník'!F164+'Peněžní deník'!G164+'Peněžní deník'!H164+'Peněžní deník'!I164,"0,00")</f>
        <v>0,00</v>
      </c>
      <c r="H160" s="205">
        <f t="shared" si="50"/>
        <v>0</v>
      </c>
      <c r="I160" s="205">
        <f t="shared" si="53"/>
        <v>0</v>
      </c>
      <c r="J160" t="str">
        <f t="shared" si="52"/>
        <v/>
      </c>
      <c r="K160" t="str">
        <f t="shared" si="54"/>
        <v/>
      </c>
      <c r="L160">
        <f t="shared" si="55"/>
        <v>1</v>
      </c>
      <c r="M160" t="str">
        <f t="shared" si="56"/>
        <v/>
      </c>
      <c r="N160" t="str">
        <f>IF(O160="0","",IF(L160=1,VLOOKUP(O160+0,slovy!$A$2:$C$10,3,FALSE),IF(Q160="1","",VLOOKUP(O160+0,slovy!$A$2:$B$10,2))))</f>
        <v/>
      </c>
      <c r="O160" t="str">
        <f t="shared" si="51"/>
        <v>0</v>
      </c>
      <c r="P160" t="e">
        <f>IF(Q160="0","",IF(Q160="1",VLOOKUP(O160+0,slovy!$F$2:$G$11,2,FALSE),VLOOKUP(Q160+0,slovy!$D$2:$E$10,2,FALSE)))</f>
        <v>#VALUE!</v>
      </c>
      <c r="Q160" t="str">
        <f t="shared" si="57"/>
        <v/>
      </c>
      <c r="R160">
        <f t="shared" si="41"/>
        <v>1</v>
      </c>
      <c r="S160" t="str">
        <f t="shared" si="42"/>
        <v/>
      </c>
      <c r="T160" t="str">
        <f>IF(U160="0","",IF(R160=1,VLOOKUP(U160+0,slovy!$A$2:$C$10,3,FALSE),IF(W160="1","",VLOOKUP(U160+0,slovy!$A$2:$B$10,2))))</f>
        <v/>
      </c>
      <c r="U160" t="str">
        <f t="shared" si="43"/>
        <v>0</v>
      </c>
      <c r="V160" t="e">
        <f>IF(W160="0","",IF(W160="1",VLOOKUP(U160+0,slovy!$F$2:$G$11,2,FALSE),VLOOKUP(W160+0,slovy!$D$2:$E$10,2,FALSE)))</f>
        <v>#VALUE!</v>
      </c>
      <c r="W160" t="str">
        <f t="shared" si="44"/>
        <v/>
      </c>
      <c r="X160" t="e">
        <f>IF(Y160="0","",VLOOKUP(Y160+0,slovy!$H$2:$I$10,2,FALSE))</f>
        <v>#VALUE!</v>
      </c>
      <c r="Y160" t="str">
        <f t="shared" si="45"/>
        <v/>
      </c>
      <c r="Z160" t="e">
        <f>IF(AC160="",VLOOKUP(AA160+0,slovy!$J$2:$K$10,2,FALSE),IF(AC160="0",IF(AE160="0","",IF(AA160="0","",VLOOKUP(AA160+0,slovy!J160:K168,2,FALSE))),IF(AC160="1","",IF(AA160="0",IF(AC160&gt;1,slovy!$M$13,""),VLOOKUP(AA160+0,slovy!$L$2:$M$10,2,FALSE)))))</f>
        <v>#VALUE!</v>
      </c>
      <c r="AA160" t="str">
        <f t="shared" si="46"/>
        <v/>
      </c>
      <c r="AB160" t="e">
        <f>IF(ISBLANK(AC160),"",IF(AC160="0","",IF(AC160="1",CONCATENATE(VLOOKUP(AA160+0,slovy!$F$2:$G$11,2,FALSE),slovy!$M$13),VLOOKUP(AC160+0,slovy!$D$2:$E$10,2,FALSE))))</f>
        <v>#VALUE!</v>
      </c>
      <c r="AC160" t="str">
        <f t="shared" si="47"/>
        <v/>
      </c>
      <c r="AD160" t="e">
        <f>IF(ISBLANK(AE160),"",IF(AE160="0","",IF(AA160="0",CONCATENATE(VLOOKUP(AE160+0,slovy!$H$2:$I$10,2,FALSE),slovy!$M$13),VLOOKUP(AE160+0,slovy!$H$2:$I$10,2,FALSE))))</f>
        <v>#VALUE!</v>
      </c>
      <c r="AE160" t="str">
        <f t="shared" si="48"/>
        <v/>
      </c>
      <c r="AF160" t="e">
        <f>IF(ISBLANK(AG160),"",VLOOKUP(AG160+0,slovy!$N$2:$O$10,2,FALSE))</f>
        <v>#VALUE!</v>
      </c>
      <c r="AG160" t="str">
        <f t="shared" si="49"/>
        <v/>
      </c>
      <c r="AK160">
        <f>ÚJ!$B$2</f>
        <v>0</v>
      </c>
      <c r="AL160">
        <f>ÚJ!$B$3</f>
        <v>0</v>
      </c>
      <c r="AM160">
        <f>ÚJ!$B$4</f>
        <v>0</v>
      </c>
      <c r="AN160" s="200">
        <f>ÚJ!$B$5</f>
        <v>0</v>
      </c>
    </row>
    <row r="161" spans="1:40" x14ac:dyDescent="0.25">
      <c r="A161" t="str">
        <f>IF(ISBLANK('Peněžní deník'!C165),"",'Peněžní deník'!C165)</f>
        <v/>
      </c>
      <c r="B161" s="197" t="str">
        <f>IF(ISBLANK('Peněžní deník'!B165),"",'Peněžní deník'!B165)</f>
        <v/>
      </c>
      <c r="C161" t="str">
        <f>IF(ISBLANK('Peněžní deník'!D165),"",'Peněžní deník'!D165)</f>
        <v/>
      </c>
      <c r="D161" t="str">
        <f>IF(ISNUMBER('Peněžní deník'!F165),"příjmový",IF(ISNUMBER('Peněžní deník'!G165),"výdajový",IF(ISNUMBER('Peněžní deník'!H165),"příjmový",IF(ISNUMBER('Peněžní deník'!I165),"výdajový",""))))</f>
        <v/>
      </c>
      <c r="E161" t="str">
        <f>IF(ISNUMBER('Peněžní deník'!F165),"hotově",IF(ISNUMBER('Peněžní deník'!G165),"hotově",IF(ISNUMBER('Peněžní deník'!H165),"na účet",IF(ISNUMBER('Peněžní deník'!I165),"z účtu",""))))</f>
        <v/>
      </c>
      <c r="F161" t="e">
        <f>VLOOKUP('Peněžní deník'!E165,'Čísla položek'!$A$2:$C$45,2,FALSE)</f>
        <v>#N/A</v>
      </c>
      <c r="G161" s="205" t="str">
        <f>TEXT('Peněžní deník'!F165+'Peněžní deník'!G165+'Peněžní deník'!H165+'Peněžní deník'!I165,"0,00")</f>
        <v>0,00</v>
      </c>
      <c r="H161" s="205">
        <f t="shared" si="50"/>
        <v>0</v>
      </c>
      <c r="I161" s="205">
        <f t="shared" si="53"/>
        <v>0</v>
      </c>
      <c r="J161" t="str">
        <f t="shared" si="52"/>
        <v/>
      </c>
      <c r="K161" t="str">
        <f t="shared" si="54"/>
        <v/>
      </c>
      <c r="L161">
        <f t="shared" si="55"/>
        <v>1</v>
      </c>
      <c r="M161" t="str">
        <f t="shared" si="56"/>
        <v/>
      </c>
      <c r="N161" t="str">
        <f>IF(O161="0","",IF(L161=1,VLOOKUP(O161+0,slovy!$A$2:$C$10,3,FALSE),IF(Q161="1","",VLOOKUP(O161+0,slovy!$A$2:$B$10,2))))</f>
        <v/>
      </c>
      <c r="O161" t="str">
        <f t="shared" si="51"/>
        <v>0</v>
      </c>
      <c r="P161" t="e">
        <f>IF(Q161="0","",IF(Q161="1",VLOOKUP(O161+0,slovy!$F$2:$G$11,2,FALSE),VLOOKUP(Q161+0,slovy!$D$2:$E$10,2,FALSE)))</f>
        <v>#VALUE!</v>
      </c>
      <c r="Q161" t="str">
        <f t="shared" si="57"/>
        <v/>
      </c>
      <c r="R161">
        <f t="shared" si="41"/>
        <v>1</v>
      </c>
      <c r="S161" t="str">
        <f t="shared" si="42"/>
        <v/>
      </c>
      <c r="T161" t="str">
        <f>IF(U161="0","",IF(R161=1,VLOOKUP(U161+0,slovy!$A$2:$C$10,3,FALSE),IF(W161="1","",VLOOKUP(U161+0,slovy!$A$2:$B$10,2))))</f>
        <v/>
      </c>
      <c r="U161" t="str">
        <f t="shared" si="43"/>
        <v>0</v>
      </c>
      <c r="V161" t="e">
        <f>IF(W161="0","",IF(W161="1",VLOOKUP(U161+0,slovy!$F$2:$G$11,2,FALSE),VLOOKUP(W161+0,slovy!$D$2:$E$10,2,FALSE)))</f>
        <v>#VALUE!</v>
      </c>
      <c r="W161" t="str">
        <f t="shared" si="44"/>
        <v/>
      </c>
      <c r="X161" t="e">
        <f>IF(Y161="0","",VLOOKUP(Y161+0,slovy!$H$2:$I$10,2,FALSE))</f>
        <v>#VALUE!</v>
      </c>
      <c r="Y161" t="str">
        <f t="shared" si="45"/>
        <v/>
      </c>
      <c r="Z161" t="e">
        <f>IF(AC161="",VLOOKUP(AA161+0,slovy!$J$2:$K$10,2,FALSE),IF(AC161="0",IF(AE161="0","",IF(AA161="0","",VLOOKUP(AA161+0,slovy!J161:K169,2,FALSE))),IF(AC161="1","",IF(AA161="0",IF(AC161&gt;1,slovy!$M$13,""),VLOOKUP(AA161+0,slovy!$L$2:$M$10,2,FALSE)))))</f>
        <v>#VALUE!</v>
      </c>
      <c r="AA161" t="str">
        <f t="shared" si="46"/>
        <v/>
      </c>
      <c r="AB161" t="e">
        <f>IF(ISBLANK(AC161),"",IF(AC161="0","",IF(AC161="1",CONCATENATE(VLOOKUP(AA161+0,slovy!$F$2:$G$11,2,FALSE),slovy!$M$13),VLOOKUP(AC161+0,slovy!$D$2:$E$10,2,FALSE))))</f>
        <v>#VALUE!</v>
      </c>
      <c r="AC161" t="str">
        <f t="shared" si="47"/>
        <v/>
      </c>
      <c r="AD161" t="e">
        <f>IF(ISBLANK(AE161),"",IF(AE161="0","",IF(AA161="0",CONCATENATE(VLOOKUP(AE161+0,slovy!$H$2:$I$10,2,FALSE),slovy!$M$13),VLOOKUP(AE161+0,slovy!$H$2:$I$10,2,FALSE))))</f>
        <v>#VALUE!</v>
      </c>
      <c r="AE161" t="str">
        <f t="shared" si="48"/>
        <v/>
      </c>
      <c r="AF161" t="e">
        <f>IF(ISBLANK(AG161),"",VLOOKUP(AG161+0,slovy!$N$2:$O$10,2,FALSE))</f>
        <v>#VALUE!</v>
      </c>
      <c r="AG161" t="str">
        <f t="shared" si="49"/>
        <v/>
      </c>
      <c r="AK161">
        <f>ÚJ!$B$2</f>
        <v>0</v>
      </c>
      <c r="AL161">
        <f>ÚJ!$B$3</f>
        <v>0</v>
      </c>
      <c r="AM161">
        <f>ÚJ!$B$4</f>
        <v>0</v>
      </c>
      <c r="AN161" s="200">
        <f>ÚJ!$B$5</f>
        <v>0</v>
      </c>
    </row>
    <row r="162" spans="1:40" x14ac:dyDescent="0.25">
      <c r="A162" t="str">
        <f>IF(ISBLANK('Peněžní deník'!C166),"",'Peněžní deník'!C166)</f>
        <v/>
      </c>
      <c r="B162" s="197" t="str">
        <f>IF(ISBLANK('Peněžní deník'!B166),"",'Peněžní deník'!B166)</f>
        <v/>
      </c>
      <c r="C162" t="str">
        <f>IF(ISBLANK('Peněžní deník'!D166),"",'Peněžní deník'!D166)</f>
        <v/>
      </c>
      <c r="D162" t="str">
        <f>IF(ISNUMBER('Peněžní deník'!F166),"příjmový",IF(ISNUMBER('Peněžní deník'!G166),"výdajový",IF(ISNUMBER('Peněžní deník'!H166),"příjmový",IF(ISNUMBER('Peněžní deník'!I166),"výdajový",""))))</f>
        <v/>
      </c>
      <c r="E162" t="str">
        <f>IF(ISNUMBER('Peněžní deník'!F166),"hotově",IF(ISNUMBER('Peněžní deník'!G166),"hotově",IF(ISNUMBER('Peněžní deník'!H166),"na účet",IF(ISNUMBER('Peněžní deník'!I166),"z účtu",""))))</f>
        <v/>
      </c>
      <c r="F162" t="e">
        <f>VLOOKUP('Peněžní deník'!E166,'Čísla položek'!$A$2:$C$45,2,FALSE)</f>
        <v>#N/A</v>
      </c>
      <c r="G162" s="205" t="str">
        <f>TEXT('Peněžní deník'!F166+'Peněžní deník'!G166+'Peněžní deník'!H166+'Peněžní deník'!I166,"0,00")</f>
        <v>0,00</v>
      </c>
      <c r="H162" s="205">
        <f t="shared" si="50"/>
        <v>0</v>
      </c>
      <c r="I162" s="205">
        <f t="shared" si="53"/>
        <v>0</v>
      </c>
      <c r="J162" t="str">
        <f t="shared" si="52"/>
        <v/>
      </c>
      <c r="K162" t="str">
        <f t="shared" si="54"/>
        <v/>
      </c>
      <c r="L162">
        <f t="shared" si="55"/>
        <v>1</v>
      </c>
      <c r="M162" t="str">
        <f t="shared" si="56"/>
        <v/>
      </c>
      <c r="N162" t="str">
        <f>IF(O162="0","",IF(L162=1,VLOOKUP(O162+0,slovy!$A$2:$C$10,3,FALSE),IF(Q162="1","",VLOOKUP(O162+0,slovy!$A$2:$B$10,2))))</f>
        <v/>
      </c>
      <c r="O162" t="str">
        <f t="shared" si="51"/>
        <v>0</v>
      </c>
      <c r="P162" t="e">
        <f>IF(Q162="0","",IF(Q162="1",VLOOKUP(O162+0,slovy!$F$2:$G$11,2,FALSE),VLOOKUP(Q162+0,slovy!$D$2:$E$10,2,FALSE)))</f>
        <v>#VALUE!</v>
      </c>
      <c r="Q162" t="str">
        <f t="shared" si="57"/>
        <v/>
      </c>
      <c r="R162">
        <f t="shared" si="41"/>
        <v>1</v>
      </c>
      <c r="S162" t="str">
        <f t="shared" si="42"/>
        <v/>
      </c>
      <c r="T162" t="str">
        <f>IF(U162="0","",IF(R162=1,VLOOKUP(U162+0,slovy!$A$2:$C$10,3,FALSE),IF(W162="1","",VLOOKUP(U162+0,slovy!$A$2:$B$10,2))))</f>
        <v/>
      </c>
      <c r="U162" t="str">
        <f t="shared" si="43"/>
        <v>0</v>
      </c>
      <c r="V162" t="e">
        <f>IF(W162="0","",IF(W162="1",VLOOKUP(U162+0,slovy!$F$2:$G$11,2,FALSE),VLOOKUP(W162+0,slovy!$D$2:$E$10,2,FALSE)))</f>
        <v>#VALUE!</v>
      </c>
      <c r="W162" t="str">
        <f t="shared" si="44"/>
        <v/>
      </c>
      <c r="X162" t="e">
        <f>IF(Y162="0","",VLOOKUP(Y162+0,slovy!$H$2:$I$10,2,FALSE))</f>
        <v>#VALUE!</v>
      </c>
      <c r="Y162" t="str">
        <f t="shared" si="45"/>
        <v/>
      </c>
      <c r="Z162" t="e">
        <f>IF(AC162="",VLOOKUP(AA162+0,slovy!$J$2:$K$10,2,FALSE),IF(AC162="0",IF(AE162="0","",IF(AA162="0","",VLOOKUP(AA162+0,slovy!J162:K170,2,FALSE))),IF(AC162="1","",IF(AA162="0",IF(AC162&gt;1,slovy!$M$13,""),VLOOKUP(AA162+0,slovy!$L$2:$M$10,2,FALSE)))))</f>
        <v>#VALUE!</v>
      </c>
      <c r="AA162" t="str">
        <f t="shared" si="46"/>
        <v/>
      </c>
      <c r="AB162" t="e">
        <f>IF(ISBLANK(AC162),"",IF(AC162="0","",IF(AC162="1",CONCATENATE(VLOOKUP(AA162+0,slovy!$F$2:$G$11,2,FALSE),slovy!$M$13),VLOOKUP(AC162+0,slovy!$D$2:$E$10,2,FALSE))))</f>
        <v>#VALUE!</v>
      </c>
      <c r="AC162" t="str">
        <f t="shared" si="47"/>
        <v/>
      </c>
      <c r="AD162" t="e">
        <f>IF(ISBLANK(AE162),"",IF(AE162="0","",IF(AA162="0",CONCATENATE(VLOOKUP(AE162+0,slovy!$H$2:$I$10,2,FALSE),slovy!$M$13),VLOOKUP(AE162+0,slovy!$H$2:$I$10,2,FALSE))))</f>
        <v>#VALUE!</v>
      </c>
      <c r="AE162" t="str">
        <f t="shared" si="48"/>
        <v/>
      </c>
      <c r="AF162" t="e">
        <f>IF(ISBLANK(AG162),"",VLOOKUP(AG162+0,slovy!$N$2:$O$10,2,FALSE))</f>
        <v>#VALUE!</v>
      </c>
      <c r="AG162" t="str">
        <f t="shared" si="49"/>
        <v/>
      </c>
      <c r="AK162">
        <f>ÚJ!$B$2</f>
        <v>0</v>
      </c>
      <c r="AL162">
        <f>ÚJ!$B$3</f>
        <v>0</v>
      </c>
      <c r="AM162">
        <f>ÚJ!$B$4</f>
        <v>0</v>
      </c>
      <c r="AN162" s="200">
        <f>ÚJ!$B$5</f>
        <v>0</v>
      </c>
    </row>
    <row r="163" spans="1:40" x14ac:dyDescent="0.25">
      <c r="A163" t="str">
        <f>IF(ISBLANK('Peněžní deník'!C167),"",'Peněžní deník'!C167)</f>
        <v/>
      </c>
      <c r="B163" s="197" t="str">
        <f>IF(ISBLANK('Peněžní deník'!B167),"",'Peněžní deník'!B167)</f>
        <v/>
      </c>
      <c r="C163" t="str">
        <f>IF(ISBLANK('Peněžní deník'!D167),"",'Peněžní deník'!D167)</f>
        <v/>
      </c>
      <c r="D163" t="str">
        <f>IF(ISNUMBER('Peněžní deník'!F167),"příjmový",IF(ISNUMBER('Peněžní deník'!G167),"výdajový",IF(ISNUMBER('Peněžní deník'!H167),"příjmový",IF(ISNUMBER('Peněžní deník'!I167),"výdajový",""))))</f>
        <v/>
      </c>
      <c r="E163" t="str">
        <f>IF(ISNUMBER('Peněžní deník'!F167),"hotově",IF(ISNUMBER('Peněžní deník'!G167),"hotově",IF(ISNUMBER('Peněžní deník'!H167),"na účet",IF(ISNUMBER('Peněžní deník'!I167),"z účtu",""))))</f>
        <v/>
      </c>
      <c r="F163" t="e">
        <f>VLOOKUP('Peněžní deník'!E167,'Čísla položek'!$A$2:$C$45,2,FALSE)</f>
        <v>#N/A</v>
      </c>
      <c r="G163" s="205" t="str">
        <f>TEXT('Peněžní deník'!F167+'Peněžní deník'!G167+'Peněžní deník'!H167+'Peněžní deník'!I167,"0,00")</f>
        <v>0,00</v>
      </c>
      <c r="H163" s="205">
        <f t="shared" si="50"/>
        <v>0</v>
      </c>
      <c r="I163" s="205">
        <f t="shared" si="53"/>
        <v>0</v>
      </c>
      <c r="J163" t="str">
        <f t="shared" si="52"/>
        <v/>
      </c>
      <c r="K163" t="str">
        <f t="shared" si="54"/>
        <v/>
      </c>
      <c r="L163">
        <f t="shared" si="55"/>
        <v>1</v>
      </c>
      <c r="M163" t="str">
        <f t="shared" si="56"/>
        <v/>
      </c>
      <c r="N163" t="str">
        <f>IF(O163="0","",IF(L163=1,VLOOKUP(O163+0,slovy!$A$2:$C$10,3,FALSE),IF(Q163="1","",VLOOKUP(O163+0,slovy!$A$2:$B$10,2))))</f>
        <v/>
      </c>
      <c r="O163" t="str">
        <f t="shared" si="51"/>
        <v>0</v>
      </c>
      <c r="P163" t="e">
        <f>IF(Q163="0","",IF(Q163="1",VLOOKUP(O163+0,slovy!$F$2:$G$11,2,FALSE),VLOOKUP(Q163+0,slovy!$D$2:$E$10,2,FALSE)))</f>
        <v>#VALUE!</v>
      </c>
      <c r="Q163" t="str">
        <f t="shared" si="57"/>
        <v/>
      </c>
      <c r="R163">
        <f t="shared" si="41"/>
        <v>1</v>
      </c>
      <c r="S163" t="str">
        <f t="shared" si="42"/>
        <v/>
      </c>
      <c r="T163" t="str">
        <f>IF(U163="0","",IF(R163=1,VLOOKUP(U163+0,slovy!$A$2:$C$10,3,FALSE),IF(W163="1","",VLOOKUP(U163+0,slovy!$A$2:$B$10,2))))</f>
        <v/>
      </c>
      <c r="U163" t="str">
        <f t="shared" si="43"/>
        <v>0</v>
      </c>
      <c r="V163" t="e">
        <f>IF(W163="0","",IF(W163="1",VLOOKUP(U163+0,slovy!$F$2:$G$11,2,FALSE),VLOOKUP(W163+0,slovy!$D$2:$E$10,2,FALSE)))</f>
        <v>#VALUE!</v>
      </c>
      <c r="W163" t="str">
        <f t="shared" si="44"/>
        <v/>
      </c>
      <c r="X163" t="e">
        <f>IF(Y163="0","",VLOOKUP(Y163+0,slovy!$H$2:$I$10,2,FALSE))</f>
        <v>#VALUE!</v>
      </c>
      <c r="Y163" t="str">
        <f t="shared" si="45"/>
        <v/>
      </c>
      <c r="Z163" t="e">
        <f>IF(AC163="",VLOOKUP(AA163+0,slovy!$J$2:$K$10,2,FALSE),IF(AC163="0",IF(AE163="0","",IF(AA163="0","",VLOOKUP(AA163+0,slovy!J163:K171,2,FALSE))),IF(AC163="1","",IF(AA163="0",IF(AC163&gt;1,slovy!$M$13,""),VLOOKUP(AA163+0,slovy!$L$2:$M$10,2,FALSE)))))</f>
        <v>#VALUE!</v>
      </c>
      <c r="AA163" t="str">
        <f t="shared" si="46"/>
        <v/>
      </c>
      <c r="AB163" t="e">
        <f>IF(ISBLANK(AC163),"",IF(AC163="0","",IF(AC163="1",CONCATENATE(VLOOKUP(AA163+0,slovy!$F$2:$G$11,2,FALSE),slovy!$M$13),VLOOKUP(AC163+0,slovy!$D$2:$E$10,2,FALSE))))</f>
        <v>#VALUE!</v>
      </c>
      <c r="AC163" t="str">
        <f t="shared" si="47"/>
        <v/>
      </c>
      <c r="AD163" t="e">
        <f>IF(ISBLANK(AE163),"",IF(AE163="0","",IF(AA163="0",CONCATENATE(VLOOKUP(AE163+0,slovy!$H$2:$I$10,2,FALSE),slovy!$M$13),VLOOKUP(AE163+0,slovy!$H$2:$I$10,2,FALSE))))</f>
        <v>#VALUE!</v>
      </c>
      <c r="AE163" t="str">
        <f t="shared" si="48"/>
        <v/>
      </c>
      <c r="AF163" t="e">
        <f>IF(ISBLANK(AG163),"",VLOOKUP(AG163+0,slovy!$N$2:$O$10,2,FALSE))</f>
        <v>#VALUE!</v>
      </c>
      <c r="AG163" t="str">
        <f t="shared" si="49"/>
        <v/>
      </c>
      <c r="AK163">
        <f>ÚJ!$B$2</f>
        <v>0</v>
      </c>
      <c r="AL163">
        <f>ÚJ!$B$3</f>
        <v>0</v>
      </c>
      <c r="AM163">
        <f>ÚJ!$B$4</f>
        <v>0</v>
      </c>
      <c r="AN163" s="200">
        <f>ÚJ!$B$5</f>
        <v>0</v>
      </c>
    </row>
    <row r="164" spans="1:40" x14ac:dyDescent="0.25">
      <c r="A164" t="str">
        <f>IF(ISBLANK('Peněžní deník'!C168),"",'Peněžní deník'!C168)</f>
        <v/>
      </c>
      <c r="B164" s="197" t="str">
        <f>IF(ISBLANK('Peněžní deník'!B168),"",'Peněžní deník'!B168)</f>
        <v/>
      </c>
      <c r="C164" t="str">
        <f>IF(ISBLANK('Peněžní deník'!D168),"",'Peněžní deník'!D168)</f>
        <v/>
      </c>
      <c r="D164" t="str">
        <f>IF(ISNUMBER('Peněžní deník'!F168),"příjmový",IF(ISNUMBER('Peněžní deník'!G168),"výdajový",IF(ISNUMBER('Peněžní deník'!H168),"příjmový",IF(ISNUMBER('Peněžní deník'!I168),"výdajový",""))))</f>
        <v/>
      </c>
      <c r="E164" t="str">
        <f>IF(ISNUMBER('Peněžní deník'!F168),"hotově",IF(ISNUMBER('Peněžní deník'!G168),"hotově",IF(ISNUMBER('Peněžní deník'!H168),"na účet",IF(ISNUMBER('Peněžní deník'!I168),"z účtu",""))))</f>
        <v/>
      </c>
      <c r="F164" t="e">
        <f>VLOOKUP('Peněžní deník'!E168,'Čísla položek'!$A$2:$C$45,2,FALSE)</f>
        <v>#N/A</v>
      </c>
      <c r="G164" s="205" t="str">
        <f>TEXT('Peněžní deník'!F168+'Peněžní deník'!G168+'Peněžní deník'!H168+'Peněžní deník'!I168,"0,00")</f>
        <v>0,00</v>
      </c>
      <c r="H164" s="205">
        <f t="shared" si="50"/>
        <v>0</v>
      </c>
      <c r="I164" s="205">
        <f t="shared" si="53"/>
        <v>0</v>
      </c>
      <c r="J164" t="str">
        <f t="shared" si="52"/>
        <v/>
      </c>
      <c r="K164" t="str">
        <f t="shared" si="54"/>
        <v/>
      </c>
      <c r="L164">
        <f t="shared" si="55"/>
        <v>1</v>
      </c>
      <c r="M164" t="str">
        <f t="shared" si="56"/>
        <v/>
      </c>
      <c r="N164" t="str">
        <f>IF(O164="0","",IF(L164=1,VLOOKUP(O164+0,slovy!$A$2:$C$10,3,FALSE),IF(Q164="1","",VLOOKUP(O164+0,slovy!$A$2:$B$10,2))))</f>
        <v/>
      </c>
      <c r="O164" t="str">
        <f t="shared" si="51"/>
        <v>0</v>
      </c>
      <c r="P164" t="e">
        <f>IF(Q164="0","",IF(Q164="1",VLOOKUP(O164+0,slovy!$F$2:$G$11,2,FALSE),VLOOKUP(Q164+0,slovy!$D$2:$E$10,2,FALSE)))</f>
        <v>#VALUE!</v>
      </c>
      <c r="Q164" t="str">
        <f t="shared" si="57"/>
        <v/>
      </c>
      <c r="R164">
        <f t="shared" si="41"/>
        <v>1</v>
      </c>
      <c r="S164" t="str">
        <f t="shared" si="42"/>
        <v/>
      </c>
      <c r="T164" t="str">
        <f>IF(U164="0","",IF(R164=1,VLOOKUP(U164+0,slovy!$A$2:$C$10,3,FALSE),IF(W164="1","",VLOOKUP(U164+0,slovy!$A$2:$B$10,2))))</f>
        <v/>
      </c>
      <c r="U164" t="str">
        <f t="shared" si="43"/>
        <v>0</v>
      </c>
      <c r="V164" t="e">
        <f>IF(W164="0","",IF(W164="1",VLOOKUP(U164+0,slovy!$F$2:$G$11,2,FALSE),VLOOKUP(W164+0,slovy!$D$2:$E$10,2,FALSE)))</f>
        <v>#VALUE!</v>
      </c>
      <c r="W164" t="str">
        <f t="shared" si="44"/>
        <v/>
      </c>
      <c r="X164" t="e">
        <f>IF(Y164="0","",VLOOKUP(Y164+0,slovy!$H$2:$I$10,2,FALSE))</f>
        <v>#VALUE!</v>
      </c>
      <c r="Y164" t="str">
        <f t="shared" si="45"/>
        <v/>
      </c>
      <c r="Z164" t="e">
        <f>IF(AC164="",VLOOKUP(AA164+0,slovy!$J$2:$K$10,2,FALSE),IF(AC164="0",IF(AE164="0","",IF(AA164="0","",VLOOKUP(AA164+0,slovy!J164:K172,2,FALSE))),IF(AC164="1","",IF(AA164="0",IF(AC164&gt;1,slovy!$M$13,""),VLOOKUP(AA164+0,slovy!$L$2:$M$10,2,FALSE)))))</f>
        <v>#VALUE!</v>
      </c>
      <c r="AA164" t="str">
        <f t="shared" si="46"/>
        <v/>
      </c>
      <c r="AB164" t="e">
        <f>IF(ISBLANK(AC164),"",IF(AC164="0","",IF(AC164="1",CONCATENATE(VLOOKUP(AA164+0,slovy!$F$2:$G$11,2,FALSE),slovy!$M$13),VLOOKUP(AC164+0,slovy!$D$2:$E$10,2,FALSE))))</f>
        <v>#VALUE!</v>
      </c>
      <c r="AC164" t="str">
        <f t="shared" si="47"/>
        <v/>
      </c>
      <c r="AD164" t="e">
        <f>IF(ISBLANK(AE164),"",IF(AE164="0","",IF(AA164="0",CONCATENATE(VLOOKUP(AE164+0,slovy!$H$2:$I$10,2,FALSE),slovy!$M$13),VLOOKUP(AE164+0,slovy!$H$2:$I$10,2,FALSE))))</f>
        <v>#VALUE!</v>
      </c>
      <c r="AE164" t="str">
        <f t="shared" si="48"/>
        <v/>
      </c>
      <c r="AF164" t="e">
        <f>IF(ISBLANK(AG164),"",VLOOKUP(AG164+0,slovy!$N$2:$O$10,2,FALSE))</f>
        <v>#VALUE!</v>
      </c>
      <c r="AG164" t="str">
        <f t="shared" si="49"/>
        <v/>
      </c>
      <c r="AK164">
        <f>ÚJ!$B$2</f>
        <v>0</v>
      </c>
      <c r="AL164">
        <f>ÚJ!$B$3</f>
        <v>0</v>
      </c>
      <c r="AM164">
        <f>ÚJ!$B$4</f>
        <v>0</v>
      </c>
      <c r="AN164" s="200">
        <f>ÚJ!$B$5</f>
        <v>0</v>
      </c>
    </row>
    <row r="165" spans="1:40" x14ac:dyDescent="0.25">
      <c r="A165" t="str">
        <f>IF(ISBLANK('Peněžní deník'!C169),"",'Peněžní deník'!C169)</f>
        <v/>
      </c>
      <c r="B165" s="197" t="str">
        <f>IF(ISBLANK('Peněžní deník'!B169),"",'Peněžní deník'!B169)</f>
        <v/>
      </c>
      <c r="C165" t="str">
        <f>IF(ISBLANK('Peněžní deník'!D169),"",'Peněžní deník'!D169)</f>
        <v/>
      </c>
      <c r="D165" t="str">
        <f>IF(ISNUMBER('Peněžní deník'!F169),"příjmový",IF(ISNUMBER('Peněžní deník'!G169),"výdajový",IF(ISNUMBER('Peněžní deník'!H169),"příjmový",IF(ISNUMBER('Peněžní deník'!I169),"výdajový",""))))</f>
        <v/>
      </c>
      <c r="E165" t="str">
        <f>IF(ISNUMBER('Peněžní deník'!F169),"hotově",IF(ISNUMBER('Peněžní deník'!G169),"hotově",IF(ISNUMBER('Peněžní deník'!H169),"na účet",IF(ISNUMBER('Peněžní deník'!I169),"z účtu",""))))</f>
        <v/>
      </c>
      <c r="F165" t="e">
        <f>VLOOKUP('Peněžní deník'!E169,'Čísla položek'!$A$2:$C$45,2,FALSE)</f>
        <v>#N/A</v>
      </c>
      <c r="G165" s="205" t="str">
        <f>TEXT('Peněžní deník'!F169+'Peněžní deník'!G169+'Peněžní deník'!H169+'Peněžní deník'!I169,"0,00")</f>
        <v>0,00</v>
      </c>
      <c r="H165" s="205">
        <f t="shared" si="50"/>
        <v>0</v>
      </c>
      <c r="I165" s="205">
        <f t="shared" si="53"/>
        <v>0</v>
      </c>
      <c r="J165" t="str">
        <f t="shared" si="52"/>
        <v/>
      </c>
      <c r="K165" t="str">
        <f t="shared" si="54"/>
        <v/>
      </c>
      <c r="L165">
        <f t="shared" si="55"/>
        <v>1</v>
      </c>
      <c r="M165" t="str">
        <f t="shared" si="56"/>
        <v/>
      </c>
      <c r="N165" t="str">
        <f>IF(O165="0","",IF(L165=1,VLOOKUP(O165+0,slovy!$A$2:$C$10,3,FALSE),IF(Q165="1","",VLOOKUP(O165+0,slovy!$A$2:$B$10,2))))</f>
        <v/>
      </c>
      <c r="O165" t="str">
        <f t="shared" si="51"/>
        <v>0</v>
      </c>
      <c r="P165" t="e">
        <f>IF(Q165="0","",IF(Q165="1",VLOOKUP(O165+0,slovy!$F$2:$G$11,2,FALSE),VLOOKUP(Q165+0,slovy!$D$2:$E$10,2,FALSE)))</f>
        <v>#VALUE!</v>
      </c>
      <c r="Q165" t="str">
        <f t="shared" si="57"/>
        <v/>
      </c>
      <c r="R165">
        <f t="shared" si="41"/>
        <v>1</v>
      </c>
      <c r="S165" t="str">
        <f t="shared" si="42"/>
        <v/>
      </c>
      <c r="T165" t="str">
        <f>IF(U165="0","",IF(R165=1,VLOOKUP(U165+0,slovy!$A$2:$C$10,3,FALSE),IF(W165="1","",VLOOKUP(U165+0,slovy!$A$2:$B$10,2))))</f>
        <v/>
      </c>
      <c r="U165" t="str">
        <f t="shared" si="43"/>
        <v>0</v>
      </c>
      <c r="V165" t="e">
        <f>IF(W165="0","",IF(W165="1",VLOOKUP(U165+0,slovy!$F$2:$G$11,2,FALSE),VLOOKUP(W165+0,slovy!$D$2:$E$10,2,FALSE)))</f>
        <v>#VALUE!</v>
      </c>
      <c r="W165" t="str">
        <f t="shared" si="44"/>
        <v/>
      </c>
      <c r="X165" t="e">
        <f>IF(Y165="0","",VLOOKUP(Y165+0,slovy!$H$2:$I$10,2,FALSE))</f>
        <v>#VALUE!</v>
      </c>
      <c r="Y165" t="str">
        <f t="shared" si="45"/>
        <v/>
      </c>
      <c r="Z165" t="e">
        <f>IF(AC165="",VLOOKUP(AA165+0,slovy!$J$2:$K$10,2,FALSE),IF(AC165="0",IF(AE165="0","",IF(AA165="0","",VLOOKUP(AA165+0,slovy!J165:K173,2,FALSE))),IF(AC165="1","",IF(AA165="0",IF(AC165&gt;1,slovy!$M$13,""),VLOOKUP(AA165+0,slovy!$L$2:$M$10,2,FALSE)))))</f>
        <v>#VALUE!</v>
      </c>
      <c r="AA165" t="str">
        <f t="shared" si="46"/>
        <v/>
      </c>
      <c r="AB165" t="e">
        <f>IF(ISBLANK(AC165),"",IF(AC165="0","",IF(AC165="1",CONCATENATE(VLOOKUP(AA165+0,slovy!$F$2:$G$11,2,FALSE),slovy!$M$13),VLOOKUP(AC165+0,slovy!$D$2:$E$10,2,FALSE))))</f>
        <v>#VALUE!</v>
      </c>
      <c r="AC165" t="str">
        <f t="shared" si="47"/>
        <v/>
      </c>
      <c r="AD165" t="e">
        <f>IF(ISBLANK(AE165),"",IF(AE165="0","",IF(AA165="0",CONCATENATE(VLOOKUP(AE165+0,slovy!$H$2:$I$10,2,FALSE),slovy!$M$13),VLOOKUP(AE165+0,slovy!$H$2:$I$10,2,FALSE))))</f>
        <v>#VALUE!</v>
      </c>
      <c r="AE165" t="str">
        <f t="shared" si="48"/>
        <v/>
      </c>
      <c r="AF165" t="e">
        <f>IF(ISBLANK(AG165),"",VLOOKUP(AG165+0,slovy!$N$2:$O$10,2,FALSE))</f>
        <v>#VALUE!</v>
      </c>
      <c r="AG165" t="str">
        <f t="shared" si="49"/>
        <v/>
      </c>
      <c r="AK165">
        <f>ÚJ!$B$2</f>
        <v>0</v>
      </c>
      <c r="AL165">
        <f>ÚJ!$B$3</f>
        <v>0</v>
      </c>
      <c r="AM165">
        <f>ÚJ!$B$4</f>
        <v>0</v>
      </c>
      <c r="AN165" s="200">
        <f>ÚJ!$B$5</f>
        <v>0</v>
      </c>
    </row>
    <row r="166" spans="1:40" x14ac:dyDescent="0.25">
      <c r="A166" t="str">
        <f>IF(ISBLANK('Peněžní deník'!C170),"",'Peněžní deník'!C170)</f>
        <v/>
      </c>
      <c r="B166" s="197" t="str">
        <f>IF(ISBLANK('Peněžní deník'!B170),"",'Peněžní deník'!B170)</f>
        <v/>
      </c>
      <c r="C166" t="str">
        <f>IF(ISBLANK('Peněžní deník'!D170),"",'Peněžní deník'!D170)</f>
        <v/>
      </c>
      <c r="D166" t="str">
        <f>IF(ISNUMBER('Peněžní deník'!F170),"příjmový",IF(ISNUMBER('Peněžní deník'!G170),"výdajový",IF(ISNUMBER('Peněžní deník'!H170),"příjmový",IF(ISNUMBER('Peněžní deník'!I170),"výdajový",""))))</f>
        <v/>
      </c>
      <c r="E166" t="str">
        <f>IF(ISNUMBER('Peněžní deník'!F170),"hotově",IF(ISNUMBER('Peněžní deník'!G170),"hotově",IF(ISNUMBER('Peněžní deník'!H170),"na účet",IF(ISNUMBER('Peněžní deník'!I170),"z účtu",""))))</f>
        <v/>
      </c>
      <c r="F166" t="e">
        <f>VLOOKUP('Peněžní deník'!E170,'Čísla položek'!$A$2:$C$45,2,FALSE)</f>
        <v>#N/A</v>
      </c>
      <c r="G166" s="205" t="str">
        <f>TEXT('Peněžní deník'!F170+'Peněžní deník'!G170+'Peněžní deník'!H170+'Peněžní deník'!I170,"0,00")</f>
        <v>0,00</v>
      </c>
      <c r="H166" s="205">
        <f t="shared" si="50"/>
        <v>0</v>
      </c>
      <c r="I166" s="205">
        <f t="shared" si="53"/>
        <v>0</v>
      </c>
      <c r="J166" t="str">
        <f t="shared" si="52"/>
        <v/>
      </c>
      <c r="K166" t="str">
        <f t="shared" si="54"/>
        <v/>
      </c>
      <c r="L166">
        <f t="shared" si="55"/>
        <v>1</v>
      </c>
      <c r="M166" t="str">
        <f t="shared" si="56"/>
        <v/>
      </c>
      <c r="N166" t="str">
        <f>IF(O166="0","",IF(L166=1,VLOOKUP(O166+0,slovy!$A$2:$C$10,3,FALSE),IF(Q166="1","",VLOOKUP(O166+0,slovy!$A$2:$B$10,2))))</f>
        <v/>
      </c>
      <c r="O166" t="str">
        <f t="shared" si="51"/>
        <v>0</v>
      </c>
      <c r="P166" t="e">
        <f>IF(Q166="0","",IF(Q166="1",VLOOKUP(O166+0,slovy!$F$2:$G$11,2,FALSE),VLOOKUP(Q166+0,slovy!$D$2:$E$10,2,FALSE)))</f>
        <v>#VALUE!</v>
      </c>
      <c r="Q166" t="str">
        <f t="shared" si="57"/>
        <v/>
      </c>
      <c r="R166">
        <f t="shared" si="41"/>
        <v>1</v>
      </c>
      <c r="S166" t="str">
        <f t="shared" si="42"/>
        <v/>
      </c>
      <c r="T166" t="str">
        <f>IF(U166="0","",IF(R166=1,VLOOKUP(U166+0,slovy!$A$2:$C$10,3,FALSE),IF(W166="1","",VLOOKUP(U166+0,slovy!$A$2:$B$10,2))))</f>
        <v/>
      </c>
      <c r="U166" t="str">
        <f t="shared" si="43"/>
        <v>0</v>
      </c>
      <c r="V166" t="e">
        <f>IF(W166="0","",IF(W166="1",VLOOKUP(U166+0,slovy!$F$2:$G$11,2,FALSE),VLOOKUP(W166+0,slovy!$D$2:$E$10,2,FALSE)))</f>
        <v>#VALUE!</v>
      </c>
      <c r="W166" t="str">
        <f t="shared" si="44"/>
        <v/>
      </c>
      <c r="X166" t="e">
        <f>IF(Y166="0","",VLOOKUP(Y166+0,slovy!$H$2:$I$10,2,FALSE))</f>
        <v>#VALUE!</v>
      </c>
      <c r="Y166" t="str">
        <f t="shared" si="45"/>
        <v/>
      </c>
      <c r="Z166" t="e">
        <f>IF(AC166="",VLOOKUP(AA166+0,slovy!$J$2:$K$10,2,FALSE),IF(AC166="0",IF(AE166="0","",IF(AA166="0","",VLOOKUP(AA166+0,slovy!J166:K174,2,FALSE))),IF(AC166="1","",IF(AA166="0",IF(AC166&gt;1,slovy!$M$13,""),VLOOKUP(AA166+0,slovy!$L$2:$M$10,2,FALSE)))))</f>
        <v>#VALUE!</v>
      </c>
      <c r="AA166" t="str">
        <f t="shared" si="46"/>
        <v/>
      </c>
      <c r="AB166" t="e">
        <f>IF(ISBLANK(AC166),"",IF(AC166="0","",IF(AC166="1",CONCATENATE(VLOOKUP(AA166+0,slovy!$F$2:$G$11,2,FALSE),slovy!$M$13),VLOOKUP(AC166+0,slovy!$D$2:$E$10,2,FALSE))))</f>
        <v>#VALUE!</v>
      </c>
      <c r="AC166" t="str">
        <f t="shared" si="47"/>
        <v/>
      </c>
      <c r="AD166" t="e">
        <f>IF(ISBLANK(AE166),"",IF(AE166="0","",IF(AA166="0",CONCATENATE(VLOOKUP(AE166+0,slovy!$H$2:$I$10,2,FALSE),slovy!$M$13),VLOOKUP(AE166+0,slovy!$H$2:$I$10,2,FALSE))))</f>
        <v>#VALUE!</v>
      </c>
      <c r="AE166" t="str">
        <f t="shared" si="48"/>
        <v/>
      </c>
      <c r="AF166" t="e">
        <f>IF(ISBLANK(AG166),"",VLOOKUP(AG166+0,slovy!$N$2:$O$10,2,FALSE))</f>
        <v>#VALUE!</v>
      </c>
      <c r="AG166" t="str">
        <f t="shared" si="49"/>
        <v/>
      </c>
      <c r="AK166">
        <f>ÚJ!$B$2</f>
        <v>0</v>
      </c>
      <c r="AL166">
        <f>ÚJ!$B$3</f>
        <v>0</v>
      </c>
      <c r="AM166">
        <f>ÚJ!$B$4</f>
        <v>0</v>
      </c>
      <c r="AN166" s="200">
        <f>ÚJ!$B$5</f>
        <v>0</v>
      </c>
    </row>
    <row r="167" spans="1:40" x14ac:dyDescent="0.25">
      <c r="A167" t="str">
        <f>IF(ISBLANK('Peněžní deník'!C171),"",'Peněžní deník'!C171)</f>
        <v/>
      </c>
      <c r="B167" s="197" t="str">
        <f>IF(ISBLANK('Peněžní deník'!B171),"",'Peněžní deník'!B171)</f>
        <v/>
      </c>
      <c r="C167" t="str">
        <f>IF(ISBLANK('Peněžní deník'!D171),"",'Peněžní deník'!D171)</f>
        <v/>
      </c>
      <c r="D167" t="str">
        <f>IF(ISNUMBER('Peněžní deník'!F171),"příjmový",IF(ISNUMBER('Peněžní deník'!G171),"výdajový",IF(ISNUMBER('Peněžní deník'!H171),"příjmový",IF(ISNUMBER('Peněžní deník'!I171),"výdajový",""))))</f>
        <v/>
      </c>
      <c r="E167" t="str">
        <f>IF(ISNUMBER('Peněžní deník'!F171),"hotově",IF(ISNUMBER('Peněžní deník'!G171),"hotově",IF(ISNUMBER('Peněžní deník'!H171),"na účet",IF(ISNUMBER('Peněžní deník'!I171),"z účtu",""))))</f>
        <v/>
      </c>
      <c r="F167" t="e">
        <f>VLOOKUP('Peněžní deník'!E171,'Čísla položek'!$A$2:$C$45,2,FALSE)</f>
        <v>#N/A</v>
      </c>
      <c r="G167" s="205" t="str">
        <f>TEXT('Peněžní deník'!F171+'Peněžní deník'!G171+'Peněžní deník'!H171+'Peněžní deník'!I171,"0,00")</f>
        <v>0,00</v>
      </c>
      <c r="H167" s="205">
        <f t="shared" si="50"/>
        <v>0</v>
      </c>
      <c r="I167" s="205">
        <f t="shared" si="53"/>
        <v>0</v>
      </c>
      <c r="J167" t="str">
        <f t="shared" si="52"/>
        <v/>
      </c>
      <c r="K167" t="str">
        <f t="shared" si="54"/>
        <v/>
      </c>
      <c r="L167">
        <f t="shared" si="55"/>
        <v>1</v>
      </c>
      <c r="M167" t="str">
        <f t="shared" si="56"/>
        <v/>
      </c>
      <c r="N167" t="str">
        <f>IF(O167="0","",IF(L167=1,VLOOKUP(O167+0,slovy!$A$2:$C$10,3,FALSE),IF(Q167="1","",VLOOKUP(O167+0,slovy!$A$2:$B$10,2))))</f>
        <v/>
      </c>
      <c r="O167" t="str">
        <f t="shared" si="51"/>
        <v>0</v>
      </c>
      <c r="P167" t="e">
        <f>IF(Q167="0","",IF(Q167="1",VLOOKUP(O167+0,slovy!$F$2:$G$11,2,FALSE),VLOOKUP(Q167+0,slovy!$D$2:$E$10,2,FALSE)))</f>
        <v>#VALUE!</v>
      </c>
      <c r="Q167" t="str">
        <f t="shared" si="57"/>
        <v/>
      </c>
      <c r="R167">
        <f t="shared" si="41"/>
        <v>1</v>
      </c>
      <c r="S167" t="str">
        <f t="shared" si="42"/>
        <v/>
      </c>
      <c r="T167" t="str">
        <f>IF(U167="0","",IF(R167=1,VLOOKUP(U167+0,slovy!$A$2:$C$10,3,FALSE),IF(W167="1","",VLOOKUP(U167+0,slovy!$A$2:$B$10,2))))</f>
        <v/>
      </c>
      <c r="U167" t="str">
        <f t="shared" si="43"/>
        <v>0</v>
      </c>
      <c r="V167" t="e">
        <f>IF(W167="0","",IF(W167="1",VLOOKUP(U167+0,slovy!$F$2:$G$11,2,FALSE),VLOOKUP(W167+0,slovy!$D$2:$E$10,2,FALSE)))</f>
        <v>#VALUE!</v>
      </c>
      <c r="W167" t="str">
        <f t="shared" si="44"/>
        <v/>
      </c>
      <c r="X167" t="e">
        <f>IF(Y167="0","",VLOOKUP(Y167+0,slovy!$H$2:$I$10,2,FALSE))</f>
        <v>#VALUE!</v>
      </c>
      <c r="Y167" t="str">
        <f t="shared" si="45"/>
        <v/>
      </c>
      <c r="Z167" t="e">
        <f>IF(AC167="",VLOOKUP(AA167+0,slovy!$J$2:$K$10,2,FALSE),IF(AC167="0",IF(AE167="0","",IF(AA167="0","",VLOOKUP(AA167+0,slovy!J167:K175,2,FALSE))),IF(AC167="1","",IF(AA167="0",IF(AC167&gt;1,slovy!$M$13,""),VLOOKUP(AA167+0,slovy!$L$2:$M$10,2,FALSE)))))</f>
        <v>#VALUE!</v>
      </c>
      <c r="AA167" t="str">
        <f t="shared" si="46"/>
        <v/>
      </c>
      <c r="AB167" t="e">
        <f>IF(ISBLANK(AC167),"",IF(AC167="0","",IF(AC167="1",CONCATENATE(VLOOKUP(AA167+0,slovy!$F$2:$G$11,2,FALSE),slovy!$M$13),VLOOKUP(AC167+0,slovy!$D$2:$E$10,2,FALSE))))</f>
        <v>#VALUE!</v>
      </c>
      <c r="AC167" t="str">
        <f t="shared" si="47"/>
        <v/>
      </c>
      <c r="AD167" t="e">
        <f>IF(ISBLANK(AE167),"",IF(AE167="0","",IF(AA167="0",CONCATENATE(VLOOKUP(AE167+0,slovy!$H$2:$I$10,2,FALSE),slovy!$M$13),VLOOKUP(AE167+0,slovy!$H$2:$I$10,2,FALSE))))</f>
        <v>#VALUE!</v>
      </c>
      <c r="AE167" t="str">
        <f t="shared" si="48"/>
        <v/>
      </c>
      <c r="AF167" t="e">
        <f>IF(ISBLANK(AG167),"",VLOOKUP(AG167+0,slovy!$N$2:$O$10,2,FALSE))</f>
        <v>#VALUE!</v>
      </c>
      <c r="AG167" t="str">
        <f t="shared" si="49"/>
        <v/>
      </c>
      <c r="AK167">
        <f>ÚJ!$B$2</f>
        <v>0</v>
      </c>
      <c r="AL167">
        <f>ÚJ!$B$3</f>
        <v>0</v>
      </c>
      <c r="AM167">
        <f>ÚJ!$B$4</f>
        <v>0</v>
      </c>
      <c r="AN167" s="200">
        <f>ÚJ!$B$5</f>
        <v>0</v>
      </c>
    </row>
    <row r="168" spans="1:40" x14ac:dyDescent="0.25">
      <c r="A168" t="str">
        <f>IF(ISBLANK('Peněžní deník'!C172),"",'Peněžní deník'!C172)</f>
        <v/>
      </c>
      <c r="B168" s="197" t="str">
        <f>IF(ISBLANK('Peněžní deník'!B172),"",'Peněžní deník'!B172)</f>
        <v/>
      </c>
      <c r="C168" t="str">
        <f>IF(ISBLANK('Peněžní deník'!D172),"",'Peněžní deník'!D172)</f>
        <v/>
      </c>
      <c r="D168" t="str">
        <f>IF(ISNUMBER('Peněžní deník'!F172),"příjmový",IF(ISNUMBER('Peněžní deník'!G172),"výdajový",IF(ISNUMBER('Peněžní deník'!H172),"příjmový",IF(ISNUMBER('Peněžní deník'!I172),"výdajový",""))))</f>
        <v/>
      </c>
      <c r="E168" t="str">
        <f>IF(ISNUMBER('Peněžní deník'!F172),"hotově",IF(ISNUMBER('Peněžní deník'!G172),"hotově",IF(ISNUMBER('Peněžní deník'!H172),"na účet",IF(ISNUMBER('Peněžní deník'!I172),"z účtu",""))))</f>
        <v/>
      </c>
      <c r="F168" t="e">
        <f>VLOOKUP('Peněžní deník'!E172,'Čísla položek'!$A$2:$C$45,2,FALSE)</f>
        <v>#N/A</v>
      </c>
      <c r="G168" s="205" t="str">
        <f>TEXT('Peněžní deník'!F172+'Peněžní deník'!G172+'Peněžní deník'!H172+'Peněžní deník'!I172,"0,00")</f>
        <v>0,00</v>
      </c>
      <c r="H168" s="205">
        <f t="shared" si="50"/>
        <v>0</v>
      </c>
      <c r="I168" s="205">
        <f t="shared" si="53"/>
        <v>0</v>
      </c>
      <c r="J168" t="str">
        <f t="shared" si="52"/>
        <v/>
      </c>
      <c r="K168" t="str">
        <f t="shared" si="54"/>
        <v/>
      </c>
      <c r="L168">
        <f t="shared" si="55"/>
        <v>1</v>
      </c>
      <c r="M168" t="str">
        <f t="shared" si="56"/>
        <v/>
      </c>
      <c r="N168" t="str">
        <f>IF(O168="0","",IF(L168=1,VLOOKUP(O168+0,slovy!$A$2:$C$10,3,FALSE),IF(Q168="1","",VLOOKUP(O168+0,slovy!$A$2:$B$10,2))))</f>
        <v/>
      </c>
      <c r="O168" t="str">
        <f t="shared" si="51"/>
        <v>0</v>
      </c>
      <c r="P168" t="e">
        <f>IF(Q168="0","",IF(Q168="1",VLOOKUP(O168+0,slovy!$F$2:$G$11,2,FALSE),VLOOKUP(Q168+0,slovy!$D$2:$E$10,2,FALSE)))</f>
        <v>#VALUE!</v>
      </c>
      <c r="Q168" t="str">
        <f t="shared" si="57"/>
        <v/>
      </c>
      <c r="R168">
        <f t="shared" si="41"/>
        <v>1</v>
      </c>
      <c r="S168" t="str">
        <f t="shared" si="42"/>
        <v/>
      </c>
      <c r="T168" t="str">
        <f>IF(U168="0","",IF(R168=1,VLOOKUP(U168+0,slovy!$A$2:$C$10,3,FALSE),IF(W168="1","",VLOOKUP(U168+0,slovy!$A$2:$B$10,2))))</f>
        <v/>
      </c>
      <c r="U168" t="str">
        <f t="shared" si="43"/>
        <v>0</v>
      </c>
      <c r="V168" t="e">
        <f>IF(W168="0","",IF(W168="1",VLOOKUP(U168+0,slovy!$F$2:$G$11,2,FALSE),VLOOKUP(W168+0,slovy!$D$2:$E$10,2,FALSE)))</f>
        <v>#VALUE!</v>
      </c>
      <c r="W168" t="str">
        <f t="shared" si="44"/>
        <v/>
      </c>
      <c r="X168" t="e">
        <f>IF(Y168="0","",VLOOKUP(Y168+0,slovy!$H$2:$I$10,2,FALSE))</f>
        <v>#VALUE!</v>
      </c>
      <c r="Y168" t="str">
        <f t="shared" si="45"/>
        <v/>
      </c>
      <c r="Z168" t="e">
        <f>IF(AC168="",VLOOKUP(AA168+0,slovy!$J$2:$K$10,2,FALSE),IF(AC168="0",IF(AE168="0","",IF(AA168="0","",VLOOKUP(AA168+0,slovy!J168:K176,2,FALSE))),IF(AC168="1","",IF(AA168="0",IF(AC168&gt;1,slovy!$M$13,""),VLOOKUP(AA168+0,slovy!$L$2:$M$10,2,FALSE)))))</f>
        <v>#VALUE!</v>
      </c>
      <c r="AA168" t="str">
        <f t="shared" si="46"/>
        <v/>
      </c>
      <c r="AB168" t="e">
        <f>IF(ISBLANK(AC168),"",IF(AC168="0","",IF(AC168="1",CONCATENATE(VLOOKUP(AA168+0,slovy!$F$2:$G$11,2,FALSE),slovy!$M$13),VLOOKUP(AC168+0,slovy!$D$2:$E$10,2,FALSE))))</f>
        <v>#VALUE!</v>
      </c>
      <c r="AC168" t="str">
        <f t="shared" si="47"/>
        <v/>
      </c>
      <c r="AD168" t="e">
        <f>IF(ISBLANK(AE168),"",IF(AE168="0","",IF(AA168="0",CONCATENATE(VLOOKUP(AE168+0,slovy!$H$2:$I$10,2,FALSE),slovy!$M$13),VLOOKUP(AE168+0,slovy!$H$2:$I$10,2,FALSE))))</f>
        <v>#VALUE!</v>
      </c>
      <c r="AE168" t="str">
        <f t="shared" si="48"/>
        <v/>
      </c>
      <c r="AF168" t="e">
        <f>IF(ISBLANK(AG168),"",VLOOKUP(AG168+0,slovy!$N$2:$O$10,2,FALSE))</f>
        <v>#VALUE!</v>
      </c>
      <c r="AG168" t="str">
        <f t="shared" si="49"/>
        <v/>
      </c>
      <c r="AK168">
        <f>ÚJ!$B$2</f>
        <v>0</v>
      </c>
      <c r="AL168">
        <f>ÚJ!$B$3</f>
        <v>0</v>
      </c>
      <c r="AM168">
        <f>ÚJ!$B$4</f>
        <v>0</v>
      </c>
      <c r="AN168" s="200">
        <f>ÚJ!$B$5</f>
        <v>0</v>
      </c>
    </row>
    <row r="169" spans="1:40" x14ac:dyDescent="0.25">
      <c r="A169" t="str">
        <f>IF(ISBLANK('Peněžní deník'!C173),"",'Peněžní deník'!C173)</f>
        <v/>
      </c>
      <c r="B169" s="197" t="str">
        <f>IF(ISBLANK('Peněžní deník'!B173),"",'Peněžní deník'!B173)</f>
        <v/>
      </c>
      <c r="C169" t="str">
        <f>IF(ISBLANK('Peněžní deník'!D173),"",'Peněžní deník'!D173)</f>
        <v/>
      </c>
      <c r="D169" t="str">
        <f>IF(ISNUMBER('Peněžní deník'!F173),"příjmový",IF(ISNUMBER('Peněžní deník'!G173),"výdajový",IF(ISNUMBER('Peněžní deník'!H173),"příjmový",IF(ISNUMBER('Peněžní deník'!I173),"výdajový",""))))</f>
        <v/>
      </c>
      <c r="E169" t="str">
        <f>IF(ISNUMBER('Peněžní deník'!F173),"hotově",IF(ISNUMBER('Peněžní deník'!G173),"hotově",IF(ISNUMBER('Peněžní deník'!H173),"na účet",IF(ISNUMBER('Peněžní deník'!I173),"z účtu",""))))</f>
        <v/>
      </c>
      <c r="F169" t="e">
        <f>VLOOKUP('Peněžní deník'!E173,'Čísla položek'!$A$2:$C$45,2,FALSE)</f>
        <v>#N/A</v>
      </c>
      <c r="G169" s="205" t="str">
        <f>TEXT('Peněžní deník'!F173+'Peněžní deník'!G173+'Peněžní deník'!H173+'Peněžní deník'!I173,"0,00")</f>
        <v>0,00</v>
      </c>
      <c r="H169" s="205">
        <f t="shared" si="50"/>
        <v>0</v>
      </c>
      <c r="I169" s="205">
        <f t="shared" si="53"/>
        <v>0</v>
      </c>
      <c r="J169" t="str">
        <f t="shared" si="52"/>
        <v/>
      </c>
      <c r="K169" t="str">
        <f t="shared" si="54"/>
        <v/>
      </c>
      <c r="L169">
        <f t="shared" si="55"/>
        <v>1</v>
      </c>
      <c r="M169" t="str">
        <f t="shared" si="56"/>
        <v/>
      </c>
      <c r="N169" t="str">
        <f>IF(O169="0","",IF(L169=1,VLOOKUP(O169+0,slovy!$A$2:$C$10,3,FALSE),IF(Q169="1","",VLOOKUP(O169+0,slovy!$A$2:$B$10,2))))</f>
        <v/>
      </c>
      <c r="O169" t="str">
        <f t="shared" si="51"/>
        <v>0</v>
      </c>
      <c r="P169" t="e">
        <f>IF(Q169="0","",IF(Q169="1",VLOOKUP(O169+0,slovy!$F$2:$G$11,2,FALSE),VLOOKUP(Q169+0,slovy!$D$2:$E$10,2,FALSE)))</f>
        <v>#VALUE!</v>
      </c>
      <c r="Q169" t="str">
        <f t="shared" si="57"/>
        <v/>
      </c>
      <c r="R169">
        <f t="shared" si="41"/>
        <v>1</v>
      </c>
      <c r="S169" t="str">
        <f t="shared" si="42"/>
        <v/>
      </c>
      <c r="T169" t="str">
        <f>IF(U169="0","",IF(R169=1,VLOOKUP(U169+0,slovy!$A$2:$C$10,3,FALSE),IF(W169="1","",VLOOKUP(U169+0,slovy!$A$2:$B$10,2))))</f>
        <v/>
      </c>
      <c r="U169" t="str">
        <f t="shared" si="43"/>
        <v>0</v>
      </c>
      <c r="V169" t="e">
        <f>IF(W169="0","",IF(W169="1",VLOOKUP(U169+0,slovy!$F$2:$G$11,2,FALSE),VLOOKUP(W169+0,slovy!$D$2:$E$10,2,FALSE)))</f>
        <v>#VALUE!</v>
      </c>
      <c r="W169" t="str">
        <f t="shared" si="44"/>
        <v/>
      </c>
      <c r="X169" t="e">
        <f>IF(Y169="0","",VLOOKUP(Y169+0,slovy!$H$2:$I$10,2,FALSE))</f>
        <v>#VALUE!</v>
      </c>
      <c r="Y169" t="str">
        <f t="shared" si="45"/>
        <v/>
      </c>
      <c r="Z169" t="e">
        <f>IF(AC169="",VLOOKUP(AA169+0,slovy!$J$2:$K$10,2,FALSE),IF(AC169="0",IF(AE169="0","",IF(AA169="0","",VLOOKUP(AA169+0,slovy!J169:K177,2,FALSE))),IF(AC169="1","",IF(AA169="0",IF(AC169&gt;1,slovy!$M$13,""),VLOOKUP(AA169+0,slovy!$L$2:$M$10,2,FALSE)))))</f>
        <v>#VALUE!</v>
      </c>
      <c r="AA169" t="str">
        <f t="shared" si="46"/>
        <v/>
      </c>
      <c r="AB169" t="e">
        <f>IF(ISBLANK(AC169),"",IF(AC169="0","",IF(AC169="1",CONCATENATE(VLOOKUP(AA169+0,slovy!$F$2:$G$11,2,FALSE),slovy!$M$13),VLOOKUP(AC169+0,slovy!$D$2:$E$10,2,FALSE))))</f>
        <v>#VALUE!</v>
      </c>
      <c r="AC169" t="str">
        <f t="shared" si="47"/>
        <v/>
      </c>
      <c r="AD169" t="e">
        <f>IF(ISBLANK(AE169),"",IF(AE169="0","",IF(AA169="0",CONCATENATE(VLOOKUP(AE169+0,slovy!$H$2:$I$10,2,FALSE),slovy!$M$13),VLOOKUP(AE169+0,slovy!$H$2:$I$10,2,FALSE))))</f>
        <v>#VALUE!</v>
      </c>
      <c r="AE169" t="str">
        <f t="shared" si="48"/>
        <v/>
      </c>
      <c r="AF169" t="e">
        <f>IF(ISBLANK(AG169),"",VLOOKUP(AG169+0,slovy!$N$2:$O$10,2,FALSE))</f>
        <v>#VALUE!</v>
      </c>
      <c r="AG169" t="str">
        <f t="shared" si="49"/>
        <v/>
      </c>
      <c r="AK169">
        <f>ÚJ!$B$2</f>
        <v>0</v>
      </c>
      <c r="AL169">
        <f>ÚJ!$B$3</f>
        <v>0</v>
      </c>
      <c r="AM169">
        <f>ÚJ!$B$4</f>
        <v>0</v>
      </c>
      <c r="AN169" s="200">
        <f>ÚJ!$B$5</f>
        <v>0</v>
      </c>
    </row>
    <row r="170" spans="1:40" x14ac:dyDescent="0.25">
      <c r="A170" t="str">
        <f>IF(ISBLANK('Peněžní deník'!C174),"",'Peněžní deník'!C174)</f>
        <v/>
      </c>
      <c r="B170" s="197" t="str">
        <f>IF(ISBLANK('Peněžní deník'!B174),"",'Peněžní deník'!B174)</f>
        <v/>
      </c>
      <c r="C170" t="str">
        <f>IF(ISBLANK('Peněžní deník'!D174),"",'Peněžní deník'!D174)</f>
        <v/>
      </c>
      <c r="D170" t="str">
        <f>IF(ISNUMBER('Peněžní deník'!F174),"příjmový",IF(ISNUMBER('Peněžní deník'!G174),"výdajový",IF(ISNUMBER('Peněžní deník'!H174),"příjmový",IF(ISNUMBER('Peněžní deník'!I174),"výdajový",""))))</f>
        <v/>
      </c>
      <c r="E170" t="str">
        <f>IF(ISNUMBER('Peněžní deník'!F174),"hotově",IF(ISNUMBER('Peněžní deník'!G174),"hotově",IF(ISNUMBER('Peněžní deník'!H174),"na účet",IF(ISNUMBER('Peněžní deník'!I174),"z účtu",""))))</f>
        <v/>
      </c>
      <c r="F170" t="e">
        <f>VLOOKUP('Peněžní deník'!E174,'Čísla položek'!$A$2:$C$45,2,FALSE)</f>
        <v>#N/A</v>
      </c>
      <c r="G170" s="205" t="str">
        <f>TEXT('Peněžní deník'!F174+'Peněžní deník'!G174+'Peněžní deník'!H174+'Peněžní deník'!I174,"0,00")</f>
        <v>0,00</v>
      </c>
      <c r="H170" s="205">
        <f t="shared" si="50"/>
        <v>0</v>
      </c>
      <c r="I170" s="205">
        <f t="shared" si="53"/>
        <v>0</v>
      </c>
      <c r="J170" t="str">
        <f t="shared" si="52"/>
        <v/>
      </c>
      <c r="K170" t="str">
        <f t="shared" si="54"/>
        <v/>
      </c>
      <c r="L170">
        <f t="shared" si="55"/>
        <v>1</v>
      </c>
      <c r="M170" t="str">
        <f t="shared" si="56"/>
        <v/>
      </c>
      <c r="N170" t="str">
        <f>IF(O170="0","",IF(L170=1,VLOOKUP(O170+0,slovy!$A$2:$C$10,3,FALSE),IF(Q170="1","",VLOOKUP(O170+0,slovy!$A$2:$B$10,2))))</f>
        <v/>
      </c>
      <c r="O170" t="str">
        <f t="shared" si="51"/>
        <v>0</v>
      </c>
      <c r="P170" t="e">
        <f>IF(Q170="0","",IF(Q170="1",VLOOKUP(O170+0,slovy!$F$2:$G$11,2,FALSE),VLOOKUP(Q170+0,slovy!$D$2:$E$10,2,FALSE)))</f>
        <v>#VALUE!</v>
      </c>
      <c r="Q170" t="str">
        <f t="shared" si="57"/>
        <v/>
      </c>
      <c r="R170">
        <f t="shared" si="41"/>
        <v>1</v>
      </c>
      <c r="S170" t="str">
        <f t="shared" si="42"/>
        <v/>
      </c>
      <c r="T170" t="str">
        <f>IF(U170="0","",IF(R170=1,VLOOKUP(U170+0,slovy!$A$2:$C$10,3,FALSE),IF(W170="1","",VLOOKUP(U170+0,slovy!$A$2:$B$10,2))))</f>
        <v/>
      </c>
      <c r="U170" t="str">
        <f t="shared" si="43"/>
        <v>0</v>
      </c>
      <c r="V170" t="e">
        <f>IF(W170="0","",IF(W170="1",VLOOKUP(U170+0,slovy!$F$2:$G$11,2,FALSE),VLOOKUP(W170+0,slovy!$D$2:$E$10,2,FALSE)))</f>
        <v>#VALUE!</v>
      </c>
      <c r="W170" t="str">
        <f t="shared" si="44"/>
        <v/>
      </c>
      <c r="X170" t="e">
        <f>IF(Y170="0","",VLOOKUP(Y170+0,slovy!$H$2:$I$10,2,FALSE))</f>
        <v>#VALUE!</v>
      </c>
      <c r="Y170" t="str">
        <f t="shared" si="45"/>
        <v/>
      </c>
      <c r="Z170" t="e">
        <f>IF(AC170="",VLOOKUP(AA170+0,slovy!$J$2:$K$10,2,FALSE),IF(AC170="0",IF(AE170="0","",IF(AA170="0","",VLOOKUP(AA170+0,slovy!J170:K178,2,FALSE))),IF(AC170="1","",IF(AA170="0",IF(AC170&gt;1,slovy!$M$13,""),VLOOKUP(AA170+0,slovy!$L$2:$M$10,2,FALSE)))))</f>
        <v>#VALUE!</v>
      </c>
      <c r="AA170" t="str">
        <f t="shared" si="46"/>
        <v/>
      </c>
      <c r="AB170" t="e">
        <f>IF(ISBLANK(AC170),"",IF(AC170="0","",IF(AC170="1",CONCATENATE(VLOOKUP(AA170+0,slovy!$F$2:$G$11,2,FALSE),slovy!$M$13),VLOOKUP(AC170+0,slovy!$D$2:$E$10,2,FALSE))))</f>
        <v>#VALUE!</v>
      </c>
      <c r="AC170" t="str">
        <f t="shared" si="47"/>
        <v/>
      </c>
      <c r="AD170" t="e">
        <f>IF(ISBLANK(AE170),"",IF(AE170="0","",IF(AA170="0",CONCATENATE(VLOOKUP(AE170+0,slovy!$H$2:$I$10,2,FALSE),slovy!$M$13),VLOOKUP(AE170+0,slovy!$H$2:$I$10,2,FALSE))))</f>
        <v>#VALUE!</v>
      </c>
      <c r="AE170" t="str">
        <f t="shared" si="48"/>
        <v/>
      </c>
      <c r="AF170" t="e">
        <f>IF(ISBLANK(AG170),"",VLOOKUP(AG170+0,slovy!$N$2:$O$10,2,FALSE))</f>
        <v>#VALUE!</v>
      </c>
      <c r="AG170" t="str">
        <f t="shared" si="49"/>
        <v/>
      </c>
      <c r="AK170">
        <f>ÚJ!$B$2</f>
        <v>0</v>
      </c>
      <c r="AL170">
        <f>ÚJ!$B$3</f>
        <v>0</v>
      </c>
      <c r="AM170">
        <f>ÚJ!$B$4</f>
        <v>0</v>
      </c>
      <c r="AN170" s="200">
        <f>ÚJ!$B$5</f>
        <v>0</v>
      </c>
    </row>
    <row r="171" spans="1:40" x14ac:dyDescent="0.25">
      <c r="A171" t="str">
        <f>IF(ISBLANK('Peněžní deník'!C175),"",'Peněžní deník'!C175)</f>
        <v/>
      </c>
      <c r="B171" s="197" t="str">
        <f>IF(ISBLANK('Peněžní deník'!B175),"",'Peněžní deník'!B175)</f>
        <v/>
      </c>
      <c r="C171" t="str">
        <f>IF(ISBLANK('Peněžní deník'!D175),"",'Peněžní deník'!D175)</f>
        <v/>
      </c>
      <c r="D171" t="str">
        <f>IF(ISNUMBER('Peněžní deník'!F175),"příjmový",IF(ISNUMBER('Peněžní deník'!G175),"výdajový",IF(ISNUMBER('Peněžní deník'!H175),"příjmový",IF(ISNUMBER('Peněžní deník'!I175),"výdajový",""))))</f>
        <v/>
      </c>
      <c r="E171" t="str">
        <f>IF(ISNUMBER('Peněžní deník'!F175),"hotově",IF(ISNUMBER('Peněžní deník'!G175),"hotově",IF(ISNUMBER('Peněžní deník'!H175),"na účet",IF(ISNUMBER('Peněžní deník'!I175),"z účtu",""))))</f>
        <v/>
      </c>
      <c r="F171" t="e">
        <f>VLOOKUP('Peněžní deník'!E175,'Čísla položek'!$A$2:$C$45,2,FALSE)</f>
        <v>#N/A</v>
      </c>
      <c r="G171" s="205" t="str">
        <f>TEXT('Peněžní deník'!F175+'Peněžní deník'!G175+'Peněžní deník'!H175+'Peněžní deník'!I175,"0,00")</f>
        <v>0,00</v>
      </c>
      <c r="H171" s="205">
        <f t="shared" si="50"/>
        <v>0</v>
      </c>
      <c r="I171" s="205">
        <f t="shared" si="53"/>
        <v>0</v>
      </c>
      <c r="J171" t="str">
        <f t="shared" si="52"/>
        <v/>
      </c>
      <c r="K171" t="str">
        <f t="shared" si="54"/>
        <v/>
      </c>
      <c r="L171">
        <f t="shared" si="55"/>
        <v>1</v>
      </c>
      <c r="M171" t="str">
        <f t="shared" si="56"/>
        <v/>
      </c>
      <c r="N171" t="str">
        <f>IF(O171="0","",IF(L171=1,VLOOKUP(O171+0,slovy!$A$2:$C$10,3,FALSE),IF(Q171="1","",VLOOKUP(O171+0,slovy!$A$2:$B$10,2))))</f>
        <v/>
      </c>
      <c r="O171" t="str">
        <f t="shared" si="51"/>
        <v>0</v>
      </c>
      <c r="P171" t="e">
        <f>IF(Q171="0","",IF(Q171="1",VLOOKUP(O171+0,slovy!$F$2:$G$11,2,FALSE),VLOOKUP(Q171+0,slovy!$D$2:$E$10,2,FALSE)))</f>
        <v>#VALUE!</v>
      </c>
      <c r="Q171" t="str">
        <f t="shared" si="57"/>
        <v/>
      </c>
      <c r="R171">
        <f t="shared" si="41"/>
        <v>1</v>
      </c>
      <c r="S171" t="str">
        <f t="shared" si="42"/>
        <v/>
      </c>
      <c r="T171" t="str">
        <f>IF(U171="0","",IF(R171=1,VLOOKUP(U171+0,slovy!$A$2:$C$10,3,FALSE),IF(W171="1","",VLOOKUP(U171+0,slovy!$A$2:$B$10,2))))</f>
        <v/>
      </c>
      <c r="U171" t="str">
        <f t="shared" si="43"/>
        <v>0</v>
      </c>
      <c r="V171" t="e">
        <f>IF(W171="0","",IF(W171="1",VLOOKUP(U171+0,slovy!$F$2:$G$11,2,FALSE),VLOOKUP(W171+0,slovy!$D$2:$E$10,2,FALSE)))</f>
        <v>#VALUE!</v>
      </c>
      <c r="W171" t="str">
        <f t="shared" si="44"/>
        <v/>
      </c>
      <c r="X171" t="e">
        <f>IF(Y171="0","",VLOOKUP(Y171+0,slovy!$H$2:$I$10,2,FALSE))</f>
        <v>#VALUE!</v>
      </c>
      <c r="Y171" t="str">
        <f t="shared" si="45"/>
        <v/>
      </c>
      <c r="Z171" t="e">
        <f>IF(AC171="",VLOOKUP(AA171+0,slovy!$J$2:$K$10,2,FALSE),IF(AC171="0",IF(AE171="0","",IF(AA171="0","",VLOOKUP(AA171+0,slovy!J171:K179,2,FALSE))),IF(AC171="1","",IF(AA171="0",IF(AC171&gt;1,slovy!$M$13,""),VLOOKUP(AA171+0,slovy!$L$2:$M$10,2,FALSE)))))</f>
        <v>#VALUE!</v>
      </c>
      <c r="AA171" t="str">
        <f t="shared" si="46"/>
        <v/>
      </c>
      <c r="AB171" t="e">
        <f>IF(ISBLANK(AC171),"",IF(AC171="0","",IF(AC171="1",CONCATENATE(VLOOKUP(AA171+0,slovy!$F$2:$G$11,2,FALSE),slovy!$M$13),VLOOKUP(AC171+0,slovy!$D$2:$E$10,2,FALSE))))</f>
        <v>#VALUE!</v>
      </c>
      <c r="AC171" t="str">
        <f t="shared" si="47"/>
        <v/>
      </c>
      <c r="AD171" t="e">
        <f>IF(ISBLANK(AE171),"",IF(AE171="0","",IF(AA171="0",CONCATENATE(VLOOKUP(AE171+0,slovy!$H$2:$I$10,2,FALSE),slovy!$M$13),VLOOKUP(AE171+0,slovy!$H$2:$I$10,2,FALSE))))</f>
        <v>#VALUE!</v>
      </c>
      <c r="AE171" t="str">
        <f t="shared" si="48"/>
        <v/>
      </c>
      <c r="AF171" t="e">
        <f>IF(ISBLANK(AG171),"",VLOOKUP(AG171+0,slovy!$N$2:$O$10,2,FALSE))</f>
        <v>#VALUE!</v>
      </c>
      <c r="AG171" t="str">
        <f t="shared" si="49"/>
        <v/>
      </c>
      <c r="AK171">
        <f>ÚJ!$B$2</f>
        <v>0</v>
      </c>
      <c r="AL171">
        <f>ÚJ!$B$3</f>
        <v>0</v>
      </c>
      <c r="AM171">
        <f>ÚJ!$B$4</f>
        <v>0</v>
      </c>
      <c r="AN171" s="200">
        <f>ÚJ!$B$5</f>
        <v>0</v>
      </c>
    </row>
    <row r="172" spans="1:40" x14ac:dyDescent="0.25">
      <c r="A172" t="str">
        <f>IF(ISBLANK('Peněžní deník'!C176),"",'Peněžní deník'!C176)</f>
        <v/>
      </c>
      <c r="B172" s="197" t="str">
        <f>IF(ISBLANK('Peněžní deník'!B176),"",'Peněžní deník'!B176)</f>
        <v/>
      </c>
      <c r="C172" t="str">
        <f>IF(ISBLANK('Peněžní deník'!D176),"",'Peněžní deník'!D176)</f>
        <v/>
      </c>
      <c r="D172" t="str">
        <f>IF(ISNUMBER('Peněžní deník'!F176),"příjmový",IF(ISNUMBER('Peněžní deník'!G176),"výdajový",IF(ISNUMBER('Peněžní deník'!H176),"příjmový",IF(ISNUMBER('Peněžní deník'!I176),"výdajový",""))))</f>
        <v/>
      </c>
      <c r="E172" t="str">
        <f>IF(ISNUMBER('Peněžní deník'!F176),"hotově",IF(ISNUMBER('Peněžní deník'!G176),"hotově",IF(ISNUMBER('Peněžní deník'!H176),"na účet",IF(ISNUMBER('Peněžní deník'!I176),"z účtu",""))))</f>
        <v/>
      </c>
      <c r="F172" t="e">
        <f>VLOOKUP('Peněžní deník'!E176,'Čísla položek'!$A$2:$C$45,2,FALSE)</f>
        <v>#N/A</v>
      </c>
      <c r="G172" s="205" t="str">
        <f>TEXT('Peněžní deník'!F176+'Peněžní deník'!G176+'Peněžní deník'!H176+'Peněžní deník'!I176,"0,00")</f>
        <v>0,00</v>
      </c>
      <c r="H172" s="205">
        <f t="shared" si="50"/>
        <v>0</v>
      </c>
      <c r="I172" s="205">
        <f t="shared" si="53"/>
        <v>0</v>
      </c>
      <c r="J172" t="str">
        <f t="shared" si="52"/>
        <v/>
      </c>
      <c r="K172" t="str">
        <f t="shared" si="54"/>
        <v/>
      </c>
      <c r="L172">
        <f t="shared" si="55"/>
        <v>1</v>
      </c>
      <c r="M172" t="str">
        <f t="shared" si="56"/>
        <v/>
      </c>
      <c r="N172" t="str">
        <f>IF(O172="0","",IF(L172=1,VLOOKUP(O172+0,slovy!$A$2:$C$10,3,FALSE),IF(Q172="1","",VLOOKUP(O172+0,slovy!$A$2:$B$10,2))))</f>
        <v/>
      </c>
      <c r="O172" t="str">
        <f t="shared" si="51"/>
        <v>0</v>
      </c>
      <c r="P172" t="e">
        <f>IF(Q172="0","",IF(Q172="1",VLOOKUP(O172+0,slovy!$F$2:$G$11,2,FALSE),VLOOKUP(Q172+0,slovy!$D$2:$E$10,2,FALSE)))</f>
        <v>#VALUE!</v>
      </c>
      <c r="Q172" t="str">
        <f t="shared" si="57"/>
        <v/>
      </c>
      <c r="R172">
        <f t="shared" si="41"/>
        <v>1</v>
      </c>
      <c r="S172" t="str">
        <f t="shared" si="42"/>
        <v/>
      </c>
      <c r="T172" t="str">
        <f>IF(U172="0","",IF(R172=1,VLOOKUP(U172+0,slovy!$A$2:$C$10,3,FALSE),IF(W172="1","",VLOOKUP(U172+0,slovy!$A$2:$B$10,2))))</f>
        <v/>
      </c>
      <c r="U172" t="str">
        <f t="shared" si="43"/>
        <v>0</v>
      </c>
      <c r="V172" t="e">
        <f>IF(W172="0","",IF(W172="1",VLOOKUP(U172+0,slovy!$F$2:$G$11,2,FALSE),VLOOKUP(W172+0,slovy!$D$2:$E$10,2,FALSE)))</f>
        <v>#VALUE!</v>
      </c>
      <c r="W172" t="str">
        <f t="shared" si="44"/>
        <v/>
      </c>
      <c r="X172" t="e">
        <f>IF(Y172="0","",VLOOKUP(Y172+0,slovy!$H$2:$I$10,2,FALSE))</f>
        <v>#VALUE!</v>
      </c>
      <c r="Y172" t="str">
        <f t="shared" si="45"/>
        <v/>
      </c>
      <c r="Z172" t="e">
        <f>IF(AC172="",VLOOKUP(AA172+0,slovy!$J$2:$K$10,2,FALSE),IF(AC172="0",IF(AE172="0","",IF(AA172="0","",VLOOKUP(AA172+0,slovy!J172:K180,2,FALSE))),IF(AC172="1","",IF(AA172="0",IF(AC172&gt;1,slovy!$M$13,""),VLOOKUP(AA172+0,slovy!$L$2:$M$10,2,FALSE)))))</f>
        <v>#VALUE!</v>
      </c>
      <c r="AA172" t="str">
        <f t="shared" si="46"/>
        <v/>
      </c>
      <c r="AB172" t="e">
        <f>IF(ISBLANK(AC172),"",IF(AC172="0","",IF(AC172="1",CONCATENATE(VLOOKUP(AA172+0,slovy!$F$2:$G$11,2,FALSE),slovy!$M$13),VLOOKUP(AC172+0,slovy!$D$2:$E$10,2,FALSE))))</f>
        <v>#VALUE!</v>
      </c>
      <c r="AC172" t="str">
        <f t="shared" si="47"/>
        <v/>
      </c>
      <c r="AD172" t="e">
        <f>IF(ISBLANK(AE172),"",IF(AE172="0","",IF(AA172="0",CONCATENATE(VLOOKUP(AE172+0,slovy!$H$2:$I$10,2,FALSE),slovy!$M$13),VLOOKUP(AE172+0,slovy!$H$2:$I$10,2,FALSE))))</f>
        <v>#VALUE!</v>
      </c>
      <c r="AE172" t="str">
        <f t="shared" si="48"/>
        <v/>
      </c>
      <c r="AF172" t="e">
        <f>IF(ISBLANK(AG172),"",VLOOKUP(AG172+0,slovy!$N$2:$O$10,2,FALSE))</f>
        <v>#VALUE!</v>
      </c>
      <c r="AG172" t="str">
        <f t="shared" si="49"/>
        <v/>
      </c>
      <c r="AK172">
        <f>ÚJ!$B$2</f>
        <v>0</v>
      </c>
      <c r="AL172">
        <f>ÚJ!$B$3</f>
        <v>0</v>
      </c>
      <c r="AM172">
        <f>ÚJ!$B$4</f>
        <v>0</v>
      </c>
      <c r="AN172" s="200">
        <f>ÚJ!$B$5</f>
        <v>0</v>
      </c>
    </row>
    <row r="173" spans="1:40" x14ac:dyDescent="0.25">
      <c r="A173" t="str">
        <f>IF(ISBLANK('Peněžní deník'!C177),"",'Peněžní deník'!C177)</f>
        <v/>
      </c>
      <c r="B173" s="197" t="str">
        <f>IF(ISBLANK('Peněžní deník'!B177),"",'Peněžní deník'!B177)</f>
        <v/>
      </c>
      <c r="C173" t="str">
        <f>IF(ISBLANK('Peněžní deník'!D177),"",'Peněžní deník'!D177)</f>
        <v/>
      </c>
      <c r="D173" t="str">
        <f>IF(ISNUMBER('Peněžní deník'!F177),"příjmový",IF(ISNUMBER('Peněžní deník'!G177),"výdajový",IF(ISNUMBER('Peněžní deník'!H177),"příjmový",IF(ISNUMBER('Peněžní deník'!I177),"výdajový",""))))</f>
        <v/>
      </c>
      <c r="E173" t="str">
        <f>IF(ISNUMBER('Peněžní deník'!F177),"hotově",IF(ISNUMBER('Peněžní deník'!G177),"hotově",IF(ISNUMBER('Peněžní deník'!H177),"na účet",IF(ISNUMBER('Peněžní deník'!I177),"z účtu",""))))</f>
        <v/>
      </c>
      <c r="F173" t="e">
        <f>VLOOKUP('Peněžní deník'!E177,'Čísla položek'!$A$2:$C$45,2,FALSE)</f>
        <v>#N/A</v>
      </c>
      <c r="G173" s="205" t="str">
        <f>TEXT('Peněžní deník'!F177+'Peněžní deník'!G177+'Peněžní deník'!H177+'Peněžní deník'!I177,"0,00")</f>
        <v>0,00</v>
      </c>
      <c r="H173" s="205">
        <f t="shared" si="50"/>
        <v>0</v>
      </c>
      <c r="I173" s="205">
        <f t="shared" si="53"/>
        <v>0</v>
      </c>
      <c r="J173" t="str">
        <f t="shared" si="52"/>
        <v/>
      </c>
      <c r="K173" t="str">
        <f t="shared" si="54"/>
        <v/>
      </c>
      <c r="L173">
        <f t="shared" si="55"/>
        <v>1</v>
      </c>
      <c r="M173" t="str">
        <f t="shared" si="56"/>
        <v/>
      </c>
      <c r="N173" t="str">
        <f>IF(O173="0","",IF(L173=1,VLOOKUP(O173+0,slovy!$A$2:$C$10,3,FALSE),IF(Q173="1","",VLOOKUP(O173+0,slovy!$A$2:$B$10,2))))</f>
        <v/>
      </c>
      <c r="O173" t="str">
        <f t="shared" si="51"/>
        <v>0</v>
      </c>
      <c r="P173" t="e">
        <f>IF(Q173="0","",IF(Q173="1",VLOOKUP(O173+0,slovy!$F$2:$G$11,2,FALSE),VLOOKUP(Q173+0,slovy!$D$2:$E$10,2,FALSE)))</f>
        <v>#VALUE!</v>
      </c>
      <c r="Q173" t="str">
        <f t="shared" si="57"/>
        <v/>
      </c>
      <c r="R173">
        <f t="shared" si="41"/>
        <v>1</v>
      </c>
      <c r="S173" t="str">
        <f t="shared" si="42"/>
        <v/>
      </c>
      <c r="T173" t="str">
        <f>IF(U173="0","",IF(R173=1,VLOOKUP(U173+0,slovy!$A$2:$C$10,3,FALSE),IF(W173="1","",VLOOKUP(U173+0,slovy!$A$2:$B$10,2))))</f>
        <v/>
      </c>
      <c r="U173" t="str">
        <f t="shared" si="43"/>
        <v>0</v>
      </c>
      <c r="V173" t="e">
        <f>IF(W173="0","",IF(W173="1",VLOOKUP(U173+0,slovy!$F$2:$G$11,2,FALSE),VLOOKUP(W173+0,slovy!$D$2:$E$10,2,FALSE)))</f>
        <v>#VALUE!</v>
      </c>
      <c r="W173" t="str">
        <f t="shared" si="44"/>
        <v/>
      </c>
      <c r="X173" t="e">
        <f>IF(Y173="0","",VLOOKUP(Y173+0,slovy!$H$2:$I$10,2,FALSE))</f>
        <v>#VALUE!</v>
      </c>
      <c r="Y173" t="str">
        <f t="shared" si="45"/>
        <v/>
      </c>
      <c r="Z173" t="e">
        <f>IF(AC173="",VLOOKUP(AA173+0,slovy!$J$2:$K$10,2,FALSE),IF(AC173="0",IF(AE173="0","",IF(AA173="0","",VLOOKUP(AA173+0,slovy!J173:K181,2,FALSE))),IF(AC173="1","",IF(AA173="0",IF(AC173&gt;1,slovy!$M$13,""),VLOOKUP(AA173+0,slovy!$L$2:$M$10,2,FALSE)))))</f>
        <v>#VALUE!</v>
      </c>
      <c r="AA173" t="str">
        <f t="shared" si="46"/>
        <v/>
      </c>
      <c r="AB173" t="e">
        <f>IF(ISBLANK(AC173),"",IF(AC173="0","",IF(AC173="1",CONCATENATE(VLOOKUP(AA173+0,slovy!$F$2:$G$11,2,FALSE),slovy!$M$13),VLOOKUP(AC173+0,slovy!$D$2:$E$10,2,FALSE))))</f>
        <v>#VALUE!</v>
      </c>
      <c r="AC173" t="str">
        <f t="shared" si="47"/>
        <v/>
      </c>
      <c r="AD173" t="e">
        <f>IF(ISBLANK(AE173),"",IF(AE173="0","",IF(AA173="0",CONCATENATE(VLOOKUP(AE173+0,slovy!$H$2:$I$10,2,FALSE),slovy!$M$13),VLOOKUP(AE173+0,slovy!$H$2:$I$10,2,FALSE))))</f>
        <v>#VALUE!</v>
      </c>
      <c r="AE173" t="str">
        <f t="shared" si="48"/>
        <v/>
      </c>
      <c r="AF173" t="e">
        <f>IF(ISBLANK(AG173),"",VLOOKUP(AG173+0,slovy!$N$2:$O$10,2,FALSE))</f>
        <v>#VALUE!</v>
      </c>
      <c r="AG173" t="str">
        <f t="shared" si="49"/>
        <v/>
      </c>
      <c r="AK173">
        <f>ÚJ!$B$2</f>
        <v>0</v>
      </c>
      <c r="AL173">
        <f>ÚJ!$B$3</f>
        <v>0</v>
      </c>
      <c r="AM173">
        <f>ÚJ!$B$4</f>
        <v>0</v>
      </c>
      <c r="AN173" s="200">
        <f>ÚJ!$B$5</f>
        <v>0</v>
      </c>
    </row>
    <row r="174" spans="1:40" x14ac:dyDescent="0.25">
      <c r="A174" t="str">
        <f>IF(ISBLANK('Peněžní deník'!C178),"",'Peněžní deník'!C178)</f>
        <v/>
      </c>
      <c r="B174" s="197" t="str">
        <f>IF(ISBLANK('Peněžní deník'!B178),"",'Peněžní deník'!B178)</f>
        <v/>
      </c>
      <c r="C174" t="str">
        <f>IF(ISBLANK('Peněžní deník'!D178),"",'Peněžní deník'!D178)</f>
        <v/>
      </c>
      <c r="D174" t="str">
        <f>IF(ISNUMBER('Peněžní deník'!F178),"příjmový",IF(ISNUMBER('Peněžní deník'!G178),"výdajový",IF(ISNUMBER('Peněžní deník'!H178),"příjmový",IF(ISNUMBER('Peněžní deník'!I178),"výdajový",""))))</f>
        <v/>
      </c>
      <c r="E174" t="str">
        <f>IF(ISNUMBER('Peněžní deník'!F178),"hotově",IF(ISNUMBER('Peněžní deník'!G178),"hotově",IF(ISNUMBER('Peněžní deník'!H178),"na účet",IF(ISNUMBER('Peněžní deník'!I178),"z účtu",""))))</f>
        <v/>
      </c>
      <c r="F174" t="e">
        <f>VLOOKUP('Peněžní deník'!E178,'Čísla položek'!$A$2:$C$45,2,FALSE)</f>
        <v>#N/A</v>
      </c>
      <c r="G174" s="205" t="str">
        <f>TEXT('Peněžní deník'!F178+'Peněžní deník'!G178+'Peněžní deník'!H178+'Peněžní deník'!I178,"0,00")</f>
        <v>0,00</v>
      </c>
      <c r="H174" s="205">
        <f t="shared" si="50"/>
        <v>0</v>
      </c>
      <c r="I174" s="205">
        <f t="shared" si="53"/>
        <v>0</v>
      </c>
      <c r="J174" t="str">
        <f t="shared" si="52"/>
        <v/>
      </c>
      <c r="K174" t="str">
        <f t="shared" si="54"/>
        <v/>
      </c>
      <c r="L174">
        <f t="shared" si="55"/>
        <v>1</v>
      </c>
      <c r="M174" t="str">
        <f t="shared" si="56"/>
        <v/>
      </c>
      <c r="N174" t="str">
        <f>IF(O174="0","",IF(L174=1,VLOOKUP(O174+0,slovy!$A$2:$C$10,3,FALSE),IF(Q174="1","",VLOOKUP(O174+0,slovy!$A$2:$B$10,2))))</f>
        <v/>
      </c>
      <c r="O174" t="str">
        <f t="shared" si="51"/>
        <v>0</v>
      </c>
      <c r="P174" t="e">
        <f>IF(Q174="0","",IF(Q174="1",VLOOKUP(O174+0,slovy!$F$2:$G$11,2,FALSE),VLOOKUP(Q174+0,slovy!$D$2:$E$10,2,FALSE)))</f>
        <v>#VALUE!</v>
      </c>
      <c r="Q174" t="str">
        <f t="shared" si="57"/>
        <v/>
      </c>
      <c r="R174">
        <f t="shared" si="41"/>
        <v>1</v>
      </c>
      <c r="S174" t="str">
        <f t="shared" si="42"/>
        <v/>
      </c>
      <c r="T174" t="str">
        <f>IF(U174="0","",IF(R174=1,VLOOKUP(U174+0,slovy!$A$2:$C$10,3,FALSE),IF(W174="1","",VLOOKUP(U174+0,slovy!$A$2:$B$10,2))))</f>
        <v/>
      </c>
      <c r="U174" t="str">
        <f t="shared" si="43"/>
        <v>0</v>
      </c>
      <c r="V174" t="e">
        <f>IF(W174="0","",IF(W174="1",VLOOKUP(U174+0,slovy!$F$2:$G$11,2,FALSE),VLOOKUP(W174+0,slovy!$D$2:$E$10,2,FALSE)))</f>
        <v>#VALUE!</v>
      </c>
      <c r="W174" t="str">
        <f t="shared" si="44"/>
        <v/>
      </c>
      <c r="X174" t="e">
        <f>IF(Y174="0","",VLOOKUP(Y174+0,slovy!$H$2:$I$10,2,FALSE))</f>
        <v>#VALUE!</v>
      </c>
      <c r="Y174" t="str">
        <f t="shared" si="45"/>
        <v/>
      </c>
      <c r="Z174" t="e">
        <f>IF(AC174="",VLOOKUP(AA174+0,slovy!$J$2:$K$10,2,FALSE),IF(AC174="0",IF(AE174="0","",IF(AA174="0","",VLOOKUP(AA174+0,slovy!J174:K182,2,FALSE))),IF(AC174="1","",IF(AA174="0",IF(AC174&gt;1,slovy!$M$13,""),VLOOKUP(AA174+0,slovy!$L$2:$M$10,2,FALSE)))))</f>
        <v>#VALUE!</v>
      </c>
      <c r="AA174" t="str">
        <f t="shared" si="46"/>
        <v/>
      </c>
      <c r="AB174" t="e">
        <f>IF(ISBLANK(AC174),"",IF(AC174="0","",IF(AC174="1",CONCATENATE(VLOOKUP(AA174+0,slovy!$F$2:$G$11,2,FALSE),slovy!$M$13),VLOOKUP(AC174+0,slovy!$D$2:$E$10,2,FALSE))))</f>
        <v>#VALUE!</v>
      </c>
      <c r="AC174" t="str">
        <f t="shared" si="47"/>
        <v/>
      </c>
      <c r="AD174" t="e">
        <f>IF(ISBLANK(AE174),"",IF(AE174="0","",IF(AA174="0",CONCATENATE(VLOOKUP(AE174+0,slovy!$H$2:$I$10,2,FALSE),slovy!$M$13),VLOOKUP(AE174+0,slovy!$H$2:$I$10,2,FALSE))))</f>
        <v>#VALUE!</v>
      </c>
      <c r="AE174" t="str">
        <f t="shared" si="48"/>
        <v/>
      </c>
      <c r="AF174" t="e">
        <f>IF(ISBLANK(AG174),"",VLOOKUP(AG174+0,slovy!$N$2:$O$10,2,FALSE))</f>
        <v>#VALUE!</v>
      </c>
      <c r="AG174" t="str">
        <f t="shared" si="49"/>
        <v/>
      </c>
      <c r="AK174">
        <f>ÚJ!$B$2</f>
        <v>0</v>
      </c>
      <c r="AL174">
        <f>ÚJ!$B$3</f>
        <v>0</v>
      </c>
      <c r="AM174">
        <f>ÚJ!$B$4</f>
        <v>0</v>
      </c>
      <c r="AN174" s="200">
        <f>ÚJ!$B$5</f>
        <v>0</v>
      </c>
    </row>
    <row r="175" spans="1:40" x14ac:dyDescent="0.25">
      <c r="A175" t="str">
        <f>IF(ISBLANK('Peněžní deník'!C179),"",'Peněžní deník'!C179)</f>
        <v/>
      </c>
      <c r="B175" s="197" t="str">
        <f>IF(ISBLANK('Peněžní deník'!B179),"",'Peněžní deník'!B179)</f>
        <v/>
      </c>
      <c r="C175" t="str">
        <f>IF(ISBLANK('Peněžní deník'!D179),"",'Peněžní deník'!D179)</f>
        <v/>
      </c>
      <c r="D175" t="str">
        <f>IF(ISNUMBER('Peněžní deník'!F179),"příjmový",IF(ISNUMBER('Peněžní deník'!G179),"výdajový",IF(ISNUMBER('Peněžní deník'!H179),"příjmový",IF(ISNUMBER('Peněžní deník'!I179),"výdajový",""))))</f>
        <v/>
      </c>
      <c r="E175" t="str">
        <f>IF(ISNUMBER('Peněžní deník'!F179),"hotově",IF(ISNUMBER('Peněžní deník'!G179),"hotově",IF(ISNUMBER('Peněžní deník'!H179),"na účet",IF(ISNUMBER('Peněžní deník'!I179),"z účtu",""))))</f>
        <v/>
      </c>
      <c r="F175" t="e">
        <f>VLOOKUP('Peněžní deník'!E179,'Čísla položek'!$A$2:$C$45,2,FALSE)</f>
        <v>#N/A</v>
      </c>
      <c r="G175" s="205" t="str">
        <f>TEXT('Peněžní deník'!F179+'Peněžní deník'!G179+'Peněžní deník'!H179+'Peněžní deník'!I179,"0,00")</f>
        <v>0,00</v>
      </c>
      <c r="H175" s="205">
        <f t="shared" si="50"/>
        <v>0</v>
      </c>
      <c r="I175" s="205">
        <f t="shared" si="53"/>
        <v>0</v>
      </c>
      <c r="J175" t="str">
        <f t="shared" si="52"/>
        <v/>
      </c>
      <c r="K175" t="str">
        <f t="shared" si="54"/>
        <v/>
      </c>
      <c r="L175">
        <f t="shared" si="55"/>
        <v>1</v>
      </c>
      <c r="M175" t="str">
        <f t="shared" si="56"/>
        <v/>
      </c>
      <c r="N175" t="str">
        <f>IF(O175="0","",IF(L175=1,VLOOKUP(O175+0,slovy!$A$2:$C$10,3,FALSE),IF(Q175="1","",VLOOKUP(O175+0,slovy!$A$2:$B$10,2))))</f>
        <v/>
      </c>
      <c r="O175" t="str">
        <f t="shared" si="51"/>
        <v>0</v>
      </c>
      <c r="P175" t="e">
        <f>IF(Q175="0","",IF(Q175="1",VLOOKUP(O175+0,slovy!$F$2:$G$11,2,FALSE),VLOOKUP(Q175+0,slovy!$D$2:$E$10,2,FALSE)))</f>
        <v>#VALUE!</v>
      </c>
      <c r="Q175" t="str">
        <f t="shared" si="57"/>
        <v/>
      </c>
      <c r="R175">
        <f t="shared" si="41"/>
        <v>1</v>
      </c>
      <c r="S175" t="str">
        <f t="shared" si="42"/>
        <v/>
      </c>
      <c r="T175" t="str">
        <f>IF(U175="0","",IF(R175=1,VLOOKUP(U175+0,slovy!$A$2:$C$10,3,FALSE),IF(W175="1","",VLOOKUP(U175+0,slovy!$A$2:$B$10,2))))</f>
        <v/>
      </c>
      <c r="U175" t="str">
        <f t="shared" si="43"/>
        <v>0</v>
      </c>
      <c r="V175" t="e">
        <f>IF(W175="0","",IF(W175="1",VLOOKUP(U175+0,slovy!$F$2:$G$11,2,FALSE),VLOOKUP(W175+0,slovy!$D$2:$E$10,2,FALSE)))</f>
        <v>#VALUE!</v>
      </c>
      <c r="W175" t="str">
        <f t="shared" si="44"/>
        <v/>
      </c>
      <c r="X175" t="e">
        <f>IF(Y175="0","",VLOOKUP(Y175+0,slovy!$H$2:$I$10,2,FALSE))</f>
        <v>#VALUE!</v>
      </c>
      <c r="Y175" t="str">
        <f t="shared" si="45"/>
        <v/>
      </c>
      <c r="Z175" t="e">
        <f>IF(AC175="",VLOOKUP(AA175+0,slovy!$J$2:$K$10,2,FALSE),IF(AC175="0",IF(AE175="0","",IF(AA175="0","",VLOOKUP(AA175+0,slovy!J175:K183,2,FALSE))),IF(AC175="1","",IF(AA175="0",IF(AC175&gt;1,slovy!$M$13,""),VLOOKUP(AA175+0,slovy!$L$2:$M$10,2,FALSE)))))</f>
        <v>#VALUE!</v>
      </c>
      <c r="AA175" t="str">
        <f t="shared" si="46"/>
        <v/>
      </c>
      <c r="AB175" t="e">
        <f>IF(ISBLANK(AC175),"",IF(AC175="0","",IF(AC175="1",CONCATENATE(VLOOKUP(AA175+0,slovy!$F$2:$G$11,2,FALSE),slovy!$M$13),VLOOKUP(AC175+0,slovy!$D$2:$E$10,2,FALSE))))</f>
        <v>#VALUE!</v>
      </c>
      <c r="AC175" t="str">
        <f t="shared" si="47"/>
        <v/>
      </c>
      <c r="AD175" t="e">
        <f>IF(ISBLANK(AE175),"",IF(AE175="0","",IF(AA175="0",CONCATENATE(VLOOKUP(AE175+0,slovy!$H$2:$I$10,2,FALSE),slovy!$M$13),VLOOKUP(AE175+0,slovy!$H$2:$I$10,2,FALSE))))</f>
        <v>#VALUE!</v>
      </c>
      <c r="AE175" t="str">
        <f t="shared" si="48"/>
        <v/>
      </c>
      <c r="AF175" t="e">
        <f>IF(ISBLANK(AG175),"",VLOOKUP(AG175+0,slovy!$N$2:$O$10,2,FALSE))</f>
        <v>#VALUE!</v>
      </c>
      <c r="AG175" t="str">
        <f t="shared" si="49"/>
        <v/>
      </c>
      <c r="AK175">
        <f>ÚJ!$B$2</f>
        <v>0</v>
      </c>
      <c r="AL175">
        <f>ÚJ!$B$3</f>
        <v>0</v>
      </c>
      <c r="AM175">
        <f>ÚJ!$B$4</f>
        <v>0</v>
      </c>
      <c r="AN175" s="200">
        <f>ÚJ!$B$5</f>
        <v>0</v>
      </c>
    </row>
    <row r="176" spans="1:40" x14ac:dyDescent="0.25">
      <c r="A176" t="str">
        <f>IF(ISBLANK('Peněžní deník'!C180),"",'Peněžní deník'!C180)</f>
        <v/>
      </c>
      <c r="B176" s="197" t="str">
        <f>IF(ISBLANK('Peněžní deník'!B180),"",'Peněžní deník'!B180)</f>
        <v/>
      </c>
      <c r="C176" t="str">
        <f>IF(ISBLANK('Peněžní deník'!D180),"",'Peněžní deník'!D180)</f>
        <v/>
      </c>
      <c r="D176" t="str">
        <f>IF(ISNUMBER('Peněžní deník'!F180),"příjmový",IF(ISNUMBER('Peněžní deník'!G180),"výdajový",IF(ISNUMBER('Peněžní deník'!H180),"příjmový",IF(ISNUMBER('Peněžní deník'!I180),"výdajový",""))))</f>
        <v/>
      </c>
      <c r="E176" t="str">
        <f>IF(ISNUMBER('Peněžní deník'!F180),"hotově",IF(ISNUMBER('Peněžní deník'!G180),"hotově",IF(ISNUMBER('Peněžní deník'!H180),"na účet",IF(ISNUMBER('Peněžní deník'!I180),"z účtu",""))))</f>
        <v/>
      </c>
      <c r="F176" t="e">
        <f>VLOOKUP('Peněžní deník'!E180,'Čísla položek'!$A$2:$C$45,2,FALSE)</f>
        <v>#N/A</v>
      </c>
      <c r="G176" s="205" t="str">
        <f>TEXT('Peněžní deník'!F180+'Peněžní deník'!G180+'Peněžní deník'!H180+'Peněžní deník'!I180,"0,00")</f>
        <v>0,00</v>
      </c>
      <c r="H176" s="205">
        <f t="shared" si="50"/>
        <v>0</v>
      </c>
      <c r="I176" s="205">
        <f t="shared" si="53"/>
        <v>0</v>
      </c>
      <c r="J176" t="str">
        <f t="shared" si="52"/>
        <v/>
      </c>
      <c r="K176" t="str">
        <f t="shared" si="54"/>
        <v/>
      </c>
      <c r="L176">
        <f t="shared" si="55"/>
        <v>1</v>
      </c>
      <c r="M176" t="str">
        <f t="shared" si="56"/>
        <v/>
      </c>
      <c r="N176" t="str">
        <f>IF(O176="0","",IF(L176=1,VLOOKUP(O176+0,slovy!$A$2:$C$10,3,FALSE),IF(Q176="1","",VLOOKUP(O176+0,slovy!$A$2:$B$10,2))))</f>
        <v/>
      </c>
      <c r="O176" t="str">
        <f t="shared" si="51"/>
        <v>0</v>
      </c>
      <c r="P176" t="e">
        <f>IF(Q176="0","",IF(Q176="1",VLOOKUP(O176+0,slovy!$F$2:$G$11,2,FALSE),VLOOKUP(Q176+0,slovy!$D$2:$E$10,2,FALSE)))</f>
        <v>#VALUE!</v>
      </c>
      <c r="Q176" t="str">
        <f t="shared" si="57"/>
        <v/>
      </c>
      <c r="R176">
        <f t="shared" si="41"/>
        <v>1</v>
      </c>
      <c r="S176" t="str">
        <f t="shared" si="42"/>
        <v/>
      </c>
      <c r="T176" t="str">
        <f>IF(U176="0","",IF(R176=1,VLOOKUP(U176+0,slovy!$A$2:$C$10,3,FALSE),IF(W176="1","",VLOOKUP(U176+0,slovy!$A$2:$B$10,2))))</f>
        <v/>
      </c>
      <c r="U176" t="str">
        <f t="shared" si="43"/>
        <v>0</v>
      </c>
      <c r="V176" t="e">
        <f>IF(W176="0","",IF(W176="1",VLOOKUP(U176+0,slovy!$F$2:$G$11,2,FALSE),VLOOKUP(W176+0,slovy!$D$2:$E$10,2,FALSE)))</f>
        <v>#VALUE!</v>
      </c>
      <c r="W176" t="str">
        <f t="shared" si="44"/>
        <v/>
      </c>
      <c r="X176" t="e">
        <f>IF(Y176="0","",VLOOKUP(Y176+0,slovy!$H$2:$I$10,2,FALSE))</f>
        <v>#VALUE!</v>
      </c>
      <c r="Y176" t="str">
        <f t="shared" si="45"/>
        <v/>
      </c>
      <c r="Z176" t="e">
        <f>IF(AC176="",VLOOKUP(AA176+0,slovy!$J$2:$K$10,2,FALSE),IF(AC176="0",IF(AE176="0","",IF(AA176="0","",VLOOKUP(AA176+0,slovy!J176:K184,2,FALSE))),IF(AC176="1","",IF(AA176="0",IF(AC176&gt;1,slovy!$M$13,""),VLOOKUP(AA176+0,slovy!$L$2:$M$10,2,FALSE)))))</f>
        <v>#VALUE!</v>
      </c>
      <c r="AA176" t="str">
        <f t="shared" si="46"/>
        <v/>
      </c>
      <c r="AB176" t="e">
        <f>IF(ISBLANK(AC176),"",IF(AC176="0","",IF(AC176="1",CONCATENATE(VLOOKUP(AA176+0,slovy!$F$2:$G$11,2,FALSE),slovy!$M$13),VLOOKUP(AC176+0,slovy!$D$2:$E$10,2,FALSE))))</f>
        <v>#VALUE!</v>
      </c>
      <c r="AC176" t="str">
        <f t="shared" si="47"/>
        <v/>
      </c>
      <c r="AD176" t="e">
        <f>IF(ISBLANK(AE176),"",IF(AE176="0","",IF(AA176="0",CONCATENATE(VLOOKUP(AE176+0,slovy!$H$2:$I$10,2,FALSE),slovy!$M$13),VLOOKUP(AE176+0,slovy!$H$2:$I$10,2,FALSE))))</f>
        <v>#VALUE!</v>
      </c>
      <c r="AE176" t="str">
        <f t="shared" si="48"/>
        <v/>
      </c>
      <c r="AF176" t="e">
        <f>IF(ISBLANK(AG176),"",VLOOKUP(AG176+0,slovy!$N$2:$O$10,2,FALSE))</f>
        <v>#VALUE!</v>
      </c>
      <c r="AG176" t="str">
        <f t="shared" si="49"/>
        <v/>
      </c>
      <c r="AK176">
        <f>ÚJ!$B$2</f>
        <v>0</v>
      </c>
      <c r="AL176">
        <f>ÚJ!$B$3</f>
        <v>0</v>
      </c>
      <c r="AM176">
        <f>ÚJ!$B$4</f>
        <v>0</v>
      </c>
      <c r="AN176" s="200">
        <f>ÚJ!$B$5</f>
        <v>0</v>
      </c>
    </row>
    <row r="177" spans="1:40" x14ac:dyDescent="0.25">
      <c r="A177" t="str">
        <f>IF(ISBLANK('Peněžní deník'!C181),"",'Peněžní deník'!C181)</f>
        <v/>
      </c>
      <c r="B177" s="197" t="str">
        <f>IF(ISBLANK('Peněžní deník'!B181),"",'Peněžní deník'!B181)</f>
        <v/>
      </c>
      <c r="C177" t="str">
        <f>IF(ISBLANK('Peněžní deník'!D181),"",'Peněžní deník'!D181)</f>
        <v/>
      </c>
      <c r="D177" t="str">
        <f>IF(ISNUMBER('Peněžní deník'!F181),"příjmový",IF(ISNUMBER('Peněžní deník'!G181),"výdajový",IF(ISNUMBER('Peněžní deník'!H181),"příjmový",IF(ISNUMBER('Peněžní deník'!I181),"výdajový",""))))</f>
        <v/>
      </c>
      <c r="E177" t="str">
        <f>IF(ISNUMBER('Peněžní deník'!F181),"hotově",IF(ISNUMBER('Peněžní deník'!G181),"hotově",IF(ISNUMBER('Peněžní deník'!H181),"na účet",IF(ISNUMBER('Peněžní deník'!I181),"z účtu",""))))</f>
        <v/>
      </c>
      <c r="F177" t="e">
        <f>VLOOKUP('Peněžní deník'!E181,'Čísla položek'!$A$2:$C$45,2,FALSE)</f>
        <v>#N/A</v>
      </c>
      <c r="G177" s="205" t="str">
        <f>TEXT('Peněžní deník'!F181+'Peněžní deník'!G181+'Peněžní deník'!H181+'Peněžní deník'!I181,"0,00")</f>
        <v>0,00</v>
      </c>
      <c r="H177" s="205">
        <f t="shared" si="50"/>
        <v>0</v>
      </c>
      <c r="I177" s="205">
        <f t="shared" si="53"/>
        <v>0</v>
      </c>
      <c r="J177" t="str">
        <f t="shared" si="52"/>
        <v/>
      </c>
      <c r="K177" t="str">
        <f t="shared" si="54"/>
        <v/>
      </c>
      <c r="L177">
        <f t="shared" si="55"/>
        <v>1</v>
      </c>
      <c r="M177" t="str">
        <f t="shared" si="56"/>
        <v/>
      </c>
      <c r="N177" t="str">
        <f>IF(O177="0","",IF(L177=1,VLOOKUP(O177+0,slovy!$A$2:$C$10,3,FALSE),IF(Q177="1","",VLOOKUP(O177+0,slovy!$A$2:$B$10,2))))</f>
        <v/>
      </c>
      <c r="O177" t="str">
        <f t="shared" si="51"/>
        <v>0</v>
      </c>
      <c r="P177" t="e">
        <f>IF(Q177="0","",IF(Q177="1",VLOOKUP(O177+0,slovy!$F$2:$G$11,2,FALSE),VLOOKUP(Q177+0,slovy!$D$2:$E$10,2,FALSE)))</f>
        <v>#VALUE!</v>
      </c>
      <c r="Q177" t="str">
        <f t="shared" si="57"/>
        <v/>
      </c>
      <c r="R177">
        <f t="shared" si="41"/>
        <v>1</v>
      </c>
      <c r="S177" t="str">
        <f t="shared" si="42"/>
        <v/>
      </c>
      <c r="T177" t="str">
        <f>IF(U177="0","",IF(R177=1,VLOOKUP(U177+0,slovy!$A$2:$C$10,3,FALSE),IF(W177="1","",VLOOKUP(U177+0,slovy!$A$2:$B$10,2))))</f>
        <v/>
      </c>
      <c r="U177" t="str">
        <f t="shared" si="43"/>
        <v>0</v>
      </c>
      <c r="V177" t="e">
        <f>IF(W177="0","",IF(W177="1",VLOOKUP(U177+0,slovy!$F$2:$G$11,2,FALSE),VLOOKUP(W177+0,slovy!$D$2:$E$10,2,FALSE)))</f>
        <v>#VALUE!</v>
      </c>
      <c r="W177" t="str">
        <f t="shared" si="44"/>
        <v/>
      </c>
      <c r="X177" t="e">
        <f>IF(Y177="0","",VLOOKUP(Y177+0,slovy!$H$2:$I$10,2,FALSE))</f>
        <v>#VALUE!</v>
      </c>
      <c r="Y177" t="str">
        <f t="shared" si="45"/>
        <v/>
      </c>
      <c r="Z177" t="e">
        <f>IF(AC177="",VLOOKUP(AA177+0,slovy!$J$2:$K$10,2,FALSE),IF(AC177="0",IF(AE177="0","",IF(AA177="0","",VLOOKUP(AA177+0,slovy!J177:K185,2,FALSE))),IF(AC177="1","",IF(AA177="0",IF(AC177&gt;1,slovy!$M$13,""),VLOOKUP(AA177+0,slovy!$L$2:$M$10,2,FALSE)))))</f>
        <v>#VALUE!</v>
      </c>
      <c r="AA177" t="str">
        <f t="shared" si="46"/>
        <v/>
      </c>
      <c r="AB177" t="e">
        <f>IF(ISBLANK(AC177),"",IF(AC177="0","",IF(AC177="1",CONCATENATE(VLOOKUP(AA177+0,slovy!$F$2:$G$11,2,FALSE),slovy!$M$13),VLOOKUP(AC177+0,slovy!$D$2:$E$10,2,FALSE))))</f>
        <v>#VALUE!</v>
      </c>
      <c r="AC177" t="str">
        <f t="shared" si="47"/>
        <v/>
      </c>
      <c r="AD177" t="e">
        <f>IF(ISBLANK(AE177),"",IF(AE177="0","",IF(AA177="0",CONCATENATE(VLOOKUP(AE177+0,slovy!$H$2:$I$10,2,FALSE),slovy!$M$13),VLOOKUP(AE177+0,slovy!$H$2:$I$10,2,FALSE))))</f>
        <v>#VALUE!</v>
      </c>
      <c r="AE177" t="str">
        <f t="shared" si="48"/>
        <v/>
      </c>
      <c r="AF177" t="e">
        <f>IF(ISBLANK(AG177),"",VLOOKUP(AG177+0,slovy!$N$2:$O$10,2,FALSE))</f>
        <v>#VALUE!</v>
      </c>
      <c r="AG177" t="str">
        <f t="shared" si="49"/>
        <v/>
      </c>
      <c r="AK177">
        <f>ÚJ!$B$2</f>
        <v>0</v>
      </c>
      <c r="AL177">
        <f>ÚJ!$B$3</f>
        <v>0</v>
      </c>
      <c r="AM177">
        <f>ÚJ!$B$4</f>
        <v>0</v>
      </c>
      <c r="AN177" s="200">
        <f>ÚJ!$B$5</f>
        <v>0</v>
      </c>
    </row>
    <row r="178" spans="1:40" x14ac:dyDescent="0.25">
      <c r="A178" t="str">
        <f>IF(ISBLANK('Peněžní deník'!C182),"",'Peněžní deník'!C182)</f>
        <v/>
      </c>
      <c r="B178" s="197" t="str">
        <f>IF(ISBLANK('Peněžní deník'!B182),"",'Peněžní deník'!B182)</f>
        <v/>
      </c>
      <c r="C178" t="str">
        <f>IF(ISBLANK('Peněžní deník'!D182),"",'Peněžní deník'!D182)</f>
        <v/>
      </c>
      <c r="D178" t="str">
        <f>IF(ISNUMBER('Peněžní deník'!F182),"příjmový",IF(ISNUMBER('Peněžní deník'!G182),"výdajový",IF(ISNUMBER('Peněžní deník'!H182),"příjmový",IF(ISNUMBER('Peněžní deník'!I182),"výdajový",""))))</f>
        <v/>
      </c>
      <c r="E178" t="str">
        <f>IF(ISNUMBER('Peněžní deník'!F182),"hotově",IF(ISNUMBER('Peněžní deník'!G182),"hotově",IF(ISNUMBER('Peněžní deník'!H182),"na účet",IF(ISNUMBER('Peněžní deník'!I182),"z účtu",""))))</f>
        <v/>
      </c>
      <c r="F178" t="e">
        <f>VLOOKUP('Peněžní deník'!E182,'Čísla položek'!$A$2:$C$45,2,FALSE)</f>
        <v>#N/A</v>
      </c>
      <c r="G178" s="205" t="str">
        <f>TEXT('Peněžní deník'!F182+'Peněžní deník'!G182+'Peněžní deník'!H182+'Peněžní deník'!I182,"0,00")</f>
        <v>0,00</v>
      </c>
      <c r="H178" s="205">
        <f t="shared" si="50"/>
        <v>0</v>
      </c>
      <c r="I178" s="205">
        <f t="shared" si="53"/>
        <v>0</v>
      </c>
      <c r="J178" t="str">
        <f t="shared" si="52"/>
        <v/>
      </c>
      <c r="K178" t="str">
        <f t="shared" si="54"/>
        <v/>
      </c>
      <c r="L178">
        <f t="shared" si="55"/>
        <v>1</v>
      </c>
      <c r="M178" t="str">
        <f t="shared" si="56"/>
        <v/>
      </c>
      <c r="N178" t="str">
        <f>IF(O178="0","",IF(L178=1,VLOOKUP(O178+0,slovy!$A$2:$C$10,3,FALSE),IF(Q178="1","",VLOOKUP(O178+0,slovy!$A$2:$B$10,2))))</f>
        <v/>
      </c>
      <c r="O178" t="str">
        <f t="shared" si="51"/>
        <v>0</v>
      </c>
      <c r="P178" t="e">
        <f>IF(Q178="0","",IF(Q178="1",VLOOKUP(O178+0,slovy!$F$2:$G$11,2,FALSE),VLOOKUP(Q178+0,slovy!$D$2:$E$10,2,FALSE)))</f>
        <v>#VALUE!</v>
      </c>
      <c r="Q178" t="str">
        <f t="shared" si="57"/>
        <v/>
      </c>
      <c r="R178">
        <f t="shared" si="41"/>
        <v>1</v>
      </c>
      <c r="S178" t="str">
        <f t="shared" si="42"/>
        <v/>
      </c>
      <c r="T178" t="str">
        <f>IF(U178="0","",IF(R178=1,VLOOKUP(U178+0,slovy!$A$2:$C$10,3,FALSE),IF(W178="1","",VLOOKUP(U178+0,slovy!$A$2:$B$10,2))))</f>
        <v/>
      </c>
      <c r="U178" t="str">
        <f t="shared" si="43"/>
        <v>0</v>
      </c>
      <c r="V178" t="e">
        <f>IF(W178="0","",IF(W178="1",VLOOKUP(U178+0,slovy!$F$2:$G$11,2,FALSE),VLOOKUP(W178+0,slovy!$D$2:$E$10,2,FALSE)))</f>
        <v>#VALUE!</v>
      </c>
      <c r="W178" t="str">
        <f t="shared" si="44"/>
        <v/>
      </c>
      <c r="X178" t="e">
        <f>IF(Y178="0","",VLOOKUP(Y178+0,slovy!$H$2:$I$10,2,FALSE))</f>
        <v>#VALUE!</v>
      </c>
      <c r="Y178" t="str">
        <f t="shared" si="45"/>
        <v/>
      </c>
      <c r="Z178" t="e">
        <f>IF(AC178="",VLOOKUP(AA178+0,slovy!$J$2:$K$10,2,FALSE),IF(AC178="0",IF(AE178="0","",IF(AA178="0","",VLOOKUP(AA178+0,slovy!J178:K186,2,FALSE))),IF(AC178="1","",IF(AA178="0",IF(AC178&gt;1,slovy!$M$13,""),VLOOKUP(AA178+0,slovy!$L$2:$M$10,2,FALSE)))))</f>
        <v>#VALUE!</v>
      </c>
      <c r="AA178" t="str">
        <f t="shared" si="46"/>
        <v/>
      </c>
      <c r="AB178" t="e">
        <f>IF(ISBLANK(AC178),"",IF(AC178="0","",IF(AC178="1",CONCATENATE(VLOOKUP(AA178+0,slovy!$F$2:$G$11,2,FALSE),slovy!$M$13),VLOOKUP(AC178+0,slovy!$D$2:$E$10,2,FALSE))))</f>
        <v>#VALUE!</v>
      </c>
      <c r="AC178" t="str">
        <f t="shared" si="47"/>
        <v/>
      </c>
      <c r="AD178" t="e">
        <f>IF(ISBLANK(AE178),"",IF(AE178="0","",IF(AA178="0",CONCATENATE(VLOOKUP(AE178+0,slovy!$H$2:$I$10,2,FALSE),slovy!$M$13),VLOOKUP(AE178+0,slovy!$H$2:$I$10,2,FALSE))))</f>
        <v>#VALUE!</v>
      </c>
      <c r="AE178" t="str">
        <f t="shared" si="48"/>
        <v/>
      </c>
      <c r="AF178" t="e">
        <f>IF(ISBLANK(AG178),"",VLOOKUP(AG178+0,slovy!$N$2:$O$10,2,FALSE))</f>
        <v>#VALUE!</v>
      </c>
      <c r="AG178" t="str">
        <f t="shared" si="49"/>
        <v/>
      </c>
      <c r="AK178">
        <f>ÚJ!$B$2</f>
        <v>0</v>
      </c>
      <c r="AL178">
        <f>ÚJ!$B$3</f>
        <v>0</v>
      </c>
      <c r="AM178">
        <f>ÚJ!$B$4</f>
        <v>0</v>
      </c>
      <c r="AN178" s="200">
        <f>ÚJ!$B$5</f>
        <v>0</v>
      </c>
    </row>
    <row r="179" spans="1:40" x14ac:dyDescent="0.25">
      <c r="A179" t="str">
        <f>IF(ISBLANK('Peněžní deník'!C183),"",'Peněžní deník'!C183)</f>
        <v/>
      </c>
      <c r="B179" s="197" t="str">
        <f>IF(ISBLANK('Peněžní deník'!B183),"",'Peněžní deník'!B183)</f>
        <v/>
      </c>
      <c r="C179" t="str">
        <f>IF(ISBLANK('Peněžní deník'!D183),"",'Peněžní deník'!D183)</f>
        <v/>
      </c>
      <c r="D179" t="str">
        <f>IF(ISNUMBER('Peněžní deník'!F183),"příjmový",IF(ISNUMBER('Peněžní deník'!G183),"výdajový",IF(ISNUMBER('Peněžní deník'!H183),"příjmový",IF(ISNUMBER('Peněžní deník'!I183),"výdajový",""))))</f>
        <v/>
      </c>
      <c r="E179" t="str">
        <f>IF(ISNUMBER('Peněžní deník'!F183),"hotově",IF(ISNUMBER('Peněžní deník'!G183),"hotově",IF(ISNUMBER('Peněžní deník'!H183),"na účet",IF(ISNUMBER('Peněžní deník'!I183),"z účtu",""))))</f>
        <v/>
      </c>
      <c r="F179" t="e">
        <f>VLOOKUP('Peněžní deník'!E183,'Čísla položek'!$A$2:$C$45,2,FALSE)</f>
        <v>#N/A</v>
      </c>
      <c r="G179" s="205" t="str">
        <f>TEXT('Peněžní deník'!F183+'Peněžní deník'!G183+'Peněžní deník'!H183+'Peněžní deník'!I183,"0,00")</f>
        <v>0,00</v>
      </c>
      <c r="H179" s="205">
        <f t="shared" si="50"/>
        <v>0</v>
      </c>
      <c r="I179" s="205">
        <f t="shared" si="53"/>
        <v>0</v>
      </c>
      <c r="J179" t="str">
        <f t="shared" si="52"/>
        <v/>
      </c>
      <c r="K179" t="str">
        <f t="shared" si="54"/>
        <v/>
      </c>
      <c r="L179">
        <f t="shared" si="55"/>
        <v>1</v>
      </c>
      <c r="M179" t="str">
        <f t="shared" si="56"/>
        <v/>
      </c>
      <c r="N179" t="str">
        <f>IF(O179="0","",IF(L179=1,VLOOKUP(O179+0,slovy!$A$2:$C$10,3,FALSE),IF(Q179="1","",VLOOKUP(O179+0,slovy!$A$2:$B$10,2))))</f>
        <v/>
      </c>
      <c r="O179" t="str">
        <f t="shared" si="51"/>
        <v>0</v>
      </c>
      <c r="P179" t="e">
        <f>IF(Q179="0","",IF(Q179="1",VLOOKUP(O179+0,slovy!$F$2:$G$11,2,FALSE),VLOOKUP(Q179+0,slovy!$D$2:$E$10,2,FALSE)))</f>
        <v>#VALUE!</v>
      </c>
      <c r="Q179" t="str">
        <f t="shared" si="57"/>
        <v/>
      </c>
      <c r="R179">
        <f t="shared" si="41"/>
        <v>1</v>
      </c>
      <c r="S179" t="str">
        <f t="shared" si="42"/>
        <v/>
      </c>
      <c r="T179" t="str">
        <f>IF(U179="0","",IF(R179=1,VLOOKUP(U179+0,slovy!$A$2:$C$10,3,FALSE),IF(W179="1","",VLOOKUP(U179+0,slovy!$A$2:$B$10,2))))</f>
        <v/>
      </c>
      <c r="U179" t="str">
        <f t="shared" si="43"/>
        <v>0</v>
      </c>
      <c r="V179" t="e">
        <f>IF(W179="0","",IF(W179="1",VLOOKUP(U179+0,slovy!$F$2:$G$11,2,FALSE),VLOOKUP(W179+0,slovy!$D$2:$E$10,2,FALSE)))</f>
        <v>#VALUE!</v>
      </c>
      <c r="W179" t="str">
        <f t="shared" si="44"/>
        <v/>
      </c>
      <c r="X179" t="e">
        <f>IF(Y179="0","",VLOOKUP(Y179+0,slovy!$H$2:$I$10,2,FALSE))</f>
        <v>#VALUE!</v>
      </c>
      <c r="Y179" t="str">
        <f t="shared" si="45"/>
        <v/>
      </c>
      <c r="Z179" t="e">
        <f>IF(AC179="",VLOOKUP(AA179+0,slovy!$J$2:$K$10,2,FALSE),IF(AC179="0",IF(AE179="0","",IF(AA179="0","",VLOOKUP(AA179+0,slovy!J179:K187,2,FALSE))),IF(AC179="1","",IF(AA179="0",IF(AC179&gt;1,slovy!$M$13,""),VLOOKUP(AA179+0,slovy!$L$2:$M$10,2,FALSE)))))</f>
        <v>#VALUE!</v>
      </c>
      <c r="AA179" t="str">
        <f t="shared" si="46"/>
        <v/>
      </c>
      <c r="AB179" t="e">
        <f>IF(ISBLANK(AC179),"",IF(AC179="0","",IF(AC179="1",CONCATENATE(VLOOKUP(AA179+0,slovy!$F$2:$G$11,2,FALSE),slovy!$M$13),VLOOKUP(AC179+0,slovy!$D$2:$E$10,2,FALSE))))</f>
        <v>#VALUE!</v>
      </c>
      <c r="AC179" t="str">
        <f t="shared" si="47"/>
        <v/>
      </c>
      <c r="AD179" t="e">
        <f>IF(ISBLANK(AE179),"",IF(AE179="0","",IF(AA179="0",CONCATENATE(VLOOKUP(AE179+0,slovy!$H$2:$I$10,2,FALSE),slovy!$M$13),VLOOKUP(AE179+0,slovy!$H$2:$I$10,2,FALSE))))</f>
        <v>#VALUE!</v>
      </c>
      <c r="AE179" t="str">
        <f t="shared" si="48"/>
        <v/>
      </c>
      <c r="AF179" t="e">
        <f>IF(ISBLANK(AG179),"",VLOOKUP(AG179+0,slovy!$N$2:$O$10,2,FALSE))</f>
        <v>#VALUE!</v>
      </c>
      <c r="AG179" t="str">
        <f t="shared" si="49"/>
        <v/>
      </c>
      <c r="AK179">
        <f>ÚJ!$B$2</f>
        <v>0</v>
      </c>
      <c r="AL179">
        <f>ÚJ!$B$3</f>
        <v>0</v>
      </c>
      <c r="AM179">
        <f>ÚJ!$B$4</f>
        <v>0</v>
      </c>
      <c r="AN179" s="200">
        <f>ÚJ!$B$5</f>
        <v>0</v>
      </c>
    </row>
    <row r="180" spans="1:40" x14ac:dyDescent="0.25">
      <c r="A180" t="str">
        <f>IF(ISBLANK('Peněžní deník'!C184),"",'Peněžní deník'!C184)</f>
        <v/>
      </c>
      <c r="B180" s="197" t="str">
        <f>IF(ISBLANK('Peněžní deník'!B184),"",'Peněžní deník'!B184)</f>
        <v/>
      </c>
      <c r="C180" t="str">
        <f>IF(ISBLANK('Peněžní deník'!D184),"",'Peněžní deník'!D184)</f>
        <v/>
      </c>
      <c r="D180" t="str">
        <f>IF(ISNUMBER('Peněžní deník'!F184),"příjmový",IF(ISNUMBER('Peněžní deník'!G184),"výdajový",IF(ISNUMBER('Peněžní deník'!H184),"příjmový",IF(ISNUMBER('Peněžní deník'!I184),"výdajový",""))))</f>
        <v/>
      </c>
      <c r="E180" t="str">
        <f>IF(ISNUMBER('Peněžní deník'!F184),"hotově",IF(ISNUMBER('Peněžní deník'!G184),"hotově",IF(ISNUMBER('Peněžní deník'!H184),"na účet",IF(ISNUMBER('Peněžní deník'!I184),"z účtu",""))))</f>
        <v/>
      </c>
      <c r="F180" t="e">
        <f>VLOOKUP('Peněžní deník'!E184,'Čísla položek'!$A$2:$C$45,2,FALSE)</f>
        <v>#N/A</v>
      </c>
      <c r="G180" s="205" t="str">
        <f>TEXT('Peněžní deník'!F184+'Peněžní deník'!G184+'Peněžní deník'!H184+'Peněžní deník'!I184,"0,00")</f>
        <v>0,00</v>
      </c>
      <c r="H180" s="205">
        <f t="shared" si="50"/>
        <v>0</v>
      </c>
      <c r="I180" s="205">
        <f t="shared" si="53"/>
        <v>0</v>
      </c>
      <c r="J180" t="str">
        <f t="shared" si="52"/>
        <v/>
      </c>
      <c r="K180" t="str">
        <f t="shared" si="54"/>
        <v/>
      </c>
      <c r="L180">
        <f t="shared" si="55"/>
        <v>1</v>
      </c>
      <c r="M180" t="str">
        <f t="shared" si="56"/>
        <v/>
      </c>
      <c r="N180" t="str">
        <f>IF(O180="0","",IF(L180=1,VLOOKUP(O180+0,slovy!$A$2:$C$10,3,FALSE),IF(Q180="1","",VLOOKUP(O180+0,slovy!$A$2:$B$10,2))))</f>
        <v/>
      </c>
      <c r="O180" t="str">
        <f t="shared" si="51"/>
        <v>0</v>
      </c>
      <c r="P180" t="e">
        <f>IF(Q180="0","",IF(Q180="1",VLOOKUP(O180+0,slovy!$F$2:$G$11,2,FALSE),VLOOKUP(Q180+0,slovy!$D$2:$E$10,2,FALSE)))</f>
        <v>#VALUE!</v>
      </c>
      <c r="Q180" t="str">
        <f t="shared" si="57"/>
        <v/>
      </c>
      <c r="R180">
        <f t="shared" si="41"/>
        <v>1</v>
      </c>
      <c r="S180" t="str">
        <f t="shared" si="42"/>
        <v/>
      </c>
      <c r="T180" t="str">
        <f>IF(U180="0","",IF(R180=1,VLOOKUP(U180+0,slovy!$A$2:$C$10,3,FALSE),IF(W180="1","",VLOOKUP(U180+0,slovy!$A$2:$B$10,2))))</f>
        <v/>
      </c>
      <c r="U180" t="str">
        <f t="shared" si="43"/>
        <v>0</v>
      </c>
      <c r="V180" t="e">
        <f>IF(W180="0","",IF(W180="1",VLOOKUP(U180+0,slovy!$F$2:$G$11,2,FALSE),VLOOKUP(W180+0,slovy!$D$2:$E$10,2,FALSE)))</f>
        <v>#VALUE!</v>
      </c>
      <c r="W180" t="str">
        <f t="shared" si="44"/>
        <v/>
      </c>
      <c r="X180" t="e">
        <f>IF(Y180="0","",VLOOKUP(Y180+0,slovy!$H$2:$I$10,2,FALSE))</f>
        <v>#VALUE!</v>
      </c>
      <c r="Y180" t="str">
        <f t="shared" si="45"/>
        <v/>
      </c>
      <c r="Z180" t="e">
        <f>IF(AC180="",VLOOKUP(AA180+0,slovy!$J$2:$K$10,2,FALSE),IF(AC180="0",IF(AE180="0","",IF(AA180="0","",VLOOKUP(AA180+0,slovy!J180:K188,2,FALSE))),IF(AC180="1","",IF(AA180="0",IF(AC180&gt;1,slovy!$M$13,""),VLOOKUP(AA180+0,slovy!$L$2:$M$10,2,FALSE)))))</f>
        <v>#VALUE!</v>
      </c>
      <c r="AA180" t="str">
        <f t="shared" si="46"/>
        <v/>
      </c>
      <c r="AB180" t="e">
        <f>IF(ISBLANK(AC180),"",IF(AC180="0","",IF(AC180="1",CONCATENATE(VLOOKUP(AA180+0,slovy!$F$2:$G$11,2,FALSE),slovy!$M$13),VLOOKUP(AC180+0,slovy!$D$2:$E$10,2,FALSE))))</f>
        <v>#VALUE!</v>
      </c>
      <c r="AC180" t="str">
        <f t="shared" si="47"/>
        <v/>
      </c>
      <c r="AD180" t="e">
        <f>IF(ISBLANK(AE180),"",IF(AE180="0","",IF(AA180="0",CONCATENATE(VLOOKUP(AE180+0,slovy!$H$2:$I$10,2,FALSE),slovy!$M$13),VLOOKUP(AE180+0,slovy!$H$2:$I$10,2,FALSE))))</f>
        <v>#VALUE!</v>
      </c>
      <c r="AE180" t="str">
        <f t="shared" si="48"/>
        <v/>
      </c>
      <c r="AF180" t="e">
        <f>IF(ISBLANK(AG180),"",VLOOKUP(AG180+0,slovy!$N$2:$O$10,2,FALSE))</f>
        <v>#VALUE!</v>
      </c>
      <c r="AG180" t="str">
        <f t="shared" si="49"/>
        <v/>
      </c>
      <c r="AK180">
        <f>ÚJ!$B$2</f>
        <v>0</v>
      </c>
      <c r="AL180">
        <f>ÚJ!$B$3</f>
        <v>0</v>
      </c>
      <c r="AM180">
        <f>ÚJ!$B$4</f>
        <v>0</v>
      </c>
      <c r="AN180" s="200">
        <f>ÚJ!$B$5</f>
        <v>0</v>
      </c>
    </row>
    <row r="181" spans="1:40" x14ac:dyDescent="0.25">
      <c r="A181" t="str">
        <f>IF(ISBLANK('Peněžní deník'!C185),"",'Peněžní deník'!C185)</f>
        <v/>
      </c>
      <c r="B181" s="197" t="str">
        <f>IF(ISBLANK('Peněžní deník'!B185),"",'Peněžní deník'!B185)</f>
        <v/>
      </c>
      <c r="C181" t="str">
        <f>IF(ISBLANK('Peněžní deník'!D185),"",'Peněžní deník'!D185)</f>
        <v/>
      </c>
      <c r="D181" t="str">
        <f>IF(ISNUMBER('Peněžní deník'!F185),"příjmový",IF(ISNUMBER('Peněžní deník'!G185),"výdajový",IF(ISNUMBER('Peněžní deník'!H185),"příjmový",IF(ISNUMBER('Peněžní deník'!I185),"výdajový",""))))</f>
        <v/>
      </c>
      <c r="E181" t="str">
        <f>IF(ISNUMBER('Peněžní deník'!F185),"hotově",IF(ISNUMBER('Peněžní deník'!G185),"hotově",IF(ISNUMBER('Peněžní deník'!H185),"na účet",IF(ISNUMBER('Peněžní deník'!I185),"z účtu",""))))</f>
        <v/>
      </c>
      <c r="F181" t="e">
        <f>VLOOKUP('Peněžní deník'!E185,'Čísla položek'!$A$2:$C$45,2,FALSE)</f>
        <v>#N/A</v>
      </c>
      <c r="G181" s="205" t="str">
        <f>TEXT('Peněžní deník'!F185+'Peněžní deník'!G185+'Peněžní deník'!H185+'Peněžní deník'!I185,"0,00")</f>
        <v>0,00</v>
      </c>
      <c r="H181" s="205">
        <f t="shared" si="50"/>
        <v>0</v>
      </c>
      <c r="I181" s="205">
        <f t="shared" si="53"/>
        <v>0</v>
      </c>
      <c r="J181" t="str">
        <f t="shared" si="52"/>
        <v/>
      </c>
      <c r="K181" t="str">
        <f t="shared" si="54"/>
        <v/>
      </c>
      <c r="L181">
        <f t="shared" si="55"/>
        <v>1</v>
      </c>
      <c r="M181" t="str">
        <f t="shared" si="56"/>
        <v/>
      </c>
      <c r="N181" t="str">
        <f>IF(O181="0","",IF(L181=1,VLOOKUP(O181+0,slovy!$A$2:$C$10,3,FALSE),IF(Q181="1","",VLOOKUP(O181+0,slovy!$A$2:$B$10,2))))</f>
        <v/>
      </c>
      <c r="O181" t="str">
        <f t="shared" si="51"/>
        <v>0</v>
      </c>
      <c r="P181" t="e">
        <f>IF(Q181="0","",IF(Q181="1",VLOOKUP(O181+0,slovy!$F$2:$G$11,2,FALSE),VLOOKUP(Q181+0,slovy!$D$2:$E$10,2,FALSE)))</f>
        <v>#VALUE!</v>
      </c>
      <c r="Q181" t="str">
        <f t="shared" si="57"/>
        <v/>
      </c>
      <c r="R181">
        <f t="shared" si="41"/>
        <v>1</v>
      </c>
      <c r="S181" t="str">
        <f t="shared" si="42"/>
        <v/>
      </c>
      <c r="T181" t="str">
        <f>IF(U181="0","",IF(R181=1,VLOOKUP(U181+0,slovy!$A$2:$C$10,3,FALSE),IF(W181="1","",VLOOKUP(U181+0,slovy!$A$2:$B$10,2))))</f>
        <v/>
      </c>
      <c r="U181" t="str">
        <f t="shared" si="43"/>
        <v>0</v>
      </c>
      <c r="V181" t="e">
        <f>IF(W181="0","",IF(W181="1",VLOOKUP(U181+0,slovy!$F$2:$G$11,2,FALSE),VLOOKUP(W181+0,slovy!$D$2:$E$10,2,FALSE)))</f>
        <v>#VALUE!</v>
      </c>
      <c r="W181" t="str">
        <f t="shared" si="44"/>
        <v/>
      </c>
      <c r="X181" t="e">
        <f>IF(Y181="0","",VLOOKUP(Y181+0,slovy!$H$2:$I$10,2,FALSE))</f>
        <v>#VALUE!</v>
      </c>
      <c r="Y181" t="str">
        <f t="shared" si="45"/>
        <v/>
      </c>
      <c r="Z181" t="e">
        <f>IF(AC181="",VLOOKUP(AA181+0,slovy!$J$2:$K$10,2,FALSE),IF(AC181="0",IF(AE181="0","",IF(AA181="0","",VLOOKUP(AA181+0,slovy!J181:K189,2,FALSE))),IF(AC181="1","",IF(AA181="0",IF(AC181&gt;1,slovy!$M$13,""),VLOOKUP(AA181+0,slovy!$L$2:$M$10,2,FALSE)))))</f>
        <v>#VALUE!</v>
      </c>
      <c r="AA181" t="str">
        <f t="shared" si="46"/>
        <v/>
      </c>
      <c r="AB181" t="e">
        <f>IF(ISBLANK(AC181),"",IF(AC181="0","",IF(AC181="1",CONCATENATE(VLOOKUP(AA181+0,slovy!$F$2:$G$11,2,FALSE),slovy!$M$13),VLOOKUP(AC181+0,slovy!$D$2:$E$10,2,FALSE))))</f>
        <v>#VALUE!</v>
      </c>
      <c r="AC181" t="str">
        <f t="shared" si="47"/>
        <v/>
      </c>
      <c r="AD181" t="e">
        <f>IF(ISBLANK(AE181),"",IF(AE181="0","",IF(AA181="0",CONCATENATE(VLOOKUP(AE181+0,slovy!$H$2:$I$10,2,FALSE),slovy!$M$13),VLOOKUP(AE181+0,slovy!$H$2:$I$10,2,FALSE))))</f>
        <v>#VALUE!</v>
      </c>
      <c r="AE181" t="str">
        <f t="shared" si="48"/>
        <v/>
      </c>
      <c r="AF181" t="e">
        <f>IF(ISBLANK(AG181),"",VLOOKUP(AG181+0,slovy!$N$2:$O$10,2,FALSE))</f>
        <v>#VALUE!</v>
      </c>
      <c r="AG181" t="str">
        <f t="shared" si="49"/>
        <v/>
      </c>
      <c r="AK181">
        <f>ÚJ!$B$2</f>
        <v>0</v>
      </c>
      <c r="AL181">
        <f>ÚJ!$B$3</f>
        <v>0</v>
      </c>
      <c r="AM181">
        <f>ÚJ!$B$4</f>
        <v>0</v>
      </c>
      <c r="AN181" s="200">
        <f>ÚJ!$B$5</f>
        <v>0</v>
      </c>
    </row>
    <row r="182" spans="1:40" x14ac:dyDescent="0.25">
      <c r="A182" t="str">
        <f>IF(ISBLANK('Peněžní deník'!C186),"",'Peněžní deník'!C186)</f>
        <v/>
      </c>
      <c r="B182" s="197" t="str">
        <f>IF(ISBLANK('Peněžní deník'!B186),"",'Peněžní deník'!B186)</f>
        <v/>
      </c>
      <c r="C182" t="str">
        <f>IF(ISBLANK('Peněžní deník'!D186),"",'Peněžní deník'!D186)</f>
        <v/>
      </c>
      <c r="D182" t="str">
        <f>IF(ISNUMBER('Peněžní deník'!F186),"příjmový",IF(ISNUMBER('Peněžní deník'!G186),"výdajový",IF(ISNUMBER('Peněžní deník'!H186),"příjmový",IF(ISNUMBER('Peněžní deník'!I186),"výdajový",""))))</f>
        <v/>
      </c>
      <c r="E182" t="str">
        <f>IF(ISNUMBER('Peněžní deník'!F186),"hotově",IF(ISNUMBER('Peněžní deník'!G186),"hotově",IF(ISNUMBER('Peněžní deník'!H186),"na účet",IF(ISNUMBER('Peněžní deník'!I186),"z účtu",""))))</f>
        <v/>
      </c>
      <c r="F182" t="e">
        <f>VLOOKUP('Peněžní deník'!E186,'Čísla položek'!$A$2:$C$45,2,FALSE)</f>
        <v>#N/A</v>
      </c>
      <c r="G182" s="205" t="str">
        <f>TEXT('Peněžní deník'!F186+'Peněžní deník'!G186+'Peněžní deník'!H186+'Peněžní deník'!I186,"0,00")</f>
        <v>0,00</v>
      </c>
      <c r="H182" s="205">
        <f t="shared" si="50"/>
        <v>0</v>
      </c>
      <c r="I182" s="205">
        <f t="shared" si="53"/>
        <v>0</v>
      </c>
      <c r="J182" t="str">
        <f t="shared" si="52"/>
        <v/>
      </c>
      <c r="K182" t="str">
        <f t="shared" si="54"/>
        <v/>
      </c>
      <c r="L182">
        <f t="shared" si="55"/>
        <v>1</v>
      </c>
      <c r="M182" t="str">
        <f t="shared" si="56"/>
        <v/>
      </c>
      <c r="N182" t="str">
        <f>IF(O182="0","",IF(L182=1,VLOOKUP(O182+0,slovy!$A$2:$C$10,3,FALSE),IF(Q182="1","",VLOOKUP(O182+0,slovy!$A$2:$B$10,2))))</f>
        <v/>
      </c>
      <c r="O182" t="str">
        <f t="shared" si="51"/>
        <v>0</v>
      </c>
      <c r="P182" t="e">
        <f>IF(Q182="0","",IF(Q182="1",VLOOKUP(O182+0,slovy!$F$2:$G$11,2,FALSE),VLOOKUP(Q182+0,slovy!$D$2:$E$10,2,FALSE)))</f>
        <v>#VALUE!</v>
      </c>
      <c r="Q182" t="str">
        <f t="shared" si="57"/>
        <v/>
      </c>
      <c r="R182">
        <f t="shared" si="41"/>
        <v>1</v>
      </c>
      <c r="S182" t="str">
        <f t="shared" si="42"/>
        <v/>
      </c>
      <c r="T182" t="str">
        <f>IF(U182="0","",IF(R182=1,VLOOKUP(U182+0,slovy!$A$2:$C$10,3,FALSE),IF(W182="1","",VLOOKUP(U182+0,slovy!$A$2:$B$10,2))))</f>
        <v/>
      </c>
      <c r="U182" t="str">
        <f t="shared" si="43"/>
        <v>0</v>
      </c>
      <c r="V182" t="e">
        <f>IF(W182="0","",IF(W182="1",VLOOKUP(U182+0,slovy!$F$2:$G$11,2,FALSE),VLOOKUP(W182+0,slovy!$D$2:$E$10,2,FALSE)))</f>
        <v>#VALUE!</v>
      </c>
      <c r="W182" t="str">
        <f t="shared" si="44"/>
        <v/>
      </c>
      <c r="X182" t="e">
        <f>IF(Y182="0","",VLOOKUP(Y182+0,slovy!$H$2:$I$10,2,FALSE))</f>
        <v>#VALUE!</v>
      </c>
      <c r="Y182" t="str">
        <f t="shared" si="45"/>
        <v/>
      </c>
      <c r="Z182" t="e">
        <f>IF(AC182="",VLOOKUP(AA182+0,slovy!$J$2:$K$10,2,FALSE),IF(AC182="0",IF(AE182="0","",IF(AA182="0","",VLOOKUP(AA182+0,slovy!J182:K190,2,FALSE))),IF(AC182="1","",IF(AA182="0",IF(AC182&gt;1,slovy!$M$13,""),VLOOKUP(AA182+0,slovy!$L$2:$M$10,2,FALSE)))))</f>
        <v>#VALUE!</v>
      </c>
      <c r="AA182" t="str">
        <f t="shared" si="46"/>
        <v/>
      </c>
      <c r="AB182" t="e">
        <f>IF(ISBLANK(AC182),"",IF(AC182="0","",IF(AC182="1",CONCATENATE(VLOOKUP(AA182+0,slovy!$F$2:$G$11,2,FALSE),slovy!$M$13),VLOOKUP(AC182+0,slovy!$D$2:$E$10,2,FALSE))))</f>
        <v>#VALUE!</v>
      </c>
      <c r="AC182" t="str">
        <f t="shared" si="47"/>
        <v/>
      </c>
      <c r="AD182" t="e">
        <f>IF(ISBLANK(AE182),"",IF(AE182="0","",IF(AA182="0",CONCATENATE(VLOOKUP(AE182+0,slovy!$H$2:$I$10,2,FALSE),slovy!$M$13),VLOOKUP(AE182+0,slovy!$H$2:$I$10,2,FALSE))))</f>
        <v>#VALUE!</v>
      </c>
      <c r="AE182" t="str">
        <f t="shared" si="48"/>
        <v/>
      </c>
      <c r="AF182" t="e">
        <f>IF(ISBLANK(AG182),"",VLOOKUP(AG182+0,slovy!$N$2:$O$10,2,FALSE))</f>
        <v>#VALUE!</v>
      </c>
      <c r="AG182" t="str">
        <f t="shared" si="49"/>
        <v/>
      </c>
      <c r="AK182">
        <f>ÚJ!$B$2</f>
        <v>0</v>
      </c>
      <c r="AL182">
        <f>ÚJ!$B$3</f>
        <v>0</v>
      </c>
      <c r="AM182">
        <f>ÚJ!$B$4</f>
        <v>0</v>
      </c>
      <c r="AN182" s="200">
        <f>ÚJ!$B$5</f>
        <v>0</v>
      </c>
    </row>
    <row r="183" spans="1:40" x14ac:dyDescent="0.25">
      <c r="A183" t="str">
        <f>IF(ISBLANK('Peněžní deník'!C187),"",'Peněžní deník'!C187)</f>
        <v/>
      </c>
      <c r="B183" s="197" t="str">
        <f>IF(ISBLANK('Peněžní deník'!B187),"",'Peněžní deník'!B187)</f>
        <v/>
      </c>
      <c r="C183" t="str">
        <f>IF(ISBLANK('Peněžní deník'!D187),"",'Peněžní deník'!D187)</f>
        <v/>
      </c>
      <c r="D183" t="str">
        <f>IF(ISNUMBER('Peněžní deník'!F187),"příjmový",IF(ISNUMBER('Peněžní deník'!G187),"výdajový",IF(ISNUMBER('Peněžní deník'!H187),"příjmový",IF(ISNUMBER('Peněžní deník'!I187),"výdajový",""))))</f>
        <v/>
      </c>
      <c r="E183" t="str">
        <f>IF(ISNUMBER('Peněžní deník'!F187),"hotově",IF(ISNUMBER('Peněžní deník'!G187),"hotově",IF(ISNUMBER('Peněžní deník'!H187),"na účet",IF(ISNUMBER('Peněžní deník'!I187),"z účtu",""))))</f>
        <v/>
      </c>
      <c r="F183" t="e">
        <f>VLOOKUP('Peněžní deník'!E187,'Čísla položek'!$A$2:$C$45,2,FALSE)</f>
        <v>#N/A</v>
      </c>
      <c r="G183" s="205" t="str">
        <f>TEXT('Peněžní deník'!F187+'Peněžní deník'!G187+'Peněžní deník'!H187+'Peněžní deník'!I187,"0,00")</f>
        <v>0,00</v>
      </c>
      <c r="H183" s="205">
        <f t="shared" si="50"/>
        <v>0</v>
      </c>
      <c r="I183" s="205">
        <f t="shared" si="53"/>
        <v>0</v>
      </c>
      <c r="J183" t="str">
        <f t="shared" si="52"/>
        <v/>
      </c>
      <c r="K183" t="str">
        <f t="shared" si="54"/>
        <v/>
      </c>
      <c r="L183">
        <f t="shared" si="55"/>
        <v>1</v>
      </c>
      <c r="M183" t="str">
        <f t="shared" si="56"/>
        <v/>
      </c>
      <c r="N183" t="str">
        <f>IF(O183="0","",IF(L183=1,VLOOKUP(O183+0,slovy!$A$2:$C$10,3,FALSE),IF(Q183="1","",VLOOKUP(O183+0,slovy!$A$2:$B$10,2))))</f>
        <v/>
      </c>
      <c r="O183" t="str">
        <f t="shared" si="51"/>
        <v>0</v>
      </c>
      <c r="P183" t="e">
        <f>IF(Q183="0","",IF(Q183="1",VLOOKUP(O183+0,slovy!$F$2:$G$11,2,FALSE),VLOOKUP(Q183+0,slovy!$D$2:$E$10,2,FALSE)))</f>
        <v>#VALUE!</v>
      </c>
      <c r="Q183" t="str">
        <f t="shared" si="57"/>
        <v/>
      </c>
      <c r="R183">
        <f t="shared" si="41"/>
        <v>1</v>
      </c>
      <c r="S183" t="str">
        <f t="shared" si="42"/>
        <v/>
      </c>
      <c r="T183" t="str">
        <f>IF(U183="0","",IF(R183=1,VLOOKUP(U183+0,slovy!$A$2:$C$10,3,FALSE),IF(W183="1","",VLOOKUP(U183+0,slovy!$A$2:$B$10,2))))</f>
        <v/>
      </c>
      <c r="U183" t="str">
        <f t="shared" si="43"/>
        <v>0</v>
      </c>
      <c r="V183" t="e">
        <f>IF(W183="0","",IF(W183="1",VLOOKUP(U183+0,slovy!$F$2:$G$11,2,FALSE),VLOOKUP(W183+0,slovy!$D$2:$E$10,2,FALSE)))</f>
        <v>#VALUE!</v>
      </c>
      <c r="W183" t="str">
        <f t="shared" si="44"/>
        <v/>
      </c>
      <c r="X183" t="e">
        <f>IF(Y183="0","",VLOOKUP(Y183+0,slovy!$H$2:$I$10,2,FALSE))</f>
        <v>#VALUE!</v>
      </c>
      <c r="Y183" t="str">
        <f t="shared" si="45"/>
        <v/>
      </c>
      <c r="Z183" t="e">
        <f>IF(AC183="",VLOOKUP(AA183+0,slovy!$J$2:$K$10,2,FALSE),IF(AC183="0",IF(AE183="0","",IF(AA183="0","",VLOOKUP(AA183+0,slovy!J183:K191,2,FALSE))),IF(AC183="1","",IF(AA183="0",IF(AC183&gt;1,slovy!$M$13,""),VLOOKUP(AA183+0,slovy!$L$2:$M$10,2,FALSE)))))</f>
        <v>#VALUE!</v>
      </c>
      <c r="AA183" t="str">
        <f t="shared" si="46"/>
        <v/>
      </c>
      <c r="AB183" t="e">
        <f>IF(ISBLANK(AC183),"",IF(AC183="0","",IF(AC183="1",CONCATENATE(VLOOKUP(AA183+0,slovy!$F$2:$G$11,2,FALSE),slovy!$M$13),VLOOKUP(AC183+0,slovy!$D$2:$E$10,2,FALSE))))</f>
        <v>#VALUE!</v>
      </c>
      <c r="AC183" t="str">
        <f t="shared" si="47"/>
        <v/>
      </c>
      <c r="AD183" t="e">
        <f>IF(ISBLANK(AE183),"",IF(AE183="0","",IF(AA183="0",CONCATENATE(VLOOKUP(AE183+0,slovy!$H$2:$I$10,2,FALSE),slovy!$M$13),VLOOKUP(AE183+0,slovy!$H$2:$I$10,2,FALSE))))</f>
        <v>#VALUE!</v>
      </c>
      <c r="AE183" t="str">
        <f t="shared" si="48"/>
        <v/>
      </c>
      <c r="AF183" t="e">
        <f>IF(ISBLANK(AG183),"",VLOOKUP(AG183+0,slovy!$N$2:$O$10,2,FALSE))</f>
        <v>#VALUE!</v>
      </c>
      <c r="AG183" t="str">
        <f t="shared" si="49"/>
        <v/>
      </c>
      <c r="AK183">
        <f>ÚJ!$B$2</f>
        <v>0</v>
      </c>
      <c r="AL183">
        <f>ÚJ!$B$3</f>
        <v>0</v>
      </c>
      <c r="AM183">
        <f>ÚJ!$B$4</f>
        <v>0</v>
      </c>
      <c r="AN183" s="200">
        <f>ÚJ!$B$5</f>
        <v>0</v>
      </c>
    </row>
    <row r="184" spans="1:40" x14ac:dyDescent="0.25">
      <c r="A184" t="str">
        <f>IF(ISBLANK('Peněžní deník'!C188),"",'Peněžní deník'!C188)</f>
        <v/>
      </c>
      <c r="B184" s="197" t="str">
        <f>IF(ISBLANK('Peněžní deník'!B188),"",'Peněžní deník'!B188)</f>
        <v/>
      </c>
      <c r="C184" t="str">
        <f>IF(ISBLANK('Peněžní deník'!D188),"",'Peněžní deník'!D188)</f>
        <v/>
      </c>
      <c r="D184" t="str">
        <f>IF(ISNUMBER('Peněžní deník'!F188),"příjmový",IF(ISNUMBER('Peněžní deník'!G188),"výdajový",IF(ISNUMBER('Peněžní deník'!H188),"příjmový",IF(ISNUMBER('Peněžní deník'!I188),"výdajový",""))))</f>
        <v/>
      </c>
      <c r="E184" t="str">
        <f>IF(ISNUMBER('Peněžní deník'!F188),"hotově",IF(ISNUMBER('Peněžní deník'!G188),"hotově",IF(ISNUMBER('Peněžní deník'!H188),"na účet",IF(ISNUMBER('Peněžní deník'!I188),"z účtu",""))))</f>
        <v/>
      </c>
      <c r="F184" t="e">
        <f>VLOOKUP('Peněžní deník'!E188,'Čísla položek'!$A$2:$C$45,2,FALSE)</f>
        <v>#N/A</v>
      </c>
      <c r="G184" s="205" t="str">
        <f>TEXT('Peněžní deník'!F188+'Peněžní deník'!G188+'Peněžní deník'!H188+'Peněžní deník'!I188,"0,00")</f>
        <v>0,00</v>
      </c>
      <c r="H184" s="205">
        <f t="shared" si="50"/>
        <v>0</v>
      </c>
      <c r="I184" s="205">
        <f t="shared" si="53"/>
        <v>0</v>
      </c>
      <c r="J184" t="str">
        <f t="shared" si="52"/>
        <v/>
      </c>
      <c r="K184" t="str">
        <f t="shared" si="54"/>
        <v/>
      </c>
      <c r="L184">
        <f t="shared" si="55"/>
        <v>1</v>
      </c>
      <c r="M184" t="str">
        <f t="shared" si="56"/>
        <v/>
      </c>
      <c r="N184" t="str">
        <f>IF(O184="0","",IF(L184=1,VLOOKUP(O184+0,slovy!$A$2:$C$10,3,FALSE),IF(Q184="1","",VLOOKUP(O184+0,slovy!$A$2:$B$10,2))))</f>
        <v/>
      </c>
      <c r="O184" t="str">
        <f t="shared" si="51"/>
        <v>0</v>
      </c>
      <c r="P184" t="e">
        <f>IF(Q184="0","",IF(Q184="1",VLOOKUP(O184+0,slovy!$F$2:$G$11,2,FALSE),VLOOKUP(Q184+0,slovy!$D$2:$E$10,2,FALSE)))</f>
        <v>#VALUE!</v>
      </c>
      <c r="Q184" t="str">
        <f t="shared" si="57"/>
        <v/>
      </c>
      <c r="R184">
        <f t="shared" si="41"/>
        <v>1</v>
      </c>
      <c r="S184" t="str">
        <f t="shared" si="42"/>
        <v/>
      </c>
      <c r="T184" t="str">
        <f>IF(U184="0","",IF(R184=1,VLOOKUP(U184+0,slovy!$A$2:$C$10,3,FALSE),IF(W184="1","",VLOOKUP(U184+0,slovy!$A$2:$B$10,2))))</f>
        <v/>
      </c>
      <c r="U184" t="str">
        <f t="shared" si="43"/>
        <v>0</v>
      </c>
      <c r="V184" t="e">
        <f>IF(W184="0","",IF(W184="1",VLOOKUP(U184+0,slovy!$F$2:$G$11,2,FALSE),VLOOKUP(W184+0,slovy!$D$2:$E$10,2,FALSE)))</f>
        <v>#VALUE!</v>
      </c>
      <c r="W184" t="str">
        <f t="shared" si="44"/>
        <v/>
      </c>
      <c r="X184" t="e">
        <f>IF(Y184="0","",VLOOKUP(Y184+0,slovy!$H$2:$I$10,2,FALSE))</f>
        <v>#VALUE!</v>
      </c>
      <c r="Y184" t="str">
        <f t="shared" si="45"/>
        <v/>
      </c>
      <c r="Z184" t="e">
        <f>IF(AC184="",VLOOKUP(AA184+0,slovy!$J$2:$K$10,2,FALSE),IF(AC184="0",IF(AE184="0","",IF(AA184="0","",VLOOKUP(AA184+0,slovy!J184:K192,2,FALSE))),IF(AC184="1","",IF(AA184="0",IF(AC184&gt;1,slovy!$M$13,""),VLOOKUP(AA184+0,slovy!$L$2:$M$10,2,FALSE)))))</f>
        <v>#VALUE!</v>
      </c>
      <c r="AA184" t="str">
        <f t="shared" si="46"/>
        <v/>
      </c>
      <c r="AB184" t="e">
        <f>IF(ISBLANK(AC184),"",IF(AC184="0","",IF(AC184="1",CONCATENATE(VLOOKUP(AA184+0,slovy!$F$2:$G$11,2,FALSE),slovy!$M$13),VLOOKUP(AC184+0,slovy!$D$2:$E$10,2,FALSE))))</f>
        <v>#VALUE!</v>
      </c>
      <c r="AC184" t="str">
        <f t="shared" si="47"/>
        <v/>
      </c>
      <c r="AD184" t="e">
        <f>IF(ISBLANK(AE184),"",IF(AE184="0","",IF(AA184="0",CONCATENATE(VLOOKUP(AE184+0,slovy!$H$2:$I$10,2,FALSE),slovy!$M$13),VLOOKUP(AE184+0,slovy!$H$2:$I$10,2,FALSE))))</f>
        <v>#VALUE!</v>
      </c>
      <c r="AE184" t="str">
        <f t="shared" si="48"/>
        <v/>
      </c>
      <c r="AF184" t="e">
        <f>IF(ISBLANK(AG184),"",VLOOKUP(AG184+0,slovy!$N$2:$O$10,2,FALSE))</f>
        <v>#VALUE!</v>
      </c>
      <c r="AG184" t="str">
        <f t="shared" si="49"/>
        <v/>
      </c>
      <c r="AK184">
        <f>ÚJ!$B$2</f>
        <v>0</v>
      </c>
      <c r="AL184">
        <f>ÚJ!$B$3</f>
        <v>0</v>
      </c>
      <c r="AM184">
        <f>ÚJ!$B$4</f>
        <v>0</v>
      </c>
      <c r="AN184" s="200">
        <f>ÚJ!$B$5</f>
        <v>0</v>
      </c>
    </row>
    <row r="185" spans="1:40" x14ac:dyDescent="0.25">
      <c r="A185" t="str">
        <f>IF(ISBLANK('Peněžní deník'!C189),"",'Peněžní deník'!C189)</f>
        <v/>
      </c>
      <c r="B185" s="197" t="str">
        <f>IF(ISBLANK('Peněžní deník'!B189),"",'Peněžní deník'!B189)</f>
        <v/>
      </c>
      <c r="C185" t="str">
        <f>IF(ISBLANK('Peněžní deník'!D189),"",'Peněžní deník'!D189)</f>
        <v/>
      </c>
      <c r="D185" t="str">
        <f>IF(ISNUMBER('Peněžní deník'!F189),"příjmový",IF(ISNUMBER('Peněžní deník'!G189),"výdajový",IF(ISNUMBER('Peněžní deník'!H189),"příjmový",IF(ISNUMBER('Peněžní deník'!I189),"výdajový",""))))</f>
        <v/>
      </c>
      <c r="E185" t="str">
        <f>IF(ISNUMBER('Peněžní deník'!F189),"hotově",IF(ISNUMBER('Peněžní deník'!G189),"hotově",IF(ISNUMBER('Peněžní deník'!H189),"na účet",IF(ISNUMBER('Peněžní deník'!I189),"z účtu",""))))</f>
        <v/>
      </c>
      <c r="F185" t="e">
        <f>VLOOKUP('Peněžní deník'!E189,'Čísla položek'!$A$2:$C$45,2,FALSE)</f>
        <v>#N/A</v>
      </c>
      <c r="G185" s="205" t="str">
        <f>TEXT('Peněžní deník'!F189+'Peněžní deník'!G189+'Peněžní deník'!H189+'Peněžní deník'!I189,"0,00")</f>
        <v>0,00</v>
      </c>
      <c r="H185" s="205">
        <f t="shared" si="50"/>
        <v>0</v>
      </c>
      <c r="I185" s="205">
        <f t="shared" si="53"/>
        <v>0</v>
      </c>
      <c r="J185" t="str">
        <f t="shared" si="52"/>
        <v/>
      </c>
      <c r="K185" t="str">
        <f t="shared" si="54"/>
        <v/>
      </c>
      <c r="L185">
        <f t="shared" si="55"/>
        <v>1</v>
      </c>
      <c r="M185" t="str">
        <f t="shared" si="56"/>
        <v/>
      </c>
      <c r="N185" t="str">
        <f>IF(O185="0","",IF(L185=1,VLOOKUP(O185+0,slovy!$A$2:$C$10,3,FALSE),IF(Q185="1","",VLOOKUP(O185+0,slovy!$A$2:$B$10,2))))</f>
        <v/>
      </c>
      <c r="O185" t="str">
        <f t="shared" si="51"/>
        <v>0</v>
      </c>
      <c r="P185" t="e">
        <f>IF(Q185="0","",IF(Q185="1",VLOOKUP(O185+0,slovy!$F$2:$G$11,2,FALSE),VLOOKUP(Q185+0,slovy!$D$2:$E$10,2,FALSE)))</f>
        <v>#VALUE!</v>
      </c>
      <c r="Q185" t="str">
        <f t="shared" si="57"/>
        <v/>
      </c>
      <c r="R185">
        <f t="shared" si="41"/>
        <v>1</v>
      </c>
      <c r="S185" t="str">
        <f t="shared" si="42"/>
        <v/>
      </c>
      <c r="T185" t="str">
        <f>IF(U185="0","",IF(R185=1,VLOOKUP(U185+0,slovy!$A$2:$C$10,3,FALSE),IF(W185="1","",VLOOKUP(U185+0,slovy!$A$2:$B$10,2))))</f>
        <v/>
      </c>
      <c r="U185" t="str">
        <f t="shared" si="43"/>
        <v>0</v>
      </c>
      <c r="V185" t="e">
        <f>IF(W185="0","",IF(W185="1",VLOOKUP(U185+0,slovy!$F$2:$G$11,2,FALSE),VLOOKUP(W185+0,slovy!$D$2:$E$10,2,FALSE)))</f>
        <v>#VALUE!</v>
      </c>
      <c r="W185" t="str">
        <f t="shared" si="44"/>
        <v/>
      </c>
      <c r="X185" t="e">
        <f>IF(Y185="0","",VLOOKUP(Y185+0,slovy!$H$2:$I$10,2,FALSE))</f>
        <v>#VALUE!</v>
      </c>
      <c r="Y185" t="str">
        <f t="shared" si="45"/>
        <v/>
      </c>
      <c r="Z185" t="e">
        <f>IF(AC185="",VLOOKUP(AA185+0,slovy!$J$2:$K$10,2,FALSE),IF(AC185="0",IF(AE185="0","",IF(AA185="0","",VLOOKUP(AA185+0,slovy!J185:K193,2,FALSE))),IF(AC185="1","",IF(AA185="0",IF(AC185&gt;1,slovy!$M$13,""),VLOOKUP(AA185+0,slovy!$L$2:$M$10,2,FALSE)))))</f>
        <v>#VALUE!</v>
      </c>
      <c r="AA185" t="str">
        <f t="shared" si="46"/>
        <v/>
      </c>
      <c r="AB185" t="e">
        <f>IF(ISBLANK(AC185),"",IF(AC185="0","",IF(AC185="1",CONCATENATE(VLOOKUP(AA185+0,slovy!$F$2:$G$11,2,FALSE),slovy!$M$13),VLOOKUP(AC185+0,slovy!$D$2:$E$10,2,FALSE))))</f>
        <v>#VALUE!</v>
      </c>
      <c r="AC185" t="str">
        <f t="shared" si="47"/>
        <v/>
      </c>
      <c r="AD185" t="e">
        <f>IF(ISBLANK(AE185),"",IF(AE185="0","",IF(AA185="0",CONCATENATE(VLOOKUP(AE185+0,slovy!$H$2:$I$10,2,FALSE),slovy!$M$13),VLOOKUP(AE185+0,slovy!$H$2:$I$10,2,FALSE))))</f>
        <v>#VALUE!</v>
      </c>
      <c r="AE185" t="str">
        <f t="shared" si="48"/>
        <v/>
      </c>
      <c r="AF185" t="e">
        <f>IF(ISBLANK(AG185),"",VLOOKUP(AG185+0,slovy!$N$2:$O$10,2,FALSE))</f>
        <v>#VALUE!</v>
      </c>
      <c r="AG185" t="str">
        <f t="shared" si="49"/>
        <v/>
      </c>
      <c r="AK185">
        <f>ÚJ!$B$2</f>
        <v>0</v>
      </c>
      <c r="AL185">
        <f>ÚJ!$B$3</f>
        <v>0</v>
      </c>
      <c r="AM185">
        <f>ÚJ!$B$4</f>
        <v>0</v>
      </c>
      <c r="AN185" s="200">
        <f>ÚJ!$B$5</f>
        <v>0</v>
      </c>
    </row>
    <row r="186" spans="1:40" x14ac:dyDescent="0.25">
      <c r="A186" t="str">
        <f>IF(ISBLANK('Peněžní deník'!C190),"",'Peněžní deník'!C190)</f>
        <v/>
      </c>
      <c r="B186" s="197" t="str">
        <f>IF(ISBLANK('Peněžní deník'!B190),"",'Peněžní deník'!B190)</f>
        <v/>
      </c>
      <c r="C186" t="str">
        <f>IF(ISBLANK('Peněžní deník'!D190),"",'Peněžní deník'!D190)</f>
        <v/>
      </c>
      <c r="D186" t="str">
        <f>IF(ISNUMBER('Peněžní deník'!F190),"příjmový",IF(ISNUMBER('Peněžní deník'!G190),"výdajový",IF(ISNUMBER('Peněžní deník'!H190),"příjmový",IF(ISNUMBER('Peněžní deník'!I190),"výdajový",""))))</f>
        <v/>
      </c>
      <c r="E186" t="str">
        <f>IF(ISNUMBER('Peněžní deník'!F190),"hotově",IF(ISNUMBER('Peněžní deník'!G190),"hotově",IF(ISNUMBER('Peněžní deník'!H190),"na účet",IF(ISNUMBER('Peněžní deník'!I190),"z účtu",""))))</f>
        <v/>
      </c>
      <c r="F186" t="e">
        <f>VLOOKUP('Peněžní deník'!E190,'Čísla položek'!$A$2:$C$45,2,FALSE)</f>
        <v>#N/A</v>
      </c>
      <c r="G186" s="205" t="str">
        <f>TEXT('Peněžní deník'!F190+'Peněžní deník'!G190+'Peněžní deník'!H190+'Peněžní deník'!I190,"0,00")</f>
        <v>0,00</v>
      </c>
      <c r="H186" s="205">
        <f t="shared" si="50"/>
        <v>0</v>
      </c>
      <c r="I186" s="205">
        <f t="shared" si="53"/>
        <v>0</v>
      </c>
      <c r="J186" t="str">
        <f t="shared" si="52"/>
        <v/>
      </c>
      <c r="K186" t="str">
        <f t="shared" si="54"/>
        <v/>
      </c>
      <c r="L186">
        <f t="shared" si="55"/>
        <v>1</v>
      </c>
      <c r="M186" t="str">
        <f t="shared" si="56"/>
        <v/>
      </c>
      <c r="N186" t="str">
        <f>IF(O186="0","",IF(L186=1,VLOOKUP(O186+0,slovy!$A$2:$C$10,3,FALSE),IF(Q186="1","",VLOOKUP(O186+0,slovy!$A$2:$B$10,2))))</f>
        <v/>
      </c>
      <c r="O186" t="str">
        <f t="shared" si="51"/>
        <v>0</v>
      </c>
      <c r="P186" t="e">
        <f>IF(Q186="0","",IF(Q186="1",VLOOKUP(O186+0,slovy!$F$2:$G$11,2,FALSE),VLOOKUP(Q186+0,slovy!$D$2:$E$10,2,FALSE)))</f>
        <v>#VALUE!</v>
      </c>
      <c r="Q186" t="str">
        <f t="shared" si="57"/>
        <v/>
      </c>
      <c r="R186">
        <f t="shared" si="41"/>
        <v>1</v>
      </c>
      <c r="S186" t="str">
        <f t="shared" si="42"/>
        <v/>
      </c>
      <c r="T186" t="str">
        <f>IF(U186="0","",IF(R186=1,VLOOKUP(U186+0,slovy!$A$2:$C$10,3,FALSE),IF(W186="1","",VLOOKUP(U186+0,slovy!$A$2:$B$10,2))))</f>
        <v/>
      </c>
      <c r="U186" t="str">
        <f t="shared" si="43"/>
        <v>0</v>
      </c>
      <c r="V186" t="e">
        <f>IF(W186="0","",IF(W186="1",VLOOKUP(U186+0,slovy!$F$2:$G$11,2,FALSE),VLOOKUP(W186+0,slovy!$D$2:$E$10,2,FALSE)))</f>
        <v>#VALUE!</v>
      </c>
      <c r="W186" t="str">
        <f t="shared" si="44"/>
        <v/>
      </c>
      <c r="X186" t="e">
        <f>IF(Y186="0","",VLOOKUP(Y186+0,slovy!$H$2:$I$10,2,FALSE))</f>
        <v>#VALUE!</v>
      </c>
      <c r="Y186" t="str">
        <f t="shared" si="45"/>
        <v/>
      </c>
      <c r="Z186" t="e">
        <f>IF(AC186="",VLOOKUP(AA186+0,slovy!$J$2:$K$10,2,FALSE),IF(AC186="0",IF(AE186="0","",IF(AA186="0","",VLOOKUP(AA186+0,slovy!J186:K194,2,FALSE))),IF(AC186="1","",IF(AA186="0",IF(AC186&gt;1,slovy!$M$13,""),VLOOKUP(AA186+0,slovy!$L$2:$M$10,2,FALSE)))))</f>
        <v>#VALUE!</v>
      </c>
      <c r="AA186" t="str">
        <f t="shared" si="46"/>
        <v/>
      </c>
      <c r="AB186" t="e">
        <f>IF(ISBLANK(AC186),"",IF(AC186="0","",IF(AC186="1",CONCATENATE(VLOOKUP(AA186+0,slovy!$F$2:$G$11,2,FALSE),slovy!$M$13),VLOOKUP(AC186+0,slovy!$D$2:$E$10,2,FALSE))))</f>
        <v>#VALUE!</v>
      </c>
      <c r="AC186" t="str">
        <f t="shared" si="47"/>
        <v/>
      </c>
      <c r="AD186" t="e">
        <f>IF(ISBLANK(AE186),"",IF(AE186="0","",IF(AA186="0",CONCATENATE(VLOOKUP(AE186+0,slovy!$H$2:$I$10,2,FALSE),slovy!$M$13),VLOOKUP(AE186+0,slovy!$H$2:$I$10,2,FALSE))))</f>
        <v>#VALUE!</v>
      </c>
      <c r="AE186" t="str">
        <f t="shared" si="48"/>
        <v/>
      </c>
      <c r="AF186" t="e">
        <f>IF(ISBLANK(AG186),"",VLOOKUP(AG186+0,slovy!$N$2:$O$10,2,FALSE))</f>
        <v>#VALUE!</v>
      </c>
      <c r="AG186" t="str">
        <f t="shared" si="49"/>
        <v/>
      </c>
      <c r="AK186">
        <f>ÚJ!$B$2</f>
        <v>0</v>
      </c>
      <c r="AL186">
        <f>ÚJ!$B$3</f>
        <v>0</v>
      </c>
      <c r="AM186">
        <f>ÚJ!$B$4</f>
        <v>0</v>
      </c>
      <c r="AN186" s="200">
        <f>ÚJ!$B$5</f>
        <v>0</v>
      </c>
    </row>
    <row r="187" spans="1:40" x14ac:dyDescent="0.25">
      <c r="A187" t="str">
        <f>IF(ISBLANK('Peněžní deník'!C191),"",'Peněžní deník'!C191)</f>
        <v/>
      </c>
      <c r="B187" s="197" t="str">
        <f>IF(ISBLANK('Peněžní deník'!B191),"",'Peněžní deník'!B191)</f>
        <v/>
      </c>
      <c r="C187" t="str">
        <f>IF(ISBLANK('Peněžní deník'!D191),"",'Peněžní deník'!D191)</f>
        <v/>
      </c>
      <c r="D187" t="str">
        <f>IF(ISNUMBER('Peněžní deník'!F191),"příjmový",IF(ISNUMBER('Peněžní deník'!G191),"výdajový",IF(ISNUMBER('Peněžní deník'!H191),"příjmový",IF(ISNUMBER('Peněžní deník'!I191),"výdajový",""))))</f>
        <v/>
      </c>
      <c r="E187" t="str">
        <f>IF(ISNUMBER('Peněžní deník'!F191),"hotově",IF(ISNUMBER('Peněžní deník'!G191),"hotově",IF(ISNUMBER('Peněžní deník'!H191),"na účet",IF(ISNUMBER('Peněžní deník'!I191),"z účtu",""))))</f>
        <v/>
      </c>
      <c r="F187" t="e">
        <f>VLOOKUP('Peněžní deník'!E191,'Čísla položek'!$A$2:$C$45,2,FALSE)</f>
        <v>#N/A</v>
      </c>
      <c r="G187" s="205" t="str">
        <f>TEXT('Peněžní deník'!F191+'Peněžní deník'!G191+'Peněžní deník'!H191+'Peněžní deník'!I191,"0,00")</f>
        <v>0,00</v>
      </c>
      <c r="H187" s="205">
        <f t="shared" si="50"/>
        <v>0</v>
      </c>
      <c r="I187" s="205">
        <f t="shared" si="53"/>
        <v>0</v>
      </c>
      <c r="J187" t="str">
        <f t="shared" si="52"/>
        <v/>
      </c>
      <c r="K187" t="str">
        <f t="shared" si="54"/>
        <v/>
      </c>
      <c r="L187">
        <f t="shared" si="55"/>
        <v>1</v>
      </c>
      <c r="M187" t="str">
        <f t="shared" si="56"/>
        <v/>
      </c>
      <c r="N187" t="str">
        <f>IF(O187="0","",IF(L187=1,VLOOKUP(O187+0,slovy!$A$2:$C$10,3,FALSE),IF(Q187="1","",VLOOKUP(O187+0,slovy!$A$2:$B$10,2))))</f>
        <v/>
      </c>
      <c r="O187" t="str">
        <f t="shared" si="51"/>
        <v>0</v>
      </c>
      <c r="P187" t="e">
        <f>IF(Q187="0","",IF(Q187="1",VLOOKUP(O187+0,slovy!$F$2:$G$11,2,FALSE),VLOOKUP(Q187+0,slovy!$D$2:$E$10,2,FALSE)))</f>
        <v>#VALUE!</v>
      </c>
      <c r="Q187" t="str">
        <f t="shared" si="57"/>
        <v/>
      </c>
      <c r="R187">
        <f t="shared" si="41"/>
        <v>1</v>
      </c>
      <c r="S187" t="str">
        <f t="shared" si="42"/>
        <v/>
      </c>
      <c r="T187" t="str">
        <f>IF(U187="0","",IF(R187=1,VLOOKUP(U187+0,slovy!$A$2:$C$10,3,FALSE),IF(W187="1","",VLOOKUP(U187+0,slovy!$A$2:$B$10,2))))</f>
        <v/>
      </c>
      <c r="U187" t="str">
        <f t="shared" si="43"/>
        <v>0</v>
      </c>
      <c r="V187" t="e">
        <f>IF(W187="0","",IF(W187="1",VLOOKUP(U187+0,slovy!$F$2:$G$11,2,FALSE),VLOOKUP(W187+0,slovy!$D$2:$E$10,2,FALSE)))</f>
        <v>#VALUE!</v>
      </c>
      <c r="W187" t="str">
        <f t="shared" si="44"/>
        <v/>
      </c>
      <c r="X187" t="e">
        <f>IF(Y187="0","",VLOOKUP(Y187+0,slovy!$H$2:$I$10,2,FALSE))</f>
        <v>#VALUE!</v>
      </c>
      <c r="Y187" t="str">
        <f t="shared" si="45"/>
        <v/>
      </c>
      <c r="Z187" t="e">
        <f>IF(AC187="",VLOOKUP(AA187+0,slovy!$J$2:$K$10,2,FALSE),IF(AC187="0",IF(AE187="0","",IF(AA187="0","",VLOOKUP(AA187+0,slovy!J187:K195,2,FALSE))),IF(AC187="1","",IF(AA187="0",IF(AC187&gt;1,slovy!$M$13,""),VLOOKUP(AA187+0,slovy!$L$2:$M$10,2,FALSE)))))</f>
        <v>#VALUE!</v>
      </c>
      <c r="AA187" t="str">
        <f t="shared" si="46"/>
        <v/>
      </c>
      <c r="AB187" t="e">
        <f>IF(ISBLANK(AC187),"",IF(AC187="0","",IF(AC187="1",CONCATENATE(VLOOKUP(AA187+0,slovy!$F$2:$G$11,2,FALSE),slovy!$M$13),VLOOKUP(AC187+0,slovy!$D$2:$E$10,2,FALSE))))</f>
        <v>#VALUE!</v>
      </c>
      <c r="AC187" t="str">
        <f t="shared" si="47"/>
        <v/>
      </c>
      <c r="AD187" t="e">
        <f>IF(ISBLANK(AE187),"",IF(AE187="0","",IF(AA187="0",CONCATENATE(VLOOKUP(AE187+0,slovy!$H$2:$I$10,2,FALSE),slovy!$M$13),VLOOKUP(AE187+0,slovy!$H$2:$I$10,2,FALSE))))</f>
        <v>#VALUE!</v>
      </c>
      <c r="AE187" t="str">
        <f t="shared" si="48"/>
        <v/>
      </c>
      <c r="AF187" t="e">
        <f>IF(ISBLANK(AG187),"",VLOOKUP(AG187+0,slovy!$N$2:$O$10,2,FALSE))</f>
        <v>#VALUE!</v>
      </c>
      <c r="AG187" t="str">
        <f t="shared" si="49"/>
        <v/>
      </c>
      <c r="AK187">
        <f>ÚJ!$B$2</f>
        <v>0</v>
      </c>
      <c r="AL187">
        <f>ÚJ!$B$3</f>
        <v>0</v>
      </c>
      <c r="AM187">
        <f>ÚJ!$B$4</f>
        <v>0</v>
      </c>
      <c r="AN187" s="200">
        <f>ÚJ!$B$5</f>
        <v>0</v>
      </c>
    </row>
    <row r="188" spans="1:40" x14ac:dyDescent="0.25">
      <c r="A188" t="str">
        <f>IF(ISBLANK('Peněžní deník'!C192),"",'Peněžní deník'!C192)</f>
        <v/>
      </c>
      <c r="B188" s="197" t="str">
        <f>IF(ISBLANK('Peněžní deník'!B192),"",'Peněžní deník'!B192)</f>
        <v/>
      </c>
      <c r="C188" t="str">
        <f>IF(ISBLANK('Peněžní deník'!D192),"",'Peněžní deník'!D192)</f>
        <v/>
      </c>
      <c r="D188" t="str">
        <f>IF(ISNUMBER('Peněžní deník'!F192),"příjmový",IF(ISNUMBER('Peněžní deník'!G192),"výdajový",IF(ISNUMBER('Peněžní deník'!H192),"příjmový",IF(ISNUMBER('Peněžní deník'!I192),"výdajový",""))))</f>
        <v/>
      </c>
      <c r="E188" t="str">
        <f>IF(ISNUMBER('Peněžní deník'!F192),"hotově",IF(ISNUMBER('Peněžní deník'!G192),"hotově",IF(ISNUMBER('Peněžní deník'!H192),"na účet",IF(ISNUMBER('Peněžní deník'!I192),"z účtu",""))))</f>
        <v/>
      </c>
      <c r="F188" t="e">
        <f>VLOOKUP('Peněžní deník'!E192,'Čísla položek'!$A$2:$C$45,2,FALSE)</f>
        <v>#N/A</v>
      </c>
      <c r="G188" s="205" t="str">
        <f>TEXT('Peněžní deník'!F192+'Peněžní deník'!G192+'Peněžní deník'!H192+'Peněžní deník'!I192,"0,00")</f>
        <v>0,00</v>
      </c>
      <c r="H188" s="205">
        <f t="shared" si="50"/>
        <v>0</v>
      </c>
      <c r="I188" s="205">
        <f t="shared" si="53"/>
        <v>0</v>
      </c>
      <c r="J188" t="str">
        <f t="shared" si="52"/>
        <v/>
      </c>
      <c r="K188" t="str">
        <f t="shared" si="54"/>
        <v/>
      </c>
      <c r="L188">
        <f t="shared" si="55"/>
        <v>1</v>
      </c>
      <c r="M188" t="str">
        <f t="shared" si="56"/>
        <v/>
      </c>
      <c r="N188" t="str">
        <f>IF(O188="0","",IF(L188=1,VLOOKUP(O188+0,slovy!$A$2:$C$10,3,FALSE),IF(Q188="1","",VLOOKUP(O188+0,slovy!$A$2:$B$10,2))))</f>
        <v/>
      </c>
      <c r="O188" t="str">
        <f t="shared" si="51"/>
        <v>0</v>
      </c>
      <c r="P188" t="e">
        <f>IF(Q188="0","",IF(Q188="1",VLOOKUP(O188+0,slovy!$F$2:$G$11,2,FALSE),VLOOKUP(Q188+0,slovy!$D$2:$E$10,2,FALSE)))</f>
        <v>#VALUE!</v>
      </c>
      <c r="Q188" t="str">
        <f t="shared" si="57"/>
        <v/>
      </c>
      <c r="R188">
        <f t="shared" si="41"/>
        <v>1</v>
      </c>
      <c r="S188" t="str">
        <f t="shared" si="42"/>
        <v/>
      </c>
      <c r="T188" t="str">
        <f>IF(U188="0","",IF(R188=1,VLOOKUP(U188+0,slovy!$A$2:$C$10,3,FALSE),IF(W188="1","",VLOOKUP(U188+0,slovy!$A$2:$B$10,2))))</f>
        <v/>
      </c>
      <c r="U188" t="str">
        <f t="shared" si="43"/>
        <v>0</v>
      </c>
      <c r="V188" t="e">
        <f>IF(W188="0","",IF(W188="1",VLOOKUP(U188+0,slovy!$F$2:$G$11,2,FALSE),VLOOKUP(W188+0,slovy!$D$2:$E$10,2,FALSE)))</f>
        <v>#VALUE!</v>
      </c>
      <c r="W188" t="str">
        <f t="shared" si="44"/>
        <v/>
      </c>
      <c r="X188" t="e">
        <f>IF(Y188="0","",VLOOKUP(Y188+0,slovy!$H$2:$I$10,2,FALSE))</f>
        <v>#VALUE!</v>
      </c>
      <c r="Y188" t="str">
        <f t="shared" si="45"/>
        <v/>
      </c>
      <c r="Z188" t="e">
        <f>IF(AC188="",VLOOKUP(AA188+0,slovy!$J$2:$K$10,2,FALSE),IF(AC188="0",IF(AE188="0","",IF(AA188="0","",VLOOKUP(AA188+0,slovy!J188:K196,2,FALSE))),IF(AC188="1","",IF(AA188="0",IF(AC188&gt;1,slovy!$M$13,""),VLOOKUP(AA188+0,slovy!$L$2:$M$10,2,FALSE)))))</f>
        <v>#VALUE!</v>
      </c>
      <c r="AA188" t="str">
        <f t="shared" si="46"/>
        <v/>
      </c>
      <c r="AB188" t="e">
        <f>IF(ISBLANK(AC188),"",IF(AC188="0","",IF(AC188="1",CONCATENATE(VLOOKUP(AA188+0,slovy!$F$2:$G$11,2,FALSE),slovy!$M$13),VLOOKUP(AC188+0,slovy!$D$2:$E$10,2,FALSE))))</f>
        <v>#VALUE!</v>
      </c>
      <c r="AC188" t="str">
        <f t="shared" si="47"/>
        <v/>
      </c>
      <c r="AD188" t="e">
        <f>IF(ISBLANK(AE188),"",IF(AE188="0","",IF(AA188="0",CONCATENATE(VLOOKUP(AE188+0,slovy!$H$2:$I$10,2,FALSE),slovy!$M$13),VLOOKUP(AE188+0,slovy!$H$2:$I$10,2,FALSE))))</f>
        <v>#VALUE!</v>
      </c>
      <c r="AE188" t="str">
        <f t="shared" si="48"/>
        <v/>
      </c>
      <c r="AF188" t="e">
        <f>IF(ISBLANK(AG188),"",VLOOKUP(AG188+0,slovy!$N$2:$O$10,2,FALSE))</f>
        <v>#VALUE!</v>
      </c>
      <c r="AG188" t="str">
        <f t="shared" si="49"/>
        <v/>
      </c>
      <c r="AK188">
        <f>ÚJ!$B$2</f>
        <v>0</v>
      </c>
      <c r="AL188">
        <f>ÚJ!$B$3</f>
        <v>0</v>
      </c>
      <c r="AM188">
        <f>ÚJ!$B$4</f>
        <v>0</v>
      </c>
      <c r="AN188" s="200">
        <f>ÚJ!$B$5</f>
        <v>0</v>
      </c>
    </row>
    <row r="189" spans="1:40" x14ac:dyDescent="0.25">
      <c r="A189" t="str">
        <f>IF(ISBLANK('Peněžní deník'!C193),"",'Peněžní deník'!C193)</f>
        <v/>
      </c>
      <c r="B189" s="197" t="str">
        <f>IF(ISBLANK('Peněžní deník'!B193),"",'Peněžní deník'!B193)</f>
        <v/>
      </c>
      <c r="C189" t="str">
        <f>IF(ISBLANK('Peněžní deník'!D193),"",'Peněžní deník'!D193)</f>
        <v/>
      </c>
      <c r="D189" t="str">
        <f>IF(ISNUMBER('Peněžní deník'!F193),"příjmový",IF(ISNUMBER('Peněžní deník'!G193),"výdajový",IF(ISNUMBER('Peněžní deník'!H193),"příjmový",IF(ISNUMBER('Peněžní deník'!I193),"výdajový",""))))</f>
        <v/>
      </c>
      <c r="E189" t="str">
        <f>IF(ISNUMBER('Peněžní deník'!F193),"hotově",IF(ISNUMBER('Peněžní deník'!G193),"hotově",IF(ISNUMBER('Peněžní deník'!H193),"na účet",IF(ISNUMBER('Peněžní deník'!I193),"z účtu",""))))</f>
        <v/>
      </c>
      <c r="F189" t="e">
        <f>VLOOKUP('Peněžní deník'!E193,'Čísla položek'!$A$2:$C$45,2,FALSE)</f>
        <v>#N/A</v>
      </c>
      <c r="G189" s="205" t="str">
        <f>TEXT('Peněžní deník'!F193+'Peněžní deník'!G193+'Peněžní deník'!H193+'Peněžní deník'!I193,"0,00")</f>
        <v>0,00</v>
      </c>
      <c r="H189" s="205">
        <f t="shared" si="50"/>
        <v>0</v>
      </c>
      <c r="I189" s="205">
        <f t="shared" si="53"/>
        <v>0</v>
      </c>
      <c r="J189" t="str">
        <f t="shared" si="52"/>
        <v/>
      </c>
      <c r="K189" t="str">
        <f t="shared" si="54"/>
        <v/>
      </c>
      <c r="L189">
        <f t="shared" si="55"/>
        <v>1</v>
      </c>
      <c r="M189" t="str">
        <f t="shared" si="56"/>
        <v/>
      </c>
      <c r="N189" t="str">
        <f>IF(O189="0","",IF(L189=1,VLOOKUP(O189+0,slovy!$A$2:$C$10,3,FALSE),IF(Q189="1","",VLOOKUP(O189+0,slovy!$A$2:$B$10,2))))</f>
        <v/>
      </c>
      <c r="O189" t="str">
        <f t="shared" si="51"/>
        <v>0</v>
      </c>
      <c r="P189" t="e">
        <f>IF(Q189="0","",IF(Q189="1",VLOOKUP(O189+0,slovy!$F$2:$G$11,2,FALSE),VLOOKUP(Q189+0,slovy!$D$2:$E$10,2,FALSE)))</f>
        <v>#VALUE!</v>
      </c>
      <c r="Q189" t="str">
        <f t="shared" si="57"/>
        <v/>
      </c>
      <c r="R189">
        <f t="shared" si="41"/>
        <v>1</v>
      </c>
      <c r="S189" t="str">
        <f t="shared" si="42"/>
        <v/>
      </c>
      <c r="T189" t="str">
        <f>IF(U189="0","",IF(R189=1,VLOOKUP(U189+0,slovy!$A$2:$C$10,3,FALSE),IF(W189="1","",VLOOKUP(U189+0,slovy!$A$2:$B$10,2))))</f>
        <v/>
      </c>
      <c r="U189" t="str">
        <f t="shared" si="43"/>
        <v>0</v>
      </c>
      <c r="V189" t="e">
        <f>IF(W189="0","",IF(W189="1",VLOOKUP(U189+0,slovy!$F$2:$G$11,2,FALSE),VLOOKUP(W189+0,slovy!$D$2:$E$10,2,FALSE)))</f>
        <v>#VALUE!</v>
      </c>
      <c r="W189" t="str">
        <f t="shared" si="44"/>
        <v/>
      </c>
      <c r="X189" t="e">
        <f>IF(Y189="0","",VLOOKUP(Y189+0,slovy!$H$2:$I$10,2,FALSE))</f>
        <v>#VALUE!</v>
      </c>
      <c r="Y189" t="str">
        <f t="shared" si="45"/>
        <v/>
      </c>
      <c r="Z189" t="e">
        <f>IF(AC189="",VLOOKUP(AA189+0,slovy!$J$2:$K$10,2,FALSE),IF(AC189="0",IF(AE189="0","",IF(AA189="0","",VLOOKUP(AA189+0,slovy!J189:K197,2,FALSE))),IF(AC189="1","",IF(AA189="0",IF(AC189&gt;1,slovy!$M$13,""),VLOOKUP(AA189+0,slovy!$L$2:$M$10,2,FALSE)))))</f>
        <v>#VALUE!</v>
      </c>
      <c r="AA189" t="str">
        <f t="shared" si="46"/>
        <v/>
      </c>
      <c r="AB189" t="e">
        <f>IF(ISBLANK(AC189),"",IF(AC189="0","",IF(AC189="1",CONCATENATE(VLOOKUP(AA189+0,slovy!$F$2:$G$11,2,FALSE),slovy!$M$13),VLOOKUP(AC189+0,slovy!$D$2:$E$10,2,FALSE))))</f>
        <v>#VALUE!</v>
      </c>
      <c r="AC189" t="str">
        <f t="shared" si="47"/>
        <v/>
      </c>
      <c r="AD189" t="e">
        <f>IF(ISBLANK(AE189),"",IF(AE189="0","",IF(AA189="0",CONCATENATE(VLOOKUP(AE189+0,slovy!$H$2:$I$10,2,FALSE),slovy!$M$13),VLOOKUP(AE189+0,slovy!$H$2:$I$10,2,FALSE))))</f>
        <v>#VALUE!</v>
      </c>
      <c r="AE189" t="str">
        <f t="shared" si="48"/>
        <v/>
      </c>
      <c r="AF189" t="e">
        <f>IF(ISBLANK(AG189),"",VLOOKUP(AG189+0,slovy!$N$2:$O$10,2,FALSE))</f>
        <v>#VALUE!</v>
      </c>
      <c r="AG189" t="str">
        <f t="shared" si="49"/>
        <v/>
      </c>
      <c r="AK189">
        <f>ÚJ!$B$2</f>
        <v>0</v>
      </c>
      <c r="AL189">
        <f>ÚJ!$B$3</f>
        <v>0</v>
      </c>
      <c r="AM189">
        <f>ÚJ!$B$4</f>
        <v>0</v>
      </c>
      <c r="AN189" s="200">
        <f>ÚJ!$B$5</f>
        <v>0</v>
      </c>
    </row>
    <row r="190" spans="1:40" x14ac:dyDescent="0.25">
      <c r="A190" t="str">
        <f>IF(ISBLANK('Peněžní deník'!C194),"",'Peněžní deník'!C194)</f>
        <v/>
      </c>
      <c r="B190" s="197" t="str">
        <f>IF(ISBLANK('Peněžní deník'!B194),"",'Peněžní deník'!B194)</f>
        <v/>
      </c>
      <c r="C190" t="str">
        <f>IF(ISBLANK('Peněžní deník'!D194),"",'Peněžní deník'!D194)</f>
        <v/>
      </c>
      <c r="D190" t="str">
        <f>IF(ISNUMBER('Peněžní deník'!F194),"příjmový",IF(ISNUMBER('Peněžní deník'!G194),"výdajový",IF(ISNUMBER('Peněžní deník'!H194),"příjmový",IF(ISNUMBER('Peněžní deník'!I194),"výdajový",""))))</f>
        <v/>
      </c>
      <c r="E190" t="str">
        <f>IF(ISNUMBER('Peněžní deník'!F194),"hotově",IF(ISNUMBER('Peněžní deník'!G194),"hotově",IF(ISNUMBER('Peněžní deník'!H194),"na účet",IF(ISNUMBER('Peněžní deník'!I194),"z účtu",""))))</f>
        <v/>
      </c>
      <c r="F190" t="e">
        <f>VLOOKUP('Peněžní deník'!E194,'Čísla položek'!$A$2:$C$45,2,FALSE)</f>
        <v>#N/A</v>
      </c>
      <c r="G190" s="205" t="str">
        <f>TEXT('Peněžní deník'!F194+'Peněžní deník'!G194+'Peněžní deník'!H194+'Peněžní deník'!I194,"0,00")</f>
        <v>0,00</v>
      </c>
      <c r="H190" s="205">
        <f t="shared" si="50"/>
        <v>0</v>
      </c>
      <c r="I190" s="205">
        <f t="shared" si="53"/>
        <v>0</v>
      </c>
      <c r="J190" t="str">
        <f t="shared" si="52"/>
        <v/>
      </c>
      <c r="K190" t="str">
        <f t="shared" si="54"/>
        <v/>
      </c>
      <c r="L190">
        <f t="shared" si="55"/>
        <v>1</v>
      </c>
      <c r="M190" t="str">
        <f t="shared" si="56"/>
        <v/>
      </c>
      <c r="N190" t="str">
        <f>IF(O190="0","",IF(L190=1,VLOOKUP(O190+0,slovy!$A$2:$C$10,3,FALSE),IF(Q190="1","",VLOOKUP(O190+0,slovy!$A$2:$B$10,2))))</f>
        <v/>
      </c>
      <c r="O190" t="str">
        <f t="shared" si="51"/>
        <v>0</v>
      </c>
      <c r="P190" t="e">
        <f>IF(Q190="0","",IF(Q190="1",VLOOKUP(O190+0,slovy!$F$2:$G$11,2,FALSE),VLOOKUP(Q190+0,slovy!$D$2:$E$10,2,FALSE)))</f>
        <v>#VALUE!</v>
      </c>
      <c r="Q190" t="str">
        <f t="shared" si="57"/>
        <v/>
      </c>
      <c r="R190">
        <f t="shared" si="41"/>
        <v>1</v>
      </c>
      <c r="S190" t="str">
        <f t="shared" si="42"/>
        <v/>
      </c>
      <c r="T190" t="str">
        <f>IF(U190="0","",IF(R190=1,VLOOKUP(U190+0,slovy!$A$2:$C$10,3,FALSE),IF(W190="1","",VLOOKUP(U190+0,slovy!$A$2:$B$10,2))))</f>
        <v/>
      </c>
      <c r="U190" t="str">
        <f t="shared" si="43"/>
        <v>0</v>
      </c>
      <c r="V190" t="e">
        <f>IF(W190="0","",IF(W190="1",VLOOKUP(U190+0,slovy!$F$2:$G$11,2,FALSE),VLOOKUP(W190+0,slovy!$D$2:$E$10,2,FALSE)))</f>
        <v>#VALUE!</v>
      </c>
      <c r="W190" t="str">
        <f t="shared" si="44"/>
        <v/>
      </c>
      <c r="X190" t="e">
        <f>IF(Y190="0","",VLOOKUP(Y190+0,slovy!$H$2:$I$10,2,FALSE))</f>
        <v>#VALUE!</v>
      </c>
      <c r="Y190" t="str">
        <f t="shared" si="45"/>
        <v/>
      </c>
      <c r="Z190" t="e">
        <f>IF(AC190="",VLOOKUP(AA190+0,slovy!$J$2:$K$10,2,FALSE),IF(AC190="0",IF(AE190="0","",IF(AA190="0","",VLOOKUP(AA190+0,slovy!J190:K198,2,FALSE))),IF(AC190="1","",IF(AA190="0",IF(AC190&gt;1,slovy!$M$13,""),VLOOKUP(AA190+0,slovy!$L$2:$M$10,2,FALSE)))))</f>
        <v>#VALUE!</v>
      </c>
      <c r="AA190" t="str">
        <f t="shared" si="46"/>
        <v/>
      </c>
      <c r="AB190" t="e">
        <f>IF(ISBLANK(AC190),"",IF(AC190="0","",IF(AC190="1",CONCATENATE(VLOOKUP(AA190+0,slovy!$F$2:$G$11,2,FALSE),slovy!$M$13),VLOOKUP(AC190+0,slovy!$D$2:$E$10,2,FALSE))))</f>
        <v>#VALUE!</v>
      </c>
      <c r="AC190" t="str">
        <f t="shared" si="47"/>
        <v/>
      </c>
      <c r="AD190" t="e">
        <f>IF(ISBLANK(AE190),"",IF(AE190="0","",IF(AA190="0",CONCATENATE(VLOOKUP(AE190+0,slovy!$H$2:$I$10,2,FALSE),slovy!$M$13),VLOOKUP(AE190+0,slovy!$H$2:$I$10,2,FALSE))))</f>
        <v>#VALUE!</v>
      </c>
      <c r="AE190" t="str">
        <f t="shared" si="48"/>
        <v/>
      </c>
      <c r="AF190" t="e">
        <f>IF(ISBLANK(AG190),"",VLOOKUP(AG190+0,slovy!$N$2:$O$10,2,FALSE))</f>
        <v>#VALUE!</v>
      </c>
      <c r="AG190" t="str">
        <f t="shared" si="49"/>
        <v/>
      </c>
      <c r="AK190">
        <f>ÚJ!$B$2</f>
        <v>0</v>
      </c>
      <c r="AL190">
        <f>ÚJ!$B$3</f>
        <v>0</v>
      </c>
      <c r="AM190">
        <f>ÚJ!$B$4</f>
        <v>0</v>
      </c>
      <c r="AN190" s="200">
        <f>ÚJ!$B$5</f>
        <v>0</v>
      </c>
    </row>
    <row r="191" spans="1:40" x14ac:dyDescent="0.25">
      <c r="A191" t="str">
        <f>IF(ISBLANK('Peněžní deník'!C195),"",'Peněžní deník'!C195)</f>
        <v/>
      </c>
      <c r="B191" s="197" t="str">
        <f>IF(ISBLANK('Peněžní deník'!B195),"",'Peněžní deník'!B195)</f>
        <v/>
      </c>
      <c r="C191" t="str">
        <f>IF(ISBLANK('Peněžní deník'!D195),"",'Peněžní deník'!D195)</f>
        <v/>
      </c>
      <c r="D191" t="str">
        <f>IF(ISNUMBER('Peněžní deník'!F195),"příjmový",IF(ISNUMBER('Peněžní deník'!G195),"výdajový",IF(ISNUMBER('Peněžní deník'!H195),"příjmový",IF(ISNUMBER('Peněžní deník'!I195),"výdajový",""))))</f>
        <v/>
      </c>
      <c r="E191" t="str">
        <f>IF(ISNUMBER('Peněžní deník'!F195),"hotově",IF(ISNUMBER('Peněžní deník'!G195),"hotově",IF(ISNUMBER('Peněžní deník'!H195),"na účet",IF(ISNUMBER('Peněžní deník'!I195),"z účtu",""))))</f>
        <v/>
      </c>
      <c r="F191" t="e">
        <f>VLOOKUP('Peněžní deník'!E195,'Čísla položek'!$A$2:$C$45,2,FALSE)</f>
        <v>#N/A</v>
      </c>
      <c r="G191" s="205" t="str">
        <f>TEXT('Peněžní deník'!F195+'Peněžní deník'!G195+'Peněžní deník'!H195+'Peněžní deník'!I195,"0,00")</f>
        <v>0,00</v>
      </c>
      <c r="H191" s="205">
        <f t="shared" si="50"/>
        <v>0</v>
      </c>
      <c r="I191" s="205">
        <f t="shared" si="53"/>
        <v>0</v>
      </c>
      <c r="J191" t="str">
        <f t="shared" si="52"/>
        <v/>
      </c>
      <c r="K191" t="str">
        <f t="shared" si="54"/>
        <v/>
      </c>
      <c r="L191">
        <f t="shared" si="55"/>
        <v>1</v>
      </c>
      <c r="M191" t="str">
        <f t="shared" si="56"/>
        <v/>
      </c>
      <c r="N191" t="str">
        <f>IF(O191="0","",IF(L191=1,VLOOKUP(O191+0,slovy!$A$2:$C$10,3,FALSE),IF(Q191="1","",VLOOKUP(O191+0,slovy!$A$2:$B$10,2))))</f>
        <v/>
      </c>
      <c r="O191" t="str">
        <f t="shared" si="51"/>
        <v>0</v>
      </c>
      <c r="P191" t="e">
        <f>IF(Q191="0","",IF(Q191="1",VLOOKUP(O191+0,slovy!$F$2:$G$11,2,FALSE),VLOOKUP(Q191+0,slovy!$D$2:$E$10,2,FALSE)))</f>
        <v>#VALUE!</v>
      </c>
      <c r="Q191" t="str">
        <f t="shared" si="57"/>
        <v/>
      </c>
      <c r="R191">
        <f t="shared" si="41"/>
        <v>1</v>
      </c>
      <c r="S191" t="str">
        <f t="shared" si="42"/>
        <v/>
      </c>
      <c r="T191" t="str">
        <f>IF(U191="0","",IF(R191=1,VLOOKUP(U191+0,slovy!$A$2:$C$10,3,FALSE),IF(W191="1","",VLOOKUP(U191+0,slovy!$A$2:$B$10,2))))</f>
        <v/>
      </c>
      <c r="U191" t="str">
        <f t="shared" si="43"/>
        <v>0</v>
      </c>
      <c r="V191" t="e">
        <f>IF(W191="0","",IF(W191="1",VLOOKUP(U191+0,slovy!$F$2:$G$11,2,FALSE),VLOOKUP(W191+0,slovy!$D$2:$E$10,2,FALSE)))</f>
        <v>#VALUE!</v>
      </c>
      <c r="W191" t="str">
        <f t="shared" si="44"/>
        <v/>
      </c>
      <c r="X191" t="e">
        <f>IF(Y191="0","",VLOOKUP(Y191+0,slovy!$H$2:$I$10,2,FALSE))</f>
        <v>#VALUE!</v>
      </c>
      <c r="Y191" t="str">
        <f t="shared" si="45"/>
        <v/>
      </c>
      <c r="Z191" t="e">
        <f>IF(AC191="",VLOOKUP(AA191+0,slovy!$J$2:$K$10,2,FALSE),IF(AC191="0",IF(AE191="0","",IF(AA191="0","",VLOOKUP(AA191+0,slovy!J191:K199,2,FALSE))),IF(AC191="1","",IF(AA191="0",IF(AC191&gt;1,slovy!$M$13,""),VLOOKUP(AA191+0,slovy!$L$2:$M$10,2,FALSE)))))</f>
        <v>#VALUE!</v>
      </c>
      <c r="AA191" t="str">
        <f t="shared" si="46"/>
        <v/>
      </c>
      <c r="AB191" t="e">
        <f>IF(ISBLANK(AC191),"",IF(AC191="0","",IF(AC191="1",CONCATENATE(VLOOKUP(AA191+0,slovy!$F$2:$G$11,2,FALSE),slovy!$M$13),VLOOKUP(AC191+0,slovy!$D$2:$E$10,2,FALSE))))</f>
        <v>#VALUE!</v>
      </c>
      <c r="AC191" t="str">
        <f t="shared" si="47"/>
        <v/>
      </c>
      <c r="AD191" t="e">
        <f>IF(ISBLANK(AE191),"",IF(AE191="0","",IF(AA191="0",CONCATENATE(VLOOKUP(AE191+0,slovy!$H$2:$I$10,2,FALSE),slovy!$M$13),VLOOKUP(AE191+0,slovy!$H$2:$I$10,2,FALSE))))</f>
        <v>#VALUE!</v>
      </c>
      <c r="AE191" t="str">
        <f t="shared" si="48"/>
        <v/>
      </c>
      <c r="AF191" t="e">
        <f>IF(ISBLANK(AG191),"",VLOOKUP(AG191+0,slovy!$N$2:$O$10,2,FALSE))</f>
        <v>#VALUE!</v>
      </c>
      <c r="AG191" t="str">
        <f t="shared" si="49"/>
        <v/>
      </c>
      <c r="AK191">
        <f>ÚJ!$B$2</f>
        <v>0</v>
      </c>
      <c r="AL191">
        <f>ÚJ!$B$3</f>
        <v>0</v>
      </c>
      <c r="AM191">
        <f>ÚJ!$B$4</f>
        <v>0</v>
      </c>
      <c r="AN191" s="200">
        <f>ÚJ!$B$5</f>
        <v>0</v>
      </c>
    </row>
    <row r="192" spans="1:40" x14ac:dyDescent="0.25">
      <c r="A192" t="str">
        <f>IF(ISBLANK('Peněžní deník'!C196),"",'Peněžní deník'!C196)</f>
        <v/>
      </c>
      <c r="B192" s="197" t="str">
        <f>IF(ISBLANK('Peněžní deník'!B196),"",'Peněžní deník'!B196)</f>
        <v/>
      </c>
      <c r="C192" t="str">
        <f>IF(ISBLANK('Peněžní deník'!D196),"",'Peněžní deník'!D196)</f>
        <v/>
      </c>
      <c r="D192" t="str">
        <f>IF(ISNUMBER('Peněžní deník'!F196),"příjmový",IF(ISNUMBER('Peněžní deník'!G196),"výdajový",IF(ISNUMBER('Peněžní deník'!H196),"příjmový",IF(ISNUMBER('Peněžní deník'!I196),"výdajový",""))))</f>
        <v/>
      </c>
      <c r="E192" t="str">
        <f>IF(ISNUMBER('Peněžní deník'!F196),"hotově",IF(ISNUMBER('Peněžní deník'!G196),"hotově",IF(ISNUMBER('Peněžní deník'!H196),"na účet",IF(ISNUMBER('Peněžní deník'!I196),"z účtu",""))))</f>
        <v/>
      </c>
      <c r="F192" t="e">
        <f>VLOOKUP('Peněžní deník'!E196,'Čísla položek'!$A$2:$C$45,2,FALSE)</f>
        <v>#N/A</v>
      </c>
      <c r="G192" s="205" t="str">
        <f>TEXT('Peněžní deník'!F196+'Peněžní deník'!G196+'Peněžní deník'!H196+'Peněžní deník'!I196,"0,00")</f>
        <v>0,00</v>
      </c>
      <c r="H192" s="205">
        <f t="shared" si="50"/>
        <v>0</v>
      </c>
      <c r="I192" s="205">
        <f t="shared" si="53"/>
        <v>0</v>
      </c>
      <c r="J192" t="str">
        <f t="shared" si="52"/>
        <v/>
      </c>
      <c r="K192" t="str">
        <f t="shared" si="54"/>
        <v/>
      </c>
      <c r="L192">
        <f t="shared" si="55"/>
        <v>1</v>
      </c>
      <c r="M192" t="str">
        <f t="shared" si="56"/>
        <v/>
      </c>
      <c r="N192" t="str">
        <f>IF(O192="0","",IF(L192=1,VLOOKUP(O192+0,slovy!$A$2:$C$10,3,FALSE),IF(Q192="1","",VLOOKUP(O192+0,slovy!$A$2:$B$10,2))))</f>
        <v/>
      </c>
      <c r="O192" t="str">
        <f t="shared" si="51"/>
        <v>0</v>
      </c>
      <c r="P192" t="e">
        <f>IF(Q192="0","",IF(Q192="1",VLOOKUP(O192+0,slovy!$F$2:$G$11,2,FALSE),VLOOKUP(Q192+0,slovy!$D$2:$E$10,2,FALSE)))</f>
        <v>#VALUE!</v>
      </c>
      <c r="Q192" t="str">
        <f t="shared" si="57"/>
        <v/>
      </c>
      <c r="R192">
        <f t="shared" si="41"/>
        <v>1</v>
      </c>
      <c r="S192" t="str">
        <f t="shared" si="42"/>
        <v/>
      </c>
      <c r="T192" t="str">
        <f>IF(U192="0","",IF(R192=1,VLOOKUP(U192+0,slovy!$A$2:$C$10,3,FALSE),IF(W192="1","",VLOOKUP(U192+0,slovy!$A$2:$B$10,2))))</f>
        <v/>
      </c>
      <c r="U192" t="str">
        <f t="shared" si="43"/>
        <v>0</v>
      </c>
      <c r="V192" t="e">
        <f>IF(W192="0","",IF(W192="1",VLOOKUP(U192+0,slovy!$F$2:$G$11,2,FALSE),VLOOKUP(W192+0,slovy!$D$2:$E$10,2,FALSE)))</f>
        <v>#VALUE!</v>
      </c>
      <c r="W192" t="str">
        <f t="shared" si="44"/>
        <v/>
      </c>
      <c r="X192" t="e">
        <f>IF(Y192="0","",VLOOKUP(Y192+0,slovy!$H$2:$I$10,2,FALSE))</f>
        <v>#VALUE!</v>
      </c>
      <c r="Y192" t="str">
        <f t="shared" si="45"/>
        <v/>
      </c>
      <c r="Z192" t="e">
        <f>IF(AC192="",VLOOKUP(AA192+0,slovy!$J$2:$K$10,2,FALSE),IF(AC192="0",IF(AE192="0","",IF(AA192="0","",VLOOKUP(AA192+0,slovy!J192:K200,2,FALSE))),IF(AC192="1","",IF(AA192="0",IF(AC192&gt;1,slovy!$M$13,""),VLOOKUP(AA192+0,slovy!$L$2:$M$10,2,FALSE)))))</f>
        <v>#VALUE!</v>
      </c>
      <c r="AA192" t="str">
        <f t="shared" si="46"/>
        <v/>
      </c>
      <c r="AB192" t="e">
        <f>IF(ISBLANK(AC192),"",IF(AC192="0","",IF(AC192="1",CONCATENATE(VLOOKUP(AA192+0,slovy!$F$2:$G$11,2,FALSE),slovy!$M$13),VLOOKUP(AC192+0,slovy!$D$2:$E$10,2,FALSE))))</f>
        <v>#VALUE!</v>
      </c>
      <c r="AC192" t="str">
        <f t="shared" si="47"/>
        <v/>
      </c>
      <c r="AD192" t="e">
        <f>IF(ISBLANK(AE192),"",IF(AE192="0","",IF(AA192="0",CONCATENATE(VLOOKUP(AE192+0,slovy!$H$2:$I$10,2,FALSE),slovy!$M$13),VLOOKUP(AE192+0,slovy!$H$2:$I$10,2,FALSE))))</f>
        <v>#VALUE!</v>
      </c>
      <c r="AE192" t="str">
        <f t="shared" si="48"/>
        <v/>
      </c>
      <c r="AF192" t="e">
        <f>IF(ISBLANK(AG192),"",VLOOKUP(AG192+0,slovy!$N$2:$O$10,2,FALSE))</f>
        <v>#VALUE!</v>
      </c>
      <c r="AG192" t="str">
        <f t="shared" si="49"/>
        <v/>
      </c>
      <c r="AK192">
        <f>ÚJ!$B$2</f>
        <v>0</v>
      </c>
      <c r="AL192">
        <f>ÚJ!$B$3</f>
        <v>0</v>
      </c>
      <c r="AM192">
        <f>ÚJ!$B$4</f>
        <v>0</v>
      </c>
      <c r="AN192" s="200">
        <f>ÚJ!$B$5</f>
        <v>0</v>
      </c>
    </row>
    <row r="193" spans="1:40" x14ac:dyDescent="0.25">
      <c r="A193" t="str">
        <f>IF(ISBLANK('Peněžní deník'!C197),"",'Peněžní deník'!C197)</f>
        <v/>
      </c>
      <c r="B193" s="197" t="str">
        <f>IF(ISBLANK('Peněžní deník'!B197),"",'Peněžní deník'!B197)</f>
        <v/>
      </c>
      <c r="C193" t="str">
        <f>IF(ISBLANK('Peněžní deník'!D197),"",'Peněžní deník'!D197)</f>
        <v/>
      </c>
      <c r="D193" t="str">
        <f>IF(ISNUMBER('Peněžní deník'!F197),"příjmový",IF(ISNUMBER('Peněžní deník'!G197),"výdajový",IF(ISNUMBER('Peněžní deník'!H197),"příjmový",IF(ISNUMBER('Peněžní deník'!I197),"výdajový",""))))</f>
        <v/>
      </c>
      <c r="E193" t="str">
        <f>IF(ISNUMBER('Peněžní deník'!F197),"hotově",IF(ISNUMBER('Peněžní deník'!G197),"hotově",IF(ISNUMBER('Peněžní deník'!H197),"na účet",IF(ISNUMBER('Peněžní deník'!I197),"z účtu",""))))</f>
        <v/>
      </c>
      <c r="F193" t="e">
        <f>VLOOKUP('Peněžní deník'!E197,'Čísla položek'!$A$2:$C$45,2,FALSE)</f>
        <v>#N/A</v>
      </c>
      <c r="G193" s="205" t="str">
        <f>TEXT('Peněžní deník'!F197+'Peněžní deník'!G197+'Peněžní deník'!H197+'Peněžní deník'!I197,"0,00")</f>
        <v>0,00</v>
      </c>
      <c r="H193" s="205">
        <f t="shared" si="50"/>
        <v>0</v>
      </c>
      <c r="I193" s="205">
        <f t="shared" si="53"/>
        <v>0</v>
      </c>
      <c r="J193" t="str">
        <f t="shared" si="52"/>
        <v/>
      </c>
      <c r="K193" t="str">
        <f t="shared" si="54"/>
        <v/>
      </c>
      <c r="L193">
        <f t="shared" si="55"/>
        <v>1</v>
      </c>
      <c r="M193" t="str">
        <f t="shared" si="56"/>
        <v/>
      </c>
      <c r="N193" t="str">
        <f>IF(O193="0","",IF(L193=1,VLOOKUP(O193+0,slovy!$A$2:$C$10,3,FALSE),IF(Q193="1","",VLOOKUP(O193+0,slovy!$A$2:$B$10,2))))</f>
        <v/>
      </c>
      <c r="O193" t="str">
        <f t="shared" si="51"/>
        <v>0</v>
      </c>
      <c r="P193" t="e">
        <f>IF(Q193="0","",IF(Q193="1",VLOOKUP(O193+0,slovy!$F$2:$G$11,2,FALSE),VLOOKUP(Q193+0,slovy!$D$2:$E$10,2,FALSE)))</f>
        <v>#VALUE!</v>
      </c>
      <c r="Q193" t="str">
        <f t="shared" si="57"/>
        <v/>
      </c>
      <c r="R193">
        <f t="shared" si="41"/>
        <v>1</v>
      </c>
      <c r="S193" t="str">
        <f t="shared" si="42"/>
        <v/>
      </c>
      <c r="T193" t="str">
        <f>IF(U193="0","",IF(R193=1,VLOOKUP(U193+0,slovy!$A$2:$C$10,3,FALSE),IF(W193="1","",VLOOKUP(U193+0,slovy!$A$2:$B$10,2))))</f>
        <v/>
      </c>
      <c r="U193" t="str">
        <f t="shared" si="43"/>
        <v>0</v>
      </c>
      <c r="V193" t="e">
        <f>IF(W193="0","",IF(W193="1",VLOOKUP(U193+0,slovy!$F$2:$G$11,2,FALSE),VLOOKUP(W193+0,slovy!$D$2:$E$10,2,FALSE)))</f>
        <v>#VALUE!</v>
      </c>
      <c r="W193" t="str">
        <f t="shared" si="44"/>
        <v/>
      </c>
      <c r="X193" t="e">
        <f>IF(Y193="0","",VLOOKUP(Y193+0,slovy!$H$2:$I$10,2,FALSE))</f>
        <v>#VALUE!</v>
      </c>
      <c r="Y193" t="str">
        <f t="shared" si="45"/>
        <v/>
      </c>
      <c r="Z193" t="e">
        <f>IF(AC193="",VLOOKUP(AA193+0,slovy!$J$2:$K$10,2,FALSE),IF(AC193="0",IF(AE193="0","",IF(AA193="0","",VLOOKUP(AA193+0,slovy!J193:K201,2,FALSE))),IF(AC193="1","",IF(AA193="0",IF(AC193&gt;1,slovy!$M$13,""),VLOOKUP(AA193+0,slovy!$L$2:$M$10,2,FALSE)))))</f>
        <v>#VALUE!</v>
      </c>
      <c r="AA193" t="str">
        <f t="shared" si="46"/>
        <v/>
      </c>
      <c r="AB193" t="e">
        <f>IF(ISBLANK(AC193),"",IF(AC193="0","",IF(AC193="1",CONCATENATE(VLOOKUP(AA193+0,slovy!$F$2:$G$11,2,FALSE),slovy!$M$13),VLOOKUP(AC193+0,slovy!$D$2:$E$10,2,FALSE))))</f>
        <v>#VALUE!</v>
      </c>
      <c r="AC193" t="str">
        <f t="shared" si="47"/>
        <v/>
      </c>
      <c r="AD193" t="e">
        <f>IF(ISBLANK(AE193),"",IF(AE193="0","",IF(AA193="0",CONCATENATE(VLOOKUP(AE193+0,slovy!$H$2:$I$10,2,FALSE),slovy!$M$13),VLOOKUP(AE193+0,slovy!$H$2:$I$10,2,FALSE))))</f>
        <v>#VALUE!</v>
      </c>
      <c r="AE193" t="str">
        <f t="shared" si="48"/>
        <v/>
      </c>
      <c r="AF193" t="e">
        <f>IF(ISBLANK(AG193),"",VLOOKUP(AG193+0,slovy!$N$2:$O$10,2,FALSE))</f>
        <v>#VALUE!</v>
      </c>
      <c r="AG193" t="str">
        <f t="shared" si="49"/>
        <v/>
      </c>
      <c r="AK193">
        <f>ÚJ!$B$2</f>
        <v>0</v>
      </c>
      <c r="AL193">
        <f>ÚJ!$B$3</f>
        <v>0</v>
      </c>
      <c r="AM193">
        <f>ÚJ!$B$4</f>
        <v>0</v>
      </c>
      <c r="AN193" s="200">
        <f>ÚJ!$B$5</f>
        <v>0</v>
      </c>
    </row>
    <row r="194" spans="1:40" x14ac:dyDescent="0.25">
      <c r="A194" t="str">
        <f>IF(ISBLANK('Peněžní deník'!C198),"",'Peněžní deník'!C198)</f>
        <v/>
      </c>
      <c r="B194" s="197" t="str">
        <f>IF(ISBLANK('Peněžní deník'!B198),"",'Peněžní deník'!B198)</f>
        <v/>
      </c>
      <c r="C194" t="str">
        <f>IF(ISBLANK('Peněžní deník'!D198),"",'Peněžní deník'!D198)</f>
        <v/>
      </c>
      <c r="D194" t="str">
        <f>IF(ISNUMBER('Peněžní deník'!F198),"příjmový",IF(ISNUMBER('Peněžní deník'!G198),"výdajový",IF(ISNUMBER('Peněžní deník'!H198),"příjmový",IF(ISNUMBER('Peněžní deník'!I198),"výdajový",""))))</f>
        <v/>
      </c>
      <c r="E194" t="str">
        <f>IF(ISNUMBER('Peněžní deník'!F198),"hotově",IF(ISNUMBER('Peněžní deník'!G198),"hotově",IF(ISNUMBER('Peněžní deník'!H198),"na účet",IF(ISNUMBER('Peněžní deník'!I198),"z účtu",""))))</f>
        <v/>
      </c>
      <c r="F194" t="e">
        <f>VLOOKUP('Peněžní deník'!E198,'Čísla položek'!$A$2:$C$45,2,FALSE)</f>
        <v>#N/A</v>
      </c>
      <c r="G194" s="205" t="str">
        <f>TEXT('Peněžní deník'!F198+'Peněžní deník'!G198+'Peněžní deník'!H198+'Peněžní deník'!I198,"0,00")</f>
        <v>0,00</v>
      </c>
      <c r="H194" s="205">
        <f t="shared" si="50"/>
        <v>0</v>
      </c>
      <c r="I194" s="205">
        <f t="shared" si="53"/>
        <v>0</v>
      </c>
      <c r="J194" t="str">
        <f t="shared" si="52"/>
        <v/>
      </c>
      <c r="K194" t="str">
        <f t="shared" si="54"/>
        <v/>
      </c>
      <c r="L194">
        <f t="shared" si="55"/>
        <v>1</v>
      </c>
      <c r="M194" t="str">
        <f t="shared" si="56"/>
        <v/>
      </c>
      <c r="N194" t="str">
        <f>IF(O194="0","",IF(L194=1,VLOOKUP(O194+0,slovy!$A$2:$C$10,3,FALSE),IF(Q194="1","",VLOOKUP(O194+0,slovy!$A$2:$B$10,2))))</f>
        <v/>
      </c>
      <c r="O194" t="str">
        <f t="shared" si="51"/>
        <v>0</v>
      </c>
      <c r="P194" t="e">
        <f>IF(Q194="0","",IF(Q194="1",VLOOKUP(O194+0,slovy!$F$2:$G$11,2,FALSE),VLOOKUP(Q194+0,slovy!$D$2:$E$10,2,FALSE)))</f>
        <v>#VALUE!</v>
      </c>
      <c r="Q194" t="str">
        <f t="shared" si="57"/>
        <v/>
      </c>
      <c r="R194">
        <f t="shared" ref="R194:R257" si="58">LEN(H194)</f>
        <v>1</v>
      </c>
      <c r="S194" t="str">
        <f t="shared" ref="S194:S257" si="59">IF(H194=0,"",IF(H194&lt;2,"korunačeská",IF(H194&lt;5,"korunyčeské","korunčeských")))</f>
        <v/>
      </c>
      <c r="T194" t="str">
        <f>IF(U194="0","",IF(R194=1,VLOOKUP(U194+0,slovy!$A$2:$C$10,3,FALSE),IF(W194="1","",VLOOKUP(U194+0,slovy!$A$2:$B$10,2))))</f>
        <v/>
      </c>
      <c r="U194" t="str">
        <f t="shared" ref="U194:U257" si="60">MID($G194,$R194,1)</f>
        <v>0</v>
      </c>
      <c r="V194" t="e">
        <f>IF(W194="0","",IF(W194="1",VLOOKUP(U194+0,slovy!$F$2:$G$11,2,FALSE),VLOOKUP(W194+0,slovy!$D$2:$E$10,2,FALSE)))</f>
        <v>#VALUE!</v>
      </c>
      <c r="W194" t="str">
        <f t="shared" ref="W194:W257" si="61">IF(R194&gt;=2,MID($G194,$R194-1,1),"")</f>
        <v/>
      </c>
      <c r="X194" t="e">
        <f>IF(Y194="0","",VLOOKUP(Y194+0,slovy!$H$2:$I$10,2,FALSE))</f>
        <v>#VALUE!</v>
      </c>
      <c r="Y194" t="str">
        <f t="shared" ref="Y194:Y257" si="62">IF(R194&gt;=3,MID($G194,$R194-2,1),"")</f>
        <v/>
      </c>
      <c r="Z194" t="e">
        <f>IF(AC194="",VLOOKUP(AA194+0,slovy!$J$2:$K$10,2,FALSE),IF(AC194="0",IF(AE194="0","",IF(AA194="0","",VLOOKUP(AA194+0,slovy!J194:K202,2,FALSE))),IF(AC194="1","",IF(AA194="0",IF(AC194&gt;1,slovy!$M$13,""),VLOOKUP(AA194+0,slovy!$L$2:$M$10,2,FALSE)))))</f>
        <v>#VALUE!</v>
      </c>
      <c r="AA194" t="str">
        <f t="shared" ref="AA194:AA257" si="63">IF(R194&gt;=4,MID($G194,$R194-3,1),"")</f>
        <v/>
      </c>
      <c r="AB194" t="e">
        <f>IF(ISBLANK(AC194),"",IF(AC194="0","",IF(AC194="1",CONCATENATE(VLOOKUP(AA194+0,slovy!$F$2:$G$11,2,FALSE),slovy!$M$13),VLOOKUP(AC194+0,slovy!$D$2:$E$10,2,FALSE))))</f>
        <v>#VALUE!</v>
      </c>
      <c r="AC194" t="str">
        <f t="shared" ref="AC194:AC257" si="64">IF(R194&gt;=5,MID($G194,$R194-4,1),"")</f>
        <v/>
      </c>
      <c r="AD194" t="e">
        <f>IF(ISBLANK(AE194),"",IF(AE194="0","",IF(AA194="0",CONCATENATE(VLOOKUP(AE194+0,slovy!$H$2:$I$10,2,FALSE),slovy!$M$13),VLOOKUP(AE194+0,slovy!$H$2:$I$10,2,FALSE))))</f>
        <v>#VALUE!</v>
      </c>
      <c r="AE194" t="str">
        <f t="shared" ref="AE194:AE257" si="65">IF(R194&gt;=6,MID($G194,$R194-5,1),"")</f>
        <v/>
      </c>
      <c r="AF194" t="e">
        <f>IF(ISBLANK(AG194),"",VLOOKUP(AG194+0,slovy!$N$2:$O$10,2,FALSE))</f>
        <v>#VALUE!</v>
      </c>
      <c r="AG194" t="str">
        <f t="shared" ref="AG194:AG257" si="66">IF(R194&gt;=7,MID($G194,$R194-6,1),"")</f>
        <v/>
      </c>
      <c r="AK194">
        <f>ÚJ!$B$2</f>
        <v>0</v>
      </c>
      <c r="AL194">
        <f>ÚJ!$B$3</f>
        <v>0</v>
      </c>
      <c r="AM194">
        <f>ÚJ!$B$4</f>
        <v>0</v>
      </c>
      <c r="AN194" s="200">
        <f>ÚJ!$B$5</f>
        <v>0</v>
      </c>
    </row>
    <row r="195" spans="1:40" x14ac:dyDescent="0.25">
      <c r="A195" t="str">
        <f>IF(ISBLANK('Peněžní deník'!C199),"",'Peněžní deník'!C199)</f>
        <v/>
      </c>
      <c r="B195" s="197" t="str">
        <f>IF(ISBLANK('Peněžní deník'!B199),"",'Peněžní deník'!B199)</f>
        <v/>
      </c>
      <c r="C195" t="str">
        <f>IF(ISBLANK('Peněžní deník'!D199),"",'Peněžní deník'!D199)</f>
        <v/>
      </c>
      <c r="D195" t="str">
        <f>IF(ISNUMBER('Peněžní deník'!F199),"příjmový",IF(ISNUMBER('Peněžní deník'!G199),"výdajový",IF(ISNUMBER('Peněžní deník'!H199),"příjmový",IF(ISNUMBER('Peněžní deník'!I199),"výdajový",""))))</f>
        <v/>
      </c>
      <c r="E195" t="str">
        <f>IF(ISNUMBER('Peněžní deník'!F199),"hotově",IF(ISNUMBER('Peněžní deník'!G199),"hotově",IF(ISNUMBER('Peněžní deník'!H199),"na účet",IF(ISNUMBER('Peněžní deník'!I199),"z účtu",""))))</f>
        <v/>
      </c>
      <c r="F195" t="e">
        <f>VLOOKUP('Peněžní deník'!E199,'Čísla položek'!$A$2:$C$45,2,FALSE)</f>
        <v>#N/A</v>
      </c>
      <c r="G195" s="205" t="str">
        <f>TEXT('Peněžní deník'!F199+'Peněžní deník'!G199+'Peněžní deník'!H199+'Peněžní deník'!I199,"0,00")</f>
        <v>0,00</v>
      </c>
      <c r="H195" s="205">
        <f t="shared" ref="H195:H258" si="67">FLOOR(G195,1)</f>
        <v>0</v>
      </c>
      <c r="I195" s="205">
        <f t="shared" si="53"/>
        <v>0</v>
      </c>
      <c r="J195" t="str">
        <f t="shared" si="52"/>
        <v/>
      </c>
      <c r="K195" t="str">
        <f t="shared" si="54"/>
        <v/>
      </c>
      <c r="L195">
        <f t="shared" si="55"/>
        <v>1</v>
      </c>
      <c r="M195" t="str">
        <f t="shared" si="56"/>
        <v/>
      </c>
      <c r="N195" t="str">
        <f>IF(O195="0","",IF(L195=1,VLOOKUP(O195+0,slovy!$A$2:$C$10,3,FALSE),IF(Q195="1","",VLOOKUP(O195+0,slovy!$A$2:$B$10,2))))</f>
        <v/>
      </c>
      <c r="O195" t="str">
        <f t="shared" ref="O195:O258" si="68">MID($I195,$L195,1)</f>
        <v>0</v>
      </c>
      <c r="P195" t="e">
        <f>IF(Q195="0","",IF(Q195="1",VLOOKUP(O195+0,slovy!$F$2:$G$11,2,FALSE),VLOOKUP(Q195+0,slovy!$D$2:$E$10,2,FALSE)))</f>
        <v>#VALUE!</v>
      </c>
      <c r="Q195" t="str">
        <f t="shared" si="57"/>
        <v/>
      </c>
      <c r="R195">
        <f t="shared" si="58"/>
        <v>1</v>
      </c>
      <c r="S195" t="str">
        <f t="shared" si="59"/>
        <v/>
      </c>
      <c r="T195" t="str">
        <f>IF(U195="0","",IF(R195=1,VLOOKUP(U195+0,slovy!$A$2:$C$10,3,FALSE),IF(W195="1","",VLOOKUP(U195+0,slovy!$A$2:$B$10,2))))</f>
        <v/>
      </c>
      <c r="U195" t="str">
        <f t="shared" si="60"/>
        <v>0</v>
      </c>
      <c r="V195" t="e">
        <f>IF(W195="0","",IF(W195="1",VLOOKUP(U195+0,slovy!$F$2:$G$11,2,FALSE),VLOOKUP(W195+0,slovy!$D$2:$E$10,2,FALSE)))</f>
        <v>#VALUE!</v>
      </c>
      <c r="W195" t="str">
        <f t="shared" si="61"/>
        <v/>
      </c>
      <c r="X195" t="e">
        <f>IF(Y195="0","",VLOOKUP(Y195+0,slovy!$H$2:$I$10,2,FALSE))</f>
        <v>#VALUE!</v>
      </c>
      <c r="Y195" t="str">
        <f t="shared" si="62"/>
        <v/>
      </c>
      <c r="Z195" t="e">
        <f>IF(AC195="",VLOOKUP(AA195+0,slovy!$J$2:$K$10,2,FALSE),IF(AC195="0",IF(AE195="0","",IF(AA195="0","",VLOOKUP(AA195+0,slovy!J195:K203,2,FALSE))),IF(AC195="1","",IF(AA195="0",IF(AC195&gt;1,slovy!$M$13,""),VLOOKUP(AA195+0,slovy!$L$2:$M$10,2,FALSE)))))</f>
        <v>#VALUE!</v>
      </c>
      <c r="AA195" t="str">
        <f t="shared" si="63"/>
        <v/>
      </c>
      <c r="AB195" t="e">
        <f>IF(ISBLANK(AC195),"",IF(AC195="0","",IF(AC195="1",CONCATENATE(VLOOKUP(AA195+0,slovy!$F$2:$G$11,2,FALSE),slovy!$M$13),VLOOKUP(AC195+0,slovy!$D$2:$E$10,2,FALSE))))</f>
        <v>#VALUE!</v>
      </c>
      <c r="AC195" t="str">
        <f t="shared" si="64"/>
        <v/>
      </c>
      <c r="AD195" t="e">
        <f>IF(ISBLANK(AE195),"",IF(AE195="0","",IF(AA195="0",CONCATENATE(VLOOKUP(AE195+0,slovy!$H$2:$I$10,2,FALSE),slovy!$M$13),VLOOKUP(AE195+0,slovy!$H$2:$I$10,2,FALSE))))</f>
        <v>#VALUE!</v>
      </c>
      <c r="AE195" t="str">
        <f t="shared" si="65"/>
        <v/>
      </c>
      <c r="AF195" t="e">
        <f>IF(ISBLANK(AG195),"",VLOOKUP(AG195+0,slovy!$N$2:$O$10,2,FALSE))</f>
        <v>#VALUE!</v>
      </c>
      <c r="AG195" t="str">
        <f t="shared" si="66"/>
        <v/>
      </c>
      <c r="AK195">
        <f>ÚJ!$B$2</f>
        <v>0</v>
      </c>
      <c r="AL195">
        <f>ÚJ!$B$3</f>
        <v>0</v>
      </c>
      <c r="AM195">
        <f>ÚJ!$B$4</f>
        <v>0</v>
      </c>
      <c r="AN195" s="200">
        <f>ÚJ!$B$5</f>
        <v>0</v>
      </c>
    </row>
    <row r="196" spans="1:40" x14ac:dyDescent="0.25">
      <c r="A196" t="str">
        <f>IF(ISBLANK('Peněžní deník'!C200),"",'Peněžní deník'!C200)</f>
        <v/>
      </c>
      <c r="B196" s="197" t="str">
        <f>IF(ISBLANK('Peněžní deník'!B200),"",'Peněžní deník'!B200)</f>
        <v/>
      </c>
      <c r="C196" t="str">
        <f>IF(ISBLANK('Peněžní deník'!D200),"",'Peněžní deník'!D200)</f>
        <v/>
      </c>
      <c r="D196" t="str">
        <f>IF(ISNUMBER('Peněžní deník'!F200),"příjmový",IF(ISNUMBER('Peněžní deník'!G200),"výdajový",IF(ISNUMBER('Peněžní deník'!H200),"příjmový",IF(ISNUMBER('Peněžní deník'!I200),"výdajový",""))))</f>
        <v/>
      </c>
      <c r="E196" t="str">
        <f>IF(ISNUMBER('Peněžní deník'!F200),"hotově",IF(ISNUMBER('Peněžní deník'!G200),"hotově",IF(ISNUMBER('Peněžní deník'!H200),"na účet",IF(ISNUMBER('Peněžní deník'!I200),"z účtu",""))))</f>
        <v/>
      </c>
      <c r="F196" t="e">
        <f>VLOOKUP('Peněžní deník'!E200,'Čísla položek'!$A$2:$C$45,2,FALSE)</f>
        <v>#N/A</v>
      </c>
      <c r="G196" s="205" t="str">
        <f>TEXT('Peněžní deník'!F200+'Peněžní deník'!G200+'Peněžní deník'!H200+'Peněžní deník'!I200,"0,00")</f>
        <v>0,00</v>
      </c>
      <c r="H196" s="205">
        <f t="shared" si="67"/>
        <v>0</v>
      </c>
      <c r="I196" s="205">
        <f t="shared" si="53"/>
        <v>0</v>
      </c>
      <c r="J196" t="str">
        <f t="shared" si="52"/>
        <v/>
      </c>
      <c r="K196" t="str">
        <f t="shared" si="54"/>
        <v/>
      </c>
      <c r="L196">
        <f t="shared" si="55"/>
        <v>1</v>
      </c>
      <c r="M196" t="str">
        <f t="shared" si="56"/>
        <v/>
      </c>
      <c r="N196" t="str">
        <f>IF(O196="0","",IF(L196=1,VLOOKUP(O196+0,slovy!$A$2:$C$10,3,FALSE),IF(Q196="1","",VLOOKUP(O196+0,slovy!$A$2:$B$10,2))))</f>
        <v/>
      </c>
      <c r="O196" t="str">
        <f t="shared" si="68"/>
        <v>0</v>
      </c>
      <c r="P196" t="e">
        <f>IF(Q196="0","",IF(Q196="1",VLOOKUP(O196+0,slovy!$F$2:$G$11,2,FALSE),VLOOKUP(Q196+0,slovy!$D$2:$E$10,2,FALSE)))</f>
        <v>#VALUE!</v>
      </c>
      <c r="Q196" t="str">
        <f t="shared" si="57"/>
        <v/>
      </c>
      <c r="R196">
        <f t="shared" si="58"/>
        <v>1</v>
      </c>
      <c r="S196" t="str">
        <f t="shared" si="59"/>
        <v/>
      </c>
      <c r="T196" t="str">
        <f>IF(U196="0","",IF(R196=1,VLOOKUP(U196+0,slovy!$A$2:$C$10,3,FALSE),IF(W196="1","",VLOOKUP(U196+0,slovy!$A$2:$B$10,2))))</f>
        <v/>
      </c>
      <c r="U196" t="str">
        <f t="shared" si="60"/>
        <v>0</v>
      </c>
      <c r="V196" t="e">
        <f>IF(W196="0","",IF(W196="1",VLOOKUP(U196+0,slovy!$F$2:$G$11,2,FALSE),VLOOKUP(W196+0,slovy!$D$2:$E$10,2,FALSE)))</f>
        <v>#VALUE!</v>
      </c>
      <c r="W196" t="str">
        <f t="shared" si="61"/>
        <v/>
      </c>
      <c r="X196" t="e">
        <f>IF(Y196="0","",VLOOKUP(Y196+0,slovy!$H$2:$I$10,2,FALSE))</f>
        <v>#VALUE!</v>
      </c>
      <c r="Y196" t="str">
        <f t="shared" si="62"/>
        <v/>
      </c>
      <c r="Z196" t="e">
        <f>IF(AC196="",VLOOKUP(AA196+0,slovy!$J$2:$K$10,2,FALSE),IF(AC196="0",IF(AE196="0","",IF(AA196="0","",VLOOKUP(AA196+0,slovy!J196:K204,2,FALSE))),IF(AC196="1","",IF(AA196="0",IF(AC196&gt;1,slovy!$M$13,""),VLOOKUP(AA196+0,slovy!$L$2:$M$10,2,FALSE)))))</f>
        <v>#VALUE!</v>
      </c>
      <c r="AA196" t="str">
        <f t="shared" si="63"/>
        <v/>
      </c>
      <c r="AB196" t="e">
        <f>IF(ISBLANK(AC196),"",IF(AC196="0","",IF(AC196="1",CONCATENATE(VLOOKUP(AA196+0,slovy!$F$2:$G$11,2,FALSE),slovy!$M$13),VLOOKUP(AC196+0,slovy!$D$2:$E$10,2,FALSE))))</f>
        <v>#VALUE!</v>
      </c>
      <c r="AC196" t="str">
        <f t="shared" si="64"/>
        <v/>
      </c>
      <c r="AD196" t="e">
        <f>IF(ISBLANK(AE196),"",IF(AE196="0","",IF(AA196="0",CONCATENATE(VLOOKUP(AE196+0,slovy!$H$2:$I$10,2,FALSE),slovy!$M$13),VLOOKUP(AE196+0,slovy!$H$2:$I$10,2,FALSE))))</f>
        <v>#VALUE!</v>
      </c>
      <c r="AE196" t="str">
        <f t="shared" si="65"/>
        <v/>
      </c>
      <c r="AF196" t="e">
        <f>IF(ISBLANK(AG196),"",VLOOKUP(AG196+0,slovy!$N$2:$O$10,2,FALSE))</f>
        <v>#VALUE!</v>
      </c>
      <c r="AG196" t="str">
        <f t="shared" si="66"/>
        <v/>
      </c>
      <c r="AK196">
        <f>ÚJ!$B$2</f>
        <v>0</v>
      </c>
      <c r="AL196">
        <f>ÚJ!$B$3</f>
        <v>0</v>
      </c>
      <c r="AM196">
        <f>ÚJ!$B$4</f>
        <v>0</v>
      </c>
      <c r="AN196" s="200">
        <f>ÚJ!$B$5</f>
        <v>0</v>
      </c>
    </row>
    <row r="197" spans="1:40" x14ac:dyDescent="0.25">
      <c r="A197" t="str">
        <f>IF(ISBLANK('Peněžní deník'!C201),"",'Peněžní deník'!C201)</f>
        <v/>
      </c>
      <c r="B197" s="197" t="str">
        <f>IF(ISBLANK('Peněžní deník'!B201),"",'Peněžní deník'!B201)</f>
        <v/>
      </c>
      <c r="C197" t="str">
        <f>IF(ISBLANK('Peněžní deník'!D201),"",'Peněžní deník'!D201)</f>
        <v/>
      </c>
      <c r="D197" t="str">
        <f>IF(ISNUMBER('Peněžní deník'!F201),"příjmový",IF(ISNUMBER('Peněžní deník'!G201),"výdajový",IF(ISNUMBER('Peněžní deník'!H201),"příjmový",IF(ISNUMBER('Peněžní deník'!I201),"výdajový",""))))</f>
        <v/>
      </c>
      <c r="E197" t="str">
        <f>IF(ISNUMBER('Peněžní deník'!F201),"hotově",IF(ISNUMBER('Peněžní deník'!G201),"hotově",IF(ISNUMBER('Peněžní deník'!H201),"na účet",IF(ISNUMBER('Peněžní deník'!I201),"z účtu",""))))</f>
        <v/>
      </c>
      <c r="F197" t="e">
        <f>VLOOKUP('Peněžní deník'!E201,'Čísla položek'!$A$2:$C$45,2,FALSE)</f>
        <v>#N/A</v>
      </c>
      <c r="G197" s="205" t="str">
        <f>TEXT('Peněžní deník'!F201+'Peněžní deník'!G201+'Peněžní deník'!H201+'Peněžní deník'!I201,"0,00")</f>
        <v>0,00</v>
      </c>
      <c r="H197" s="205">
        <f t="shared" si="67"/>
        <v>0</v>
      </c>
      <c r="I197" s="205">
        <f t="shared" si="53"/>
        <v>0</v>
      </c>
      <c r="J197" t="str">
        <f t="shared" si="52"/>
        <v/>
      </c>
      <c r="K197" t="str">
        <f t="shared" si="54"/>
        <v/>
      </c>
      <c r="L197">
        <f t="shared" si="55"/>
        <v>1</v>
      </c>
      <c r="M197" t="str">
        <f t="shared" si="56"/>
        <v/>
      </c>
      <c r="N197" t="str">
        <f>IF(O197="0","",IF(L197=1,VLOOKUP(O197+0,slovy!$A$2:$C$10,3,FALSE),IF(Q197="1","",VLOOKUP(O197+0,slovy!$A$2:$B$10,2))))</f>
        <v/>
      </c>
      <c r="O197" t="str">
        <f t="shared" si="68"/>
        <v>0</v>
      </c>
      <c r="P197" t="e">
        <f>IF(Q197="0","",IF(Q197="1",VLOOKUP(O197+0,slovy!$F$2:$G$11,2,FALSE),VLOOKUP(Q197+0,slovy!$D$2:$E$10,2,FALSE)))</f>
        <v>#VALUE!</v>
      </c>
      <c r="Q197" t="str">
        <f t="shared" si="57"/>
        <v/>
      </c>
      <c r="R197">
        <f t="shared" si="58"/>
        <v>1</v>
      </c>
      <c r="S197" t="str">
        <f t="shared" si="59"/>
        <v/>
      </c>
      <c r="T197" t="str">
        <f>IF(U197="0","",IF(R197=1,VLOOKUP(U197+0,slovy!$A$2:$C$10,3,FALSE),IF(W197="1","",VLOOKUP(U197+0,slovy!$A$2:$B$10,2))))</f>
        <v/>
      </c>
      <c r="U197" t="str">
        <f t="shared" si="60"/>
        <v>0</v>
      </c>
      <c r="V197" t="e">
        <f>IF(W197="0","",IF(W197="1",VLOOKUP(U197+0,slovy!$F$2:$G$11,2,FALSE),VLOOKUP(W197+0,slovy!$D$2:$E$10,2,FALSE)))</f>
        <v>#VALUE!</v>
      </c>
      <c r="W197" t="str">
        <f t="shared" si="61"/>
        <v/>
      </c>
      <c r="X197" t="e">
        <f>IF(Y197="0","",VLOOKUP(Y197+0,slovy!$H$2:$I$10,2,FALSE))</f>
        <v>#VALUE!</v>
      </c>
      <c r="Y197" t="str">
        <f t="shared" si="62"/>
        <v/>
      </c>
      <c r="Z197" t="e">
        <f>IF(AC197="",VLOOKUP(AA197+0,slovy!$J$2:$K$10,2,FALSE),IF(AC197="0",IF(AE197="0","",IF(AA197="0","",VLOOKUP(AA197+0,slovy!J197:K205,2,FALSE))),IF(AC197="1","",IF(AA197="0",IF(AC197&gt;1,slovy!$M$13,""),VLOOKUP(AA197+0,slovy!$L$2:$M$10,2,FALSE)))))</f>
        <v>#VALUE!</v>
      </c>
      <c r="AA197" t="str">
        <f t="shared" si="63"/>
        <v/>
      </c>
      <c r="AB197" t="e">
        <f>IF(ISBLANK(AC197),"",IF(AC197="0","",IF(AC197="1",CONCATENATE(VLOOKUP(AA197+0,slovy!$F$2:$G$11,2,FALSE),slovy!$M$13),VLOOKUP(AC197+0,slovy!$D$2:$E$10,2,FALSE))))</f>
        <v>#VALUE!</v>
      </c>
      <c r="AC197" t="str">
        <f t="shared" si="64"/>
        <v/>
      </c>
      <c r="AD197" t="e">
        <f>IF(ISBLANK(AE197),"",IF(AE197="0","",IF(AA197="0",CONCATENATE(VLOOKUP(AE197+0,slovy!$H$2:$I$10,2,FALSE),slovy!$M$13),VLOOKUP(AE197+0,slovy!$H$2:$I$10,2,FALSE))))</f>
        <v>#VALUE!</v>
      </c>
      <c r="AE197" t="str">
        <f t="shared" si="65"/>
        <v/>
      </c>
      <c r="AF197" t="e">
        <f>IF(ISBLANK(AG197),"",VLOOKUP(AG197+0,slovy!$N$2:$O$10,2,FALSE))</f>
        <v>#VALUE!</v>
      </c>
      <c r="AG197" t="str">
        <f t="shared" si="66"/>
        <v/>
      </c>
      <c r="AK197">
        <f>ÚJ!$B$2</f>
        <v>0</v>
      </c>
      <c r="AL197">
        <f>ÚJ!$B$3</f>
        <v>0</v>
      </c>
      <c r="AM197">
        <f>ÚJ!$B$4</f>
        <v>0</v>
      </c>
      <c r="AN197" s="200">
        <f>ÚJ!$B$5</f>
        <v>0</v>
      </c>
    </row>
    <row r="198" spans="1:40" x14ac:dyDescent="0.25">
      <c r="A198" t="str">
        <f>IF(ISBLANK('Peněžní deník'!C202),"",'Peněžní deník'!C202)</f>
        <v/>
      </c>
      <c r="B198" s="197" t="str">
        <f>IF(ISBLANK('Peněžní deník'!B202),"",'Peněžní deník'!B202)</f>
        <v/>
      </c>
      <c r="C198" t="str">
        <f>IF(ISBLANK('Peněžní deník'!D202),"",'Peněžní deník'!D202)</f>
        <v/>
      </c>
      <c r="D198" t="str">
        <f>IF(ISNUMBER('Peněžní deník'!F202),"příjmový",IF(ISNUMBER('Peněžní deník'!G202),"výdajový",IF(ISNUMBER('Peněžní deník'!H202),"příjmový",IF(ISNUMBER('Peněžní deník'!I202),"výdajový",""))))</f>
        <v/>
      </c>
      <c r="E198" t="str">
        <f>IF(ISNUMBER('Peněžní deník'!F202),"hotově",IF(ISNUMBER('Peněžní deník'!G202),"hotově",IF(ISNUMBER('Peněžní deník'!H202),"na účet",IF(ISNUMBER('Peněžní deník'!I202),"z účtu",""))))</f>
        <v/>
      </c>
      <c r="F198" t="e">
        <f>VLOOKUP('Peněžní deník'!E202,'Čísla položek'!$A$2:$C$45,2,FALSE)</f>
        <v>#N/A</v>
      </c>
      <c r="G198" s="205" t="str">
        <f>TEXT('Peněžní deník'!F202+'Peněžní deník'!G202+'Peněžní deník'!H202+'Peněžní deník'!I202,"0,00")</f>
        <v>0,00</v>
      </c>
      <c r="H198" s="205">
        <f t="shared" si="67"/>
        <v>0</v>
      </c>
      <c r="I198" s="205">
        <f t="shared" si="53"/>
        <v>0</v>
      </c>
      <c r="J198" t="str">
        <f t="shared" si="52"/>
        <v/>
      </c>
      <c r="K198" t="str">
        <f t="shared" si="54"/>
        <v/>
      </c>
      <c r="L198">
        <f t="shared" si="55"/>
        <v>1</v>
      </c>
      <c r="M198" t="str">
        <f t="shared" si="56"/>
        <v/>
      </c>
      <c r="N198" t="str">
        <f>IF(O198="0","",IF(L198=1,VLOOKUP(O198+0,slovy!$A$2:$C$10,3,FALSE),IF(Q198="1","",VLOOKUP(O198+0,slovy!$A$2:$B$10,2))))</f>
        <v/>
      </c>
      <c r="O198" t="str">
        <f t="shared" si="68"/>
        <v>0</v>
      </c>
      <c r="P198" t="e">
        <f>IF(Q198="0","",IF(Q198="1",VLOOKUP(O198+0,slovy!$F$2:$G$11,2,FALSE),VLOOKUP(Q198+0,slovy!$D$2:$E$10,2,FALSE)))</f>
        <v>#VALUE!</v>
      </c>
      <c r="Q198" t="str">
        <f t="shared" si="57"/>
        <v/>
      </c>
      <c r="R198">
        <f t="shared" si="58"/>
        <v>1</v>
      </c>
      <c r="S198" t="str">
        <f t="shared" si="59"/>
        <v/>
      </c>
      <c r="T198" t="str">
        <f>IF(U198="0","",IF(R198=1,VLOOKUP(U198+0,slovy!$A$2:$C$10,3,FALSE),IF(W198="1","",VLOOKUP(U198+0,slovy!$A$2:$B$10,2))))</f>
        <v/>
      </c>
      <c r="U198" t="str">
        <f t="shared" si="60"/>
        <v>0</v>
      </c>
      <c r="V198" t="e">
        <f>IF(W198="0","",IF(W198="1",VLOOKUP(U198+0,slovy!$F$2:$G$11,2,FALSE),VLOOKUP(W198+0,slovy!$D$2:$E$10,2,FALSE)))</f>
        <v>#VALUE!</v>
      </c>
      <c r="W198" t="str">
        <f t="shared" si="61"/>
        <v/>
      </c>
      <c r="X198" t="e">
        <f>IF(Y198="0","",VLOOKUP(Y198+0,slovy!$H$2:$I$10,2,FALSE))</f>
        <v>#VALUE!</v>
      </c>
      <c r="Y198" t="str">
        <f t="shared" si="62"/>
        <v/>
      </c>
      <c r="Z198" t="e">
        <f>IF(AC198="",VLOOKUP(AA198+0,slovy!$J$2:$K$10,2,FALSE),IF(AC198="0",IF(AE198="0","",IF(AA198="0","",VLOOKUP(AA198+0,slovy!J198:K206,2,FALSE))),IF(AC198="1","",IF(AA198="0",IF(AC198&gt;1,slovy!$M$13,""),VLOOKUP(AA198+0,slovy!$L$2:$M$10,2,FALSE)))))</f>
        <v>#VALUE!</v>
      </c>
      <c r="AA198" t="str">
        <f t="shared" si="63"/>
        <v/>
      </c>
      <c r="AB198" t="e">
        <f>IF(ISBLANK(AC198),"",IF(AC198="0","",IF(AC198="1",CONCATENATE(VLOOKUP(AA198+0,slovy!$F$2:$G$11,2,FALSE),slovy!$M$13),VLOOKUP(AC198+0,slovy!$D$2:$E$10,2,FALSE))))</f>
        <v>#VALUE!</v>
      </c>
      <c r="AC198" t="str">
        <f t="shared" si="64"/>
        <v/>
      </c>
      <c r="AD198" t="e">
        <f>IF(ISBLANK(AE198),"",IF(AE198="0","",IF(AA198="0",CONCATENATE(VLOOKUP(AE198+0,slovy!$H$2:$I$10,2,FALSE),slovy!$M$13),VLOOKUP(AE198+0,slovy!$H$2:$I$10,2,FALSE))))</f>
        <v>#VALUE!</v>
      </c>
      <c r="AE198" t="str">
        <f t="shared" si="65"/>
        <v/>
      </c>
      <c r="AF198" t="e">
        <f>IF(ISBLANK(AG198),"",VLOOKUP(AG198+0,slovy!$N$2:$O$10,2,FALSE))</f>
        <v>#VALUE!</v>
      </c>
      <c r="AG198" t="str">
        <f t="shared" si="66"/>
        <v/>
      </c>
      <c r="AK198">
        <f>ÚJ!$B$2</f>
        <v>0</v>
      </c>
      <c r="AL198">
        <f>ÚJ!$B$3</f>
        <v>0</v>
      </c>
      <c r="AM198">
        <f>ÚJ!$B$4</f>
        <v>0</v>
      </c>
      <c r="AN198" s="200">
        <f>ÚJ!$B$5</f>
        <v>0</v>
      </c>
    </row>
    <row r="199" spans="1:40" x14ac:dyDescent="0.25">
      <c r="A199" t="str">
        <f>IF(ISBLANK('Peněžní deník'!C203),"",'Peněžní deník'!C203)</f>
        <v/>
      </c>
      <c r="B199" s="197" t="str">
        <f>IF(ISBLANK('Peněžní deník'!B203),"",'Peněžní deník'!B203)</f>
        <v/>
      </c>
      <c r="C199" t="str">
        <f>IF(ISBLANK('Peněžní deník'!D203),"",'Peněžní deník'!D203)</f>
        <v/>
      </c>
      <c r="D199" t="str">
        <f>IF(ISNUMBER('Peněžní deník'!F203),"příjmový",IF(ISNUMBER('Peněžní deník'!G203),"výdajový",IF(ISNUMBER('Peněžní deník'!H203),"příjmový",IF(ISNUMBER('Peněžní deník'!I203),"výdajový",""))))</f>
        <v/>
      </c>
      <c r="E199" t="str">
        <f>IF(ISNUMBER('Peněžní deník'!F203),"hotově",IF(ISNUMBER('Peněžní deník'!G203),"hotově",IF(ISNUMBER('Peněžní deník'!H203),"na účet",IF(ISNUMBER('Peněžní deník'!I203),"z účtu",""))))</f>
        <v/>
      </c>
      <c r="F199" t="e">
        <f>VLOOKUP('Peněžní deník'!E203,'Čísla položek'!$A$2:$C$45,2,FALSE)</f>
        <v>#N/A</v>
      </c>
      <c r="G199" s="205" t="str">
        <f>TEXT('Peněžní deník'!F203+'Peněžní deník'!G203+'Peněžní deník'!H203+'Peněžní deník'!I203,"0,00")</f>
        <v>0,00</v>
      </c>
      <c r="H199" s="205">
        <f t="shared" si="67"/>
        <v>0</v>
      </c>
      <c r="I199" s="205">
        <f t="shared" si="53"/>
        <v>0</v>
      </c>
      <c r="J199" t="str">
        <f t="shared" si="52"/>
        <v/>
      </c>
      <c r="K199" t="str">
        <f t="shared" si="54"/>
        <v/>
      </c>
      <c r="L199">
        <f t="shared" si="55"/>
        <v>1</v>
      </c>
      <c r="M199" t="str">
        <f t="shared" si="56"/>
        <v/>
      </c>
      <c r="N199" t="str">
        <f>IF(O199="0","",IF(L199=1,VLOOKUP(O199+0,slovy!$A$2:$C$10,3,FALSE),IF(Q199="1","",VLOOKUP(O199+0,slovy!$A$2:$B$10,2))))</f>
        <v/>
      </c>
      <c r="O199" t="str">
        <f t="shared" si="68"/>
        <v>0</v>
      </c>
      <c r="P199" t="e">
        <f>IF(Q199="0","",IF(Q199="1",VLOOKUP(O199+0,slovy!$F$2:$G$11,2,FALSE),VLOOKUP(Q199+0,slovy!$D$2:$E$10,2,FALSE)))</f>
        <v>#VALUE!</v>
      </c>
      <c r="Q199" t="str">
        <f t="shared" si="57"/>
        <v/>
      </c>
      <c r="R199">
        <f t="shared" si="58"/>
        <v>1</v>
      </c>
      <c r="S199" t="str">
        <f t="shared" si="59"/>
        <v/>
      </c>
      <c r="T199" t="str">
        <f>IF(U199="0","",IF(R199=1,VLOOKUP(U199+0,slovy!$A$2:$C$10,3,FALSE),IF(W199="1","",VLOOKUP(U199+0,slovy!$A$2:$B$10,2))))</f>
        <v/>
      </c>
      <c r="U199" t="str">
        <f t="shared" si="60"/>
        <v>0</v>
      </c>
      <c r="V199" t="e">
        <f>IF(W199="0","",IF(W199="1",VLOOKUP(U199+0,slovy!$F$2:$G$11,2,FALSE),VLOOKUP(W199+0,slovy!$D$2:$E$10,2,FALSE)))</f>
        <v>#VALUE!</v>
      </c>
      <c r="W199" t="str">
        <f t="shared" si="61"/>
        <v/>
      </c>
      <c r="X199" t="e">
        <f>IF(Y199="0","",VLOOKUP(Y199+0,slovy!$H$2:$I$10,2,FALSE))</f>
        <v>#VALUE!</v>
      </c>
      <c r="Y199" t="str">
        <f t="shared" si="62"/>
        <v/>
      </c>
      <c r="Z199" t="e">
        <f>IF(AC199="",VLOOKUP(AA199+0,slovy!$J$2:$K$10,2,FALSE),IF(AC199="0",IF(AE199="0","",IF(AA199="0","",VLOOKUP(AA199+0,slovy!J199:K207,2,FALSE))),IF(AC199="1","",IF(AA199="0",IF(AC199&gt;1,slovy!$M$13,""),VLOOKUP(AA199+0,slovy!$L$2:$M$10,2,FALSE)))))</f>
        <v>#VALUE!</v>
      </c>
      <c r="AA199" t="str">
        <f t="shared" si="63"/>
        <v/>
      </c>
      <c r="AB199" t="e">
        <f>IF(ISBLANK(AC199),"",IF(AC199="0","",IF(AC199="1",CONCATENATE(VLOOKUP(AA199+0,slovy!$F$2:$G$11,2,FALSE),slovy!$M$13),VLOOKUP(AC199+0,slovy!$D$2:$E$10,2,FALSE))))</f>
        <v>#VALUE!</v>
      </c>
      <c r="AC199" t="str">
        <f t="shared" si="64"/>
        <v/>
      </c>
      <c r="AD199" t="e">
        <f>IF(ISBLANK(AE199),"",IF(AE199="0","",IF(AA199="0",CONCATENATE(VLOOKUP(AE199+0,slovy!$H$2:$I$10,2,FALSE),slovy!$M$13),VLOOKUP(AE199+0,slovy!$H$2:$I$10,2,FALSE))))</f>
        <v>#VALUE!</v>
      </c>
      <c r="AE199" t="str">
        <f t="shared" si="65"/>
        <v/>
      </c>
      <c r="AF199" t="e">
        <f>IF(ISBLANK(AG199),"",VLOOKUP(AG199+0,slovy!$N$2:$O$10,2,FALSE))</f>
        <v>#VALUE!</v>
      </c>
      <c r="AG199" t="str">
        <f t="shared" si="66"/>
        <v/>
      </c>
      <c r="AK199">
        <f>ÚJ!$B$2</f>
        <v>0</v>
      </c>
      <c r="AL199">
        <f>ÚJ!$B$3</f>
        <v>0</v>
      </c>
      <c r="AM199">
        <f>ÚJ!$B$4</f>
        <v>0</v>
      </c>
      <c r="AN199" s="200">
        <f>ÚJ!$B$5</f>
        <v>0</v>
      </c>
    </row>
    <row r="200" spans="1:40" x14ac:dyDescent="0.25">
      <c r="A200" t="str">
        <f>IF(ISBLANK('Peněžní deník'!C204),"",'Peněžní deník'!C204)</f>
        <v/>
      </c>
      <c r="B200" s="197" t="str">
        <f>IF(ISBLANK('Peněžní deník'!B204),"",'Peněžní deník'!B204)</f>
        <v/>
      </c>
      <c r="C200" t="str">
        <f>IF(ISBLANK('Peněžní deník'!D204),"",'Peněžní deník'!D204)</f>
        <v/>
      </c>
      <c r="D200" t="str">
        <f>IF(ISNUMBER('Peněžní deník'!F204),"příjmový",IF(ISNUMBER('Peněžní deník'!G204),"výdajový",IF(ISNUMBER('Peněžní deník'!H204),"příjmový",IF(ISNUMBER('Peněžní deník'!I204),"výdajový",""))))</f>
        <v/>
      </c>
      <c r="E200" t="str">
        <f>IF(ISNUMBER('Peněžní deník'!F204),"hotově",IF(ISNUMBER('Peněžní deník'!G204),"hotově",IF(ISNUMBER('Peněžní deník'!H204),"na účet",IF(ISNUMBER('Peněžní deník'!I204),"z účtu",""))))</f>
        <v/>
      </c>
      <c r="F200" t="e">
        <f>VLOOKUP('Peněžní deník'!E204,'Čísla položek'!$A$2:$C$45,2,FALSE)</f>
        <v>#N/A</v>
      </c>
      <c r="G200" s="205" t="str">
        <f>TEXT('Peněžní deník'!F204+'Peněžní deník'!G204+'Peněžní deník'!H204+'Peněžní deník'!I204,"0,00")</f>
        <v>0,00</v>
      </c>
      <c r="H200" s="205">
        <f t="shared" si="67"/>
        <v>0</v>
      </c>
      <c r="I200" s="205">
        <f t="shared" si="53"/>
        <v>0</v>
      </c>
      <c r="J200" t="str">
        <f t="shared" ref="J200:J263" si="69">IF(R200=1,CONCATENATE(T200,S200),IF(R200=2,CONCATENATE(V200,T200,S200),IF(R200=3,CONCATENATE(X200,V200,T200,S200),IF(R200=4,CONCATENATE(Z200,X200,V200,T200,S200),IF(R200=5,CONCATENATE(AB200,Z200,X200,V200,T200,S200),IF(R200=6,CONCATENATE(AD200,AB200,Z200,X200,V200,T200,S200),IF(R200=7,CONCATENATE(AF200,AD200,AB200,Z200,X200,V200,T200,S200),"")))))))</f>
        <v/>
      </c>
      <c r="K200" t="str">
        <f t="shared" si="54"/>
        <v/>
      </c>
      <c r="L200">
        <f t="shared" si="55"/>
        <v>1</v>
      </c>
      <c r="M200" t="str">
        <f t="shared" si="56"/>
        <v/>
      </c>
      <c r="N200" t="str">
        <f>IF(O200="0","",IF(L200=1,VLOOKUP(O200+0,slovy!$A$2:$C$10,3,FALSE),IF(Q200="1","",VLOOKUP(O200+0,slovy!$A$2:$B$10,2))))</f>
        <v/>
      </c>
      <c r="O200" t="str">
        <f t="shared" si="68"/>
        <v>0</v>
      </c>
      <c r="P200" t="e">
        <f>IF(Q200="0","",IF(Q200="1",VLOOKUP(O200+0,slovy!$F$2:$G$11,2,FALSE),VLOOKUP(Q200+0,slovy!$D$2:$E$10,2,FALSE)))</f>
        <v>#VALUE!</v>
      </c>
      <c r="Q200" t="str">
        <f t="shared" si="57"/>
        <v/>
      </c>
      <c r="R200">
        <f t="shared" si="58"/>
        <v>1</v>
      </c>
      <c r="S200" t="str">
        <f t="shared" si="59"/>
        <v/>
      </c>
      <c r="T200" t="str">
        <f>IF(U200="0","",IF(R200=1,VLOOKUP(U200+0,slovy!$A$2:$C$10,3,FALSE),IF(W200="1","",VLOOKUP(U200+0,slovy!$A$2:$B$10,2))))</f>
        <v/>
      </c>
      <c r="U200" t="str">
        <f t="shared" si="60"/>
        <v>0</v>
      </c>
      <c r="V200" t="e">
        <f>IF(W200="0","",IF(W200="1",VLOOKUP(U200+0,slovy!$F$2:$G$11,2,FALSE),VLOOKUP(W200+0,slovy!$D$2:$E$10,2,FALSE)))</f>
        <v>#VALUE!</v>
      </c>
      <c r="W200" t="str">
        <f t="shared" si="61"/>
        <v/>
      </c>
      <c r="X200" t="e">
        <f>IF(Y200="0","",VLOOKUP(Y200+0,slovy!$H$2:$I$10,2,FALSE))</f>
        <v>#VALUE!</v>
      </c>
      <c r="Y200" t="str">
        <f t="shared" si="62"/>
        <v/>
      </c>
      <c r="Z200" t="e">
        <f>IF(AC200="",VLOOKUP(AA200+0,slovy!$J$2:$K$10,2,FALSE),IF(AC200="0",IF(AE200="0","",IF(AA200="0","",VLOOKUP(AA200+0,slovy!J200:K208,2,FALSE))),IF(AC200="1","",IF(AA200="0",IF(AC200&gt;1,slovy!$M$13,""),VLOOKUP(AA200+0,slovy!$L$2:$M$10,2,FALSE)))))</f>
        <v>#VALUE!</v>
      </c>
      <c r="AA200" t="str">
        <f t="shared" si="63"/>
        <v/>
      </c>
      <c r="AB200" t="e">
        <f>IF(ISBLANK(AC200),"",IF(AC200="0","",IF(AC200="1",CONCATENATE(VLOOKUP(AA200+0,slovy!$F$2:$G$11,2,FALSE),slovy!$M$13),VLOOKUP(AC200+0,slovy!$D$2:$E$10,2,FALSE))))</f>
        <v>#VALUE!</v>
      </c>
      <c r="AC200" t="str">
        <f t="shared" si="64"/>
        <v/>
      </c>
      <c r="AD200" t="e">
        <f>IF(ISBLANK(AE200),"",IF(AE200="0","",IF(AA200="0",CONCATENATE(VLOOKUP(AE200+0,slovy!$H$2:$I$10,2,FALSE),slovy!$M$13),VLOOKUP(AE200+0,slovy!$H$2:$I$10,2,FALSE))))</f>
        <v>#VALUE!</v>
      </c>
      <c r="AE200" t="str">
        <f t="shared" si="65"/>
        <v/>
      </c>
      <c r="AF200" t="e">
        <f>IF(ISBLANK(AG200),"",VLOOKUP(AG200+0,slovy!$N$2:$O$10,2,FALSE))</f>
        <v>#VALUE!</v>
      </c>
      <c r="AG200" t="str">
        <f t="shared" si="66"/>
        <v/>
      </c>
      <c r="AK200">
        <f>ÚJ!$B$2</f>
        <v>0</v>
      </c>
      <c r="AL200">
        <f>ÚJ!$B$3</f>
        <v>0</v>
      </c>
      <c r="AM200">
        <f>ÚJ!$B$4</f>
        <v>0</v>
      </c>
      <c r="AN200" s="200">
        <f>ÚJ!$B$5</f>
        <v>0</v>
      </c>
    </row>
    <row r="201" spans="1:40" x14ac:dyDescent="0.25">
      <c r="A201" t="str">
        <f>IF(ISBLANK('Peněžní deník'!C205),"",'Peněžní deník'!C205)</f>
        <v/>
      </c>
      <c r="B201" s="197" t="str">
        <f>IF(ISBLANK('Peněžní deník'!B205),"",'Peněžní deník'!B205)</f>
        <v/>
      </c>
      <c r="C201" t="str">
        <f>IF(ISBLANK('Peněžní deník'!D205),"",'Peněžní deník'!D205)</f>
        <v/>
      </c>
      <c r="D201" t="str">
        <f>IF(ISNUMBER('Peněžní deník'!F205),"příjmový",IF(ISNUMBER('Peněžní deník'!G205),"výdajový",IF(ISNUMBER('Peněžní deník'!H205),"příjmový",IF(ISNUMBER('Peněžní deník'!I205),"výdajový",""))))</f>
        <v/>
      </c>
      <c r="E201" t="str">
        <f>IF(ISNUMBER('Peněžní deník'!F205),"hotově",IF(ISNUMBER('Peněžní deník'!G205),"hotově",IF(ISNUMBER('Peněžní deník'!H205),"na účet",IF(ISNUMBER('Peněžní deník'!I205),"z účtu",""))))</f>
        <v/>
      </c>
      <c r="F201" t="e">
        <f>VLOOKUP('Peněžní deník'!E205,'Čísla položek'!$A$2:$C$45,2,FALSE)</f>
        <v>#N/A</v>
      </c>
      <c r="G201" s="205" t="str">
        <f>TEXT('Peněžní deník'!F205+'Peněžní deník'!G205+'Peněžní deník'!H205+'Peněžní deník'!I205,"0,00")</f>
        <v>0,00</v>
      </c>
      <c r="H201" s="205">
        <f t="shared" si="67"/>
        <v>0</v>
      </c>
      <c r="I201" s="205">
        <f t="shared" ref="I201:I264" si="70">TEXT(G201-H201,"0,00")*100</f>
        <v>0</v>
      </c>
      <c r="J201" t="str">
        <f t="shared" si="69"/>
        <v/>
      </c>
      <c r="K201" t="str">
        <f t="shared" ref="K201:K264" si="71">IF(L201=1,CONCATENATE(N201,M201),IF(L201=2,CONCATENATE(P201,N201,M201),""))</f>
        <v/>
      </c>
      <c r="L201">
        <f t="shared" ref="L201:L264" si="72">LEN(I201)</f>
        <v>1</v>
      </c>
      <c r="M201" t="str">
        <f t="shared" ref="M201:M264" si="73">IF(I201=0,"",IF(I201&lt;2,"haléř",IF(I201&lt;5,"haléře","haléřů")))</f>
        <v/>
      </c>
      <c r="N201" t="str">
        <f>IF(O201="0","",IF(L201=1,VLOOKUP(O201+0,slovy!$A$2:$C$10,3,FALSE),IF(Q201="1","",VLOOKUP(O201+0,slovy!$A$2:$B$10,2))))</f>
        <v/>
      </c>
      <c r="O201" t="str">
        <f t="shared" si="68"/>
        <v>0</v>
      </c>
      <c r="P201" t="e">
        <f>IF(Q201="0","",IF(Q201="1",VLOOKUP(O201+0,slovy!$F$2:$G$11,2,FALSE),VLOOKUP(Q201+0,slovy!$D$2:$E$10,2,FALSE)))</f>
        <v>#VALUE!</v>
      </c>
      <c r="Q201" t="str">
        <f t="shared" ref="Q201:Q264" si="74">IF(L201&gt;=2,MID($I201,$L201-1,1),"")</f>
        <v/>
      </c>
      <c r="R201">
        <f t="shared" si="58"/>
        <v>1</v>
      </c>
      <c r="S201" t="str">
        <f t="shared" si="59"/>
        <v/>
      </c>
      <c r="T201" t="str">
        <f>IF(U201="0","",IF(R201=1,VLOOKUP(U201+0,slovy!$A$2:$C$10,3,FALSE),IF(W201="1","",VLOOKUP(U201+0,slovy!$A$2:$B$10,2))))</f>
        <v/>
      </c>
      <c r="U201" t="str">
        <f t="shared" si="60"/>
        <v>0</v>
      </c>
      <c r="V201" t="e">
        <f>IF(W201="0","",IF(W201="1",VLOOKUP(U201+0,slovy!$F$2:$G$11,2,FALSE),VLOOKUP(W201+0,slovy!$D$2:$E$10,2,FALSE)))</f>
        <v>#VALUE!</v>
      </c>
      <c r="W201" t="str">
        <f t="shared" si="61"/>
        <v/>
      </c>
      <c r="X201" t="e">
        <f>IF(Y201="0","",VLOOKUP(Y201+0,slovy!$H$2:$I$10,2,FALSE))</f>
        <v>#VALUE!</v>
      </c>
      <c r="Y201" t="str">
        <f t="shared" si="62"/>
        <v/>
      </c>
      <c r="Z201" t="e">
        <f>IF(AC201="",VLOOKUP(AA201+0,slovy!$J$2:$K$10,2,FALSE),IF(AC201="0",IF(AE201="0","",IF(AA201="0","",VLOOKUP(AA201+0,slovy!J201:K209,2,FALSE))),IF(AC201="1","",IF(AA201="0",IF(AC201&gt;1,slovy!$M$13,""),VLOOKUP(AA201+0,slovy!$L$2:$M$10,2,FALSE)))))</f>
        <v>#VALUE!</v>
      </c>
      <c r="AA201" t="str">
        <f t="shared" si="63"/>
        <v/>
      </c>
      <c r="AB201" t="e">
        <f>IF(ISBLANK(AC201),"",IF(AC201="0","",IF(AC201="1",CONCATENATE(VLOOKUP(AA201+0,slovy!$F$2:$G$11,2,FALSE),slovy!$M$13),VLOOKUP(AC201+0,slovy!$D$2:$E$10,2,FALSE))))</f>
        <v>#VALUE!</v>
      </c>
      <c r="AC201" t="str">
        <f t="shared" si="64"/>
        <v/>
      </c>
      <c r="AD201" t="e">
        <f>IF(ISBLANK(AE201),"",IF(AE201="0","",IF(AA201="0",CONCATENATE(VLOOKUP(AE201+0,slovy!$H$2:$I$10,2,FALSE),slovy!$M$13),VLOOKUP(AE201+0,slovy!$H$2:$I$10,2,FALSE))))</f>
        <v>#VALUE!</v>
      </c>
      <c r="AE201" t="str">
        <f t="shared" si="65"/>
        <v/>
      </c>
      <c r="AF201" t="e">
        <f>IF(ISBLANK(AG201),"",VLOOKUP(AG201+0,slovy!$N$2:$O$10,2,FALSE))</f>
        <v>#VALUE!</v>
      </c>
      <c r="AG201" t="str">
        <f t="shared" si="66"/>
        <v/>
      </c>
      <c r="AK201">
        <f>ÚJ!$B$2</f>
        <v>0</v>
      </c>
      <c r="AL201">
        <f>ÚJ!$B$3</f>
        <v>0</v>
      </c>
      <c r="AM201">
        <f>ÚJ!$B$4</f>
        <v>0</v>
      </c>
      <c r="AN201" s="200">
        <f>ÚJ!$B$5</f>
        <v>0</v>
      </c>
    </row>
    <row r="202" spans="1:40" x14ac:dyDescent="0.25">
      <c r="A202" t="str">
        <f>IF(ISBLANK('Peněžní deník'!C206),"",'Peněžní deník'!C206)</f>
        <v/>
      </c>
      <c r="B202" s="197" t="str">
        <f>IF(ISBLANK('Peněžní deník'!B206),"",'Peněžní deník'!B206)</f>
        <v/>
      </c>
      <c r="C202" t="str">
        <f>IF(ISBLANK('Peněžní deník'!D206),"",'Peněžní deník'!D206)</f>
        <v/>
      </c>
      <c r="D202" t="str">
        <f>IF(ISNUMBER('Peněžní deník'!F206),"příjmový",IF(ISNUMBER('Peněžní deník'!G206),"výdajový",IF(ISNUMBER('Peněžní deník'!H206),"příjmový",IF(ISNUMBER('Peněžní deník'!I206),"výdajový",""))))</f>
        <v/>
      </c>
      <c r="E202" t="str">
        <f>IF(ISNUMBER('Peněžní deník'!F206),"hotově",IF(ISNUMBER('Peněžní deník'!G206),"hotově",IF(ISNUMBER('Peněžní deník'!H206),"na účet",IF(ISNUMBER('Peněžní deník'!I206),"z účtu",""))))</f>
        <v/>
      </c>
      <c r="F202" t="e">
        <f>VLOOKUP('Peněžní deník'!E206,'Čísla položek'!$A$2:$C$45,2,FALSE)</f>
        <v>#N/A</v>
      </c>
      <c r="G202" s="205" t="str">
        <f>TEXT('Peněžní deník'!F206+'Peněžní deník'!G206+'Peněžní deník'!H206+'Peněžní deník'!I206,"0,00")</f>
        <v>0,00</v>
      </c>
      <c r="H202" s="205">
        <f t="shared" si="67"/>
        <v>0</v>
      </c>
      <c r="I202" s="205">
        <f t="shared" si="70"/>
        <v>0</v>
      </c>
      <c r="J202" t="str">
        <f t="shared" si="69"/>
        <v/>
      </c>
      <c r="K202" t="str">
        <f t="shared" si="71"/>
        <v/>
      </c>
      <c r="L202">
        <f t="shared" si="72"/>
        <v>1</v>
      </c>
      <c r="M202" t="str">
        <f t="shared" si="73"/>
        <v/>
      </c>
      <c r="N202" t="str">
        <f>IF(O202="0","",IF(L202=1,VLOOKUP(O202+0,slovy!$A$2:$C$10,3,FALSE),IF(Q202="1","",VLOOKUP(O202+0,slovy!$A$2:$B$10,2))))</f>
        <v/>
      </c>
      <c r="O202" t="str">
        <f t="shared" si="68"/>
        <v>0</v>
      </c>
      <c r="P202" t="e">
        <f>IF(Q202="0","",IF(Q202="1",VLOOKUP(O202+0,slovy!$F$2:$G$11,2,FALSE),VLOOKUP(Q202+0,slovy!$D$2:$E$10,2,FALSE)))</f>
        <v>#VALUE!</v>
      </c>
      <c r="Q202" t="str">
        <f t="shared" si="74"/>
        <v/>
      </c>
      <c r="R202">
        <f t="shared" si="58"/>
        <v>1</v>
      </c>
      <c r="S202" t="str">
        <f t="shared" si="59"/>
        <v/>
      </c>
      <c r="T202" t="str">
        <f>IF(U202="0","",IF(R202=1,VLOOKUP(U202+0,slovy!$A$2:$C$10,3,FALSE),IF(W202="1","",VLOOKUP(U202+0,slovy!$A$2:$B$10,2))))</f>
        <v/>
      </c>
      <c r="U202" t="str">
        <f t="shared" si="60"/>
        <v>0</v>
      </c>
      <c r="V202" t="e">
        <f>IF(W202="0","",IF(W202="1",VLOOKUP(U202+0,slovy!$F$2:$G$11,2,FALSE),VLOOKUP(W202+0,slovy!$D$2:$E$10,2,FALSE)))</f>
        <v>#VALUE!</v>
      </c>
      <c r="W202" t="str">
        <f t="shared" si="61"/>
        <v/>
      </c>
      <c r="X202" t="e">
        <f>IF(Y202="0","",VLOOKUP(Y202+0,slovy!$H$2:$I$10,2,FALSE))</f>
        <v>#VALUE!</v>
      </c>
      <c r="Y202" t="str">
        <f t="shared" si="62"/>
        <v/>
      </c>
      <c r="Z202" t="e">
        <f>IF(AC202="",VLOOKUP(AA202+0,slovy!$J$2:$K$10,2,FALSE),IF(AC202="0",IF(AE202="0","",IF(AA202="0","",VLOOKUP(AA202+0,slovy!J202:K210,2,FALSE))),IF(AC202="1","",IF(AA202="0",IF(AC202&gt;1,slovy!$M$13,""),VLOOKUP(AA202+0,slovy!$L$2:$M$10,2,FALSE)))))</f>
        <v>#VALUE!</v>
      </c>
      <c r="AA202" t="str">
        <f t="shared" si="63"/>
        <v/>
      </c>
      <c r="AB202" t="e">
        <f>IF(ISBLANK(AC202),"",IF(AC202="0","",IF(AC202="1",CONCATENATE(VLOOKUP(AA202+0,slovy!$F$2:$G$11,2,FALSE),slovy!$M$13),VLOOKUP(AC202+0,slovy!$D$2:$E$10,2,FALSE))))</f>
        <v>#VALUE!</v>
      </c>
      <c r="AC202" t="str">
        <f t="shared" si="64"/>
        <v/>
      </c>
      <c r="AD202" t="e">
        <f>IF(ISBLANK(AE202),"",IF(AE202="0","",IF(AA202="0",CONCATENATE(VLOOKUP(AE202+0,slovy!$H$2:$I$10,2,FALSE),slovy!$M$13),VLOOKUP(AE202+0,slovy!$H$2:$I$10,2,FALSE))))</f>
        <v>#VALUE!</v>
      </c>
      <c r="AE202" t="str">
        <f t="shared" si="65"/>
        <v/>
      </c>
      <c r="AF202" t="e">
        <f>IF(ISBLANK(AG202),"",VLOOKUP(AG202+0,slovy!$N$2:$O$10,2,FALSE))</f>
        <v>#VALUE!</v>
      </c>
      <c r="AG202" t="str">
        <f t="shared" si="66"/>
        <v/>
      </c>
      <c r="AK202">
        <f>ÚJ!$B$2</f>
        <v>0</v>
      </c>
      <c r="AL202">
        <f>ÚJ!$B$3</f>
        <v>0</v>
      </c>
      <c r="AM202">
        <f>ÚJ!$B$4</f>
        <v>0</v>
      </c>
      <c r="AN202" s="200">
        <f>ÚJ!$B$5</f>
        <v>0</v>
      </c>
    </row>
    <row r="203" spans="1:40" x14ac:dyDescent="0.25">
      <c r="A203" t="str">
        <f>IF(ISBLANK('Peněžní deník'!C207),"",'Peněžní deník'!C207)</f>
        <v/>
      </c>
      <c r="B203" s="197" t="str">
        <f>IF(ISBLANK('Peněžní deník'!B207),"",'Peněžní deník'!B207)</f>
        <v/>
      </c>
      <c r="C203" t="str">
        <f>IF(ISBLANK('Peněžní deník'!D207),"",'Peněžní deník'!D207)</f>
        <v/>
      </c>
      <c r="D203" t="str">
        <f>IF(ISNUMBER('Peněžní deník'!F207),"příjmový",IF(ISNUMBER('Peněžní deník'!G207),"výdajový",IF(ISNUMBER('Peněžní deník'!H207),"příjmový",IF(ISNUMBER('Peněžní deník'!I207),"výdajový",""))))</f>
        <v/>
      </c>
      <c r="E203" t="str">
        <f>IF(ISNUMBER('Peněžní deník'!F207),"hotově",IF(ISNUMBER('Peněžní deník'!G207),"hotově",IF(ISNUMBER('Peněžní deník'!H207),"na účet",IF(ISNUMBER('Peněžní deník'!I207),"z účtu",""))))</f>
        <v/>
      </c>
      <c r="F203" t="e">
        <f>VLOOKUP('Peněžní deník'!E207,'Čísla položek'!$A$2:$C$45,2,FALSE)</f>
        <v>#N/A</v>
      </c>
      <c r="G203" s="205" t="str">
        <f>TEXT('Peněžní deník'!F207+'Peněžní deník'!G207+'Peněžní deník'!H207+'Peněžní deník'!I207,"0,00")</f>
        <v>0,00</v>
      </c>
      <c r="H203" s="205">
        <f t="shared" si="67"/>
        <v>0</v>
      </c>
      <c r="I203" s="205">
        <f t="shared" si="70"/>
        <v>0</v>
      </c>
      <c r="J203" t="str">
        <f t="shared" si="69"/>
        <v/>
      </c>
      <c r="K203" t="str">
        <f t="shared" si="71"/>
        <v/>
      </c>
      <c r="L203">
        <f t="shared" si="72"/>
        <v>1</v>
      </c>
      <c r="M203" t="str">
        <f t="shared" si="73"/>
        <v/>
      </c>
      <c r="N203" t="str">
        <f>IF(O203="0","",IF(L203=1,VLOOKUP(O203+0,slovy!$A$2:$C$10,3,FALSE),IF(Q203="1","",VLOOKUP(O203+0,slovy!$A$2:$B$10,2))))</f>
        <v/>
      </c>
      <c r="O203" t="str">
        <f t="shared" si="68"/>
        <v>0</v>
      </c>
      <c r="P203" t="e">
        <f>IF(Q203="0","",IF(Q203="1",VLOOKUP(O203+0,slovy!$F$2:$G$11,2,FALSE),VLOOKUP(Q203+0,slovy!$D$2:$E$10,2,FALSE)))</f>
        <v>#VALUE!</v>
      </c>
      <c r="Q203" t="str">
        <f t="shared" si="74"/>
        <v/>
      </c>
      <c r="R203">
        <f t="shared" si="58"/>
        <v>1</v>
      </c>
      <c r="S203" t="str">
        <f t="shared" si="59"/>
        <v/>
      </c>
      <c r="T203" t="str">
        <f>IF(U203="0","",IF(R203=1,VLOOKUP(U203+0,slovy!$A$2:$C$10,3,FALSE),IF(W203="1","",VLOOKUP(U203+0,slovy!$A$2:$B$10,2))))</f>
        <v/>
      </c>
      <c r="U203" t="str">
        <f t="shared" si="60"/>
        <v>0</v>
      </c>
      <c r="V203" t="e">
        <f>IF(W203="0","",IF(W203="1",VLOOKUP(U203+0,slovy!$F$2:$G$11,2,FALSE),VLOOKUP(W203+0,slovy!$D$2:$E$10,2,FALSE)))</f>
        <v>#VALUE!</v>
      </c>
      <c r="W203" t="str">
        <f t="shared" si="61"/>
        <v/>
      </c>
      <c r="X203" t="e">
        <f>IF(Y203="0","",VLOOKUP(Y203+0,slovy!$H$2:$I$10,2,FALSE))</f>
        <v>#VALUE!</v>
      </c>
      <c r="Y203" t="str">
        <f t="shared" si="62"/>
        <v/>
      </c>
      <c r="Z203" t="e">
        <f>IF(AC203="",VLOOKUP(AA203+0,slovy!$J$2:$K$10,2,FALSE),IF(AC203="0",IF(AE203="0","",IF(AA203="0","",VLOOKUP(AA203+0,slovy!J203:K211,2,FALSE))),IF(AC203="1","",IF(AA203="0",IF(AC203&gt;1,slovy!$M$13,""),VLOOKUP(AA203+0,slovy!$L$2:$M$10,2,FALSE)))))</f>
        <v>#VALUE!</v>
      </c>
      <c r="AA203" t="str">
        <f t="shared" si="63"/>
        <v/>
      </c>
      <c r="AB203" t="e">
        <f>IF(ISBLANK(AC203),"",IF(AC203="0","",IF(AC203="1",CONCATENATE(VLOOKUP(AA203+0,slovy!$F$2:$G$11,2,FALSE),slovy!$M$13),VLOOKUP(AC203+0,slovy!$D$2:$E$10,2,FALSE))))</f>
        <v>#VALUE!</v>
      </c>
      <c r="AC203" t="str">
        <f t="shared" si="64"/>
        <v/>
      </c>
      <c r="AD203" t="e">
        <f>IF(ISBLANK(AE203),"",IF(AE203="0","",IF(AA203="0",CONCATENATE(VLOOKUP(AE203+0,slovy!$H$2:$I$10,2,FALSE),slovy!$M$13),VLOOKUP(AE203+0,slovy!$H$2:$I$10,2,FALSE))))</f>
        <v>#VALUE!</v>
      </c>
      <c r="AE203" t="str">
        <f t="shared" si="65"/>
        <v/>
      </c>
      <c r="AF203" t="e">
        <f>IF(ISBLANK(AG203),"",VLOOKUP(AG203+0,slovy!$N$2:$O$10,2,FALSE))</f>
        <v>#VALUE!</v>
      </c>
      <c r="AG203" t="str">
        <f t="shared" si="66"/>
        <v/>
      </c>
      <c r="AK203">
        <f>ÚJ!$B$2</f>
        <v>0</v>
      </c>
      <c r="AL203">
        <f>ÚJ!$B$3</f>
        <v>0</v>
      </c>
      <c r="AM203">
        <f>ÚJ!$B$4</f>
        <v>0</v>
      </c>
      <c r="AN203" s="200">
        <f>ÚJ!$B$5</f>
        <v>0</v>
      </c>
    </row>
    <row r="204" spans="1:40" x14ac:dyDescent="0.25">
      <c r="A204" t="str">
        <f>IF(ISBLANK('Peněžní deník'!C208),"",'Peněžní deník'!C208)</f>
        <v/>
      </c>
      <c r="B204" s="197" t="str">
        <f>IF(ISBLANK('Peněžní deník'!B208),"",'Peněžní deník'!B208)</f>
        <v/>
      </c>
      <c r="C204" t="str">
        <f>IF(ISBLANK('Peněžní deník'!D208),"",'Peněžní deník'!D208)</f>
        <v/>
      </c>
      <c r="D204" t="str">
        <f>IF(ISNUMBER('Peněžní deník'!F208),"příjmový",IF(ISNUMBER('Peněžní deník'!G208),"výdajový",IF(ISNUMBER('Peněžní deník'!H208),"příjmový",IF(ISNUMBER('Peněžní deník'!I208),"výdajový",""))))</f>
        <v/>
      </c>
      <c r="E204" t="str">
        <f>IF(ISNUMBER('Peněžní deník'!F208),"hotově",IF(ISNUMBER('Peněžní deník'!G208),"hotově",IF(ISNUMBER('Peněžní deník'!H208),"na účet",IF(ISNUMBER('Peněžní deník'!I208),"z účtu",""))))</f>
        <v/>
      </c>
      <c r="F204" t="e">
        <f>VLOOKUP('Peněžní deník'!E208,'Čísla položek'!$A$2:$C$45,2,FALSE)</f>
        <v>#N/A</v>
      </c>
      <c r="G204" s="205" t="str">
        <f>TEXT('Peněžní deník'!F208+'Peněžní deník'!G208+'Peněžní deník'!H208+'Peněžní deník'!I208,"0,00")</f>
        <v>0,00</v>
      </c>
      <c r="H204" s="205">
        <f t="shared" si="67"/>
        <v>0</v>
      </c>
      <c r="I204" s="205">
        <f t="shared" si="70"/>
        <v>0</v>
      </c>
      <c r="J204" t="str">
        <f t="shared" si="69"/>
        <v/>
      </c>
      <c r="K204" t="str">
        <f t="shared" si="71"/>
        <v/>
      </c>
      <c r="L204">
        <f t="shared" si="72"/>
        <v>1</v>
      </c>
      <c r="M204" t="str">
        <f t="shared" si="73"/>
        <v/>
      </c>
      <c r="N204" t="str">
        <f>IF(O204="0","",IF(L204=1,VLOOKUP(O204+0,slovy!$A$2:$C$10,3,FALSE),IF(Q204="1","",VLOOKUP(O204+0,slovy!$A$2:$B$10,2))))</f>
        <v/>
      </c>
      <c r="O204" t="str">
        <f t="shared" si="68"/>
        <v>0</v>
      </c>
      <c r="P204" t="e">
        <f>IF(Q204="0","",IF(Q204="1",VLOOKUP(O204+0,slovy!$F$2:$G$11,2,FALSE),VLOOKUP(Q204+0,slovy!$D$2:$E$10,2,FALSE)))</f>
        <v>#VALUE!</v>
      </c>
      <c r="Q204" t="str">
        <f t="shared" si="74"/>
        <v/>
      </c>
      <c r="R204">
        <f t="shared" si="58"/>
        <v>1</v>
      </c>
      <c r="S204" t="str">
        <f t="shared" si="59"/>
        <v/>
      </c>
      <c r="T204" t="str">
        <f>IF(U204="0","",IF(R204=1,VLOOKUP(U204+0,slovy!$A$2:$C$10,3,FALSE),IF(W204="1","",VLOOKUP(U204+0,slovy!$A$2:$B$10,2))))</f>
        <v/>
      </c>
      <c r="U204" t="str">
        <f t="shared" si="60"/>
        <v>0</v>
      </c>
      <c r="V204" t="e">
        <f>IF(W204="0","",IF(W204="1",VLOOKUP(U204+0,slovy!$F$2:$G$11,2,FALSE),VLOOKUP(W204+0,slovy!$D$2:$E$10,2,FALSE)))</f>
        <v>#VALUE!</v>
      </c>
      <c r="W204" t="str">
        <f t="shared" si="61"/>
        <v/>
      </c>
      <c r="X204" t="e">
        <f>IF(Y204="0","",VLOOKUP(Y204+0,slovy!$H$2:$I$10,2,FALSE))</f>
        <v>#VALUE!</v>
      </c>
      <c r="Y204" t="str">
        <f t="shared" si="62"/>
        <v/>
      </c>
      <c r="Z204" t="e">
        <f>IF(AC204="",VLOOKUP(AA204+0,slovy!$J$2:$K$10,2,FALSE),IF(AC204="0",IF(AE204="0","",IF(AA204="0","",VLOOKUP(AA204+0,slovy!J204:K212,2,FALSE))),IF(AC204="1","",IF(AA204="0",IF(AC204&gt;1,slovy!$M$13,""),VLOOKUP(AA204+0,slovy!$L$2:$M$10,2,FALSE)))))</f>
        <v>#VALUE!</v>
      </c>
      <c r="AA204" t="str">
        <f t="shared" si="63"/>
        <v/>
      </c>
      <c r="AB204" t="e">
        <f>IF(ISBLANK(AC204),"",IF(AC204="0","",IF(AC204="1",CONCATENATE(VLOOKUP(AA204+0,slovy!$F$2:$G$11,2,FALSE),slovy!$M$13),VLOOKUP(AC204+0,slovy!$D$2:$E$10,2,FALSE))))</f>
        <v>#VALUE!</v>
      </c>
      <c r="AC204" t="str">
        <f t="shared" si="64"/>
        <v/>
      </c>
      <c r="AD204" t="e">
        <f>IF(ISBLANK(AE204),"",IF(AE204="0","",IF(AA204="0",CONCATENATE(VLOOKUP(AE204+0,slovy!$H$2:$I$10,2,FALSE),slovy!$M$13),VLOOKUP(AE204+0,slovy!$H$2:$I$10,2,FALSE))))</f>
        <v>#VALUE!</v>
      </c>
      <c r="AE204" t="str">
        <f t="shared" si="65"/>
        <v/>
      </c>
      <c r="AF204" t="e">
        <f>IF(ISBLANK(AG204),"",VLOOKUP(AG204+0,slovy!$N$2:$O$10,2,FALSE))</f>
        <v>#VALUE!</v>
      </c>
      <c r="AG204" t="str">
        <f t="shared" si="66"/>
        <v/>
      </c>
      <c r="AK204">
        <f>ÚJ!$B$2</f>
        <v>0</v>
      </c>
      <c r="AL204">
        <f>ÚJ!$B$3</f>
        <v>0</v>
      </c>
      <c r="AM204">
        <f>ÚJ!$B$4</f>
        <v>0</v>
      </c>
      <c r="AN204" s="200">
        <f>ÚJ!$B$5</f>
        <v>0</v>
      </c>
    </row>
    <row r="205" spans="1:40" x14ac:dyDescent="0.25">
      <c r="A205" t="str">
        <f>IF(ISBLANK('Peněžní deník'!C209),"",'Peněžní deník'!C209)</f>
        <v/>
      </c>
      <c r="B205" s="197" t="str">
        <f>IF(ISBLANK('Peněžní deník'!B209),"",'Peněžní deník'!B209)</f>
        <v/>
      </c>
      <c r="C205" t="str">
        <f>IF(ISBLANK('Peněžní deník'!D209),"",'Peněžní deník'!D209)</f>
        <v/>
      </c>
      <c r="D205" t="str">
        <f>IF(ISNUMBER('Peněžní deník'!F209),"příjmový",IF(ISNUMBER('Peněžní deník'!G209),"výdajový",IF(ISNUMBER('Peněžní deník'!H209),"příjmový",IF(ISNUMBER('Peněžní deník'!I209),"výdajový",""))))</f>
        <v/>
      </c>
      <c r="E205" t="str">
        <f>IF(ISNUMBER('Peněžní deník'!F209),"hotově",IF(ISNUMBER('Peněžní deník'!G209),"hotově",IF(ISNUMBER('Peněžní deník'!H209),"na účet",IF(ISNUMBER('Peněžní deník'!I209),"z účtu",""))))</f>
        <v/>
      </c>
      <c r="F205" t="e">
        <f>VLOOKUP('Peněžní deník'!E209,'Čísla položek'!$A$2:$C$45,2,FALSE)</f>
        <v>#N/A</v>
      </c>
      <c r="G205" s="205" t="str">
        <f>TEXT('Peněžní deník'!F209+'Peněžní deník'!G209+'Peněžní deník'!H209+'Peněžní deník'!I209,"0,00")</f>
        <v>0,00</v>
      </c>
      <c r="H205" s="205">
        <f t="shared" si="67"/>
        <v>0</v>
      </c>
      <c r="I205" s="205">
        <f t="shared" si="70"/>
        <v>0</v>
      </c>
      <c r="J205" t="str">
        <f t="shared" si="69"/>
        <v/>
      </c>
      <c r="K205" t="str">
        <f t="shared" si="71"/>
        <v/>
      </c>
      <c r="L205">
        <f t="shared" si="72"/>
        <v>1</v>
      </c>
      <c r="M205" t="str">
        <f t="shared" si="73"/>
        <v/>
      </c>
      <c r="N205" t="str">
        <f>IF(O205="0","",IF(L205=1,VLOOKUP(O205+0,slovy!$A$2:$C$10,3,FALSE),IF(Q205="1","",VLOOKUP(O205+0,slovy!$A$2:$B$10,2))))</f>
        <v/>
      </c>
      <c r="O205" t="str">
        <f t="shared" si="68"/>
        <v>0</v>
      </c>
      <c r="P205" t="e">
        <f>IF(Q205="0","",IF(Q205="1",VLOOKUP(O205+0,slovy!$F$2:$G$11,2,FALSE),VLOOKUP(Q205+0,slovy!$D$2:$E$10,2,FALSE)))</f>
        <v>#VALUE!</v>
      </c>
      <c r="Q205" t="str">
        <f t="shared" si="74"/>
        <v/>
      </c>
      <c r="R205">
        <f t="shared" si="58"/>
        <v>1</v>
      </c>
      <c r="S205" t="str">
        <f t="shared" si="59"/>
        <v/>
      </c>
      <c r="T205" t="str">
        <f>IF(U205="0","",IF(R205=1,VLOOKUP(U205+0,slovy!$A$2:$C$10,3,FALSE),IF(W205="1","",VLOOKUP(U205+0,slovy!$A$2:$B$10,2))))</f>
        <v/>
      </c>
      <c r="U205" t="str">
        <f t="shared" si="60"/>
        <v>0</v>
      </c>
      <c r="V205" t="e">
        <f>IF(W205="0","",IF(W205="1",VLOOKUP(U205+0,slovy!$F$2:$G$11,2,FALSE),VLOOKUP(W205+0,slovy!$D$2:$E$10,2,FALSE)))</f>
        <v>#VALUE!</v>
      </c>
      <c r="W205" t="str">
        <f t="shared" si="61"/>
        <v/>
      </c>
      <c r="X205" t="e">
        <f>IF(Y205="0","",VLOOKUP(Y205+0,slovy!$H$2:$I$10,2,FALSE))</f>
        <v>#VALUE!</v>
      </c>
      <c r="Y205" t="str">
        <f t="shared" si="62"/>
        <v/>
      </c>
      <c r="Z205" t="e">
        <f>IF(AC205="",VLOOKUP(AA205+0,slovy!$J$2:$K$10,2,FALSE),IF(AC205="0",IF(AE205="0","",IF(AA205="0","",VLOOKUP(AA205+0,slovy!J205:K213,2,FALSE))),IF(AC205="1","",IF(AA205="0",IF(AC205&gt;1,slovy!$M$13,""),VLOOKUP(AA205+0,slovy!$L$2:$M$10,2,FALSE)))))</f>
        <v>#VALUE!</v>
      </c>
      <c r="AA205" t="str">
        <f t="shared" si="63"/>
        <v/>
      </c>
      <c r="AB205" t="e">
        <f>IF(ISBLANK(AC205),"",IF(AC205="0","",IF(AC205="1",CONCATENATE(VLOOKUP(AA205+0,slovy!$F$2:$G$11,2,FALSE),slovy!$M$13),VLOOKUP(AC205+0,slovy!$D$2:$E$10,2,FALSE))))</f>
        <v>#VALUE!</v>
      </c>
      <c r="AC205" t="str">
        <f t="shared" si="64"/>
        <v/>
      </c>
      <c r="AD205" t="e">
        <f>IF(ISBLANK(AE205),"",IF(AE205="0","",IF(AA205="0",CONCATENATE(VLOOKUP(AE205+0,slovy!$H$2:$I$10,2,FALSE),slovy!$M$13),VLOOKUP(AE205+0,slovy!$H$2:$I$10,2,FALSE))))</f>
        <v>#VALUE!</v>
      </c>
      <c r="AE205" t="str">
        <f t="shared" si="65"/>
        <v/>
      </c>
      <c r="AF205" t="e">
        <f>IF(ISBLANK(AG205),"",VLOOKUP(AG205+0,slovy!$N$2:$O$10,2,FALSE))</f>
        <v>#VALUE!</v>
      </c>
      <c r="AG205" t="str">
        <f t="shared" si="66"/>
        <v/>
      </c>
      <c r="AK205">
        <f>ÚJ!$B$2</f>
        <v>0</v>
      </c>
      <c r="AL205">
        <f>ÚJ!$B$3</f>
        <v>0</v>
      </c>
      <c r="AM205">
        <f>ÚJ!$B$4</f>
        <v>0</v>
      </c>
      <c r="AN205" s="200">
        <f>ÚJ!$B$5</f>
        <v>0</v>
      </c>
    </row>
    <row r="206" spans="1:40" x14ac:dyDescent="0.25">
      <c r="A206" t="str">
        <f>IF(ISBLANK('Peněžní deník'!C210),"",'Peněžní deník'!C210)</f>
        <v/>
      </c>
      <c r="B206" s="197" t="str">
        <f>IF(ISBLANK('Peněžní deník'!B210),"",'Peněžní deník'!B210)</f>
        <v/>
      </c>
      <c r="C206" t="str">
        <f>IF(ISBLANK('Peněžní deník'!D210),"",'Peněžní deník'!D210)</f>
        <v/>
      </c>
      <c r="D206" t="str">
        <f>IF(ISNUMBER('Peněžní deník'!F210),"příjmový",IF(ISNUMBER('Peněžní deník'!G210),"výdajový",IF(ISNUMBER('Peněžní deník'!H210),"příjmový",IF(ISNUMBER('Peněžní deník'!I210),"výdajový",""))))</f>
        <v/>
      </c>
      <c r="E206" t="str">
        <f>IF(ISNUMBER('Peněžní deník'!F210),"hotově",IF(ISNUMBER('Peněžní deník'!G210),"hotově",IF(ISNUMBER('Peněžní deník'!H210),"na účet",IF(ISNUMBER('Peněžní deník'!I210),"z účtu",""))))</f>
        <v/>
      </c>
      <c r="F206" t="e">
        <f>VLOOKUP('Peněžní deník'!E210,'Čísla položek'!$A$2:$C$45,2,FALSE)</f>
        <v>#N/A</v>
      </c>
      <c r="G206" s="205" t="str">
        <f>TEXT('Peněžní deník'!F210+'Peněžní deník'!G210+'Peněžní deník'!H210+'Peněžní deník'!I210,"0,00")</f>
        <v>0,00</v>
      </c>
      <c r="H206" s="205">
        <f t="shared" si="67"/>
        <v>0</v>
      </c>
      <c r="I206" s="205">
        <f t="shared" si="70"/>
        <v>0</v>
      </c>
      <c r="J206" t="str">
        <f t="shared" si="69"/>
        <v/>
      </c>
      <c r="K206" t="str">
        <f t="shared" si="71"/>
        <v/>
      </c>
      <c r="L206">
        <f t="shared" si="72"/>
        <v>1</v>
      </c>
      <c r="M206" t="str">
        <f t="shared" si="73"/>
        <v/>
      </c>
      <c r="N206" t="str">
        <f>IF(O206="0","",IF(L206=1,VLOOKUP(O206+0,slovy!$A$2:$C$10,3,FALSE),IF(Q206="1","",VLOOKUP(O206+0,slovy!$A$2:$B$10,2))))</f>
        <v/>
      </c>
      <c r="O206" t="str">
        <f t="shared" si="68"/>
        <v>0</v>
      </c>
      <c r="P206" t="e">
        <f>IF(Q206="0","",IF(Q206="1",VLOOKUP(O206+0,slovy!$F$2:$G$11,2,FALSE),VLOOKUP(Q206+0,slovy!$D$2:$E$10,2,FALSE)))</f>
        <v>#VALUE!</v>
      </c>
      <c r="Q206" t="str">
        <f t="shared" si="74"/>
        <v/>
      </c>
      <c r="R206">
        <f t="shared" si="58"/>
        <v>1</v>
      </c>
      <c r="S206" t="str">
        <f t="shared" si="59"/>
        <v/>
      </c>
      <c r="T206" t="str">
        <f>IF(U206="0","",IF(R206=1,VLOOKUP(U206+0,slovy!$A$2:$C$10,3,FALSE),IF(W206="1","",VLOOKUP(U206+0,slovy!$A$2:$B$10,2))))</f>
        <v/>
      </c>
      <c r="U206" t="str">
        <f t="shared" si="60"/>
        <v>0</v>
      </c>
      <c r="V206" t="e">
        <f>IF(W206="0","",IF(W206="1",VLOOKUP(U206+0,slovy!$F$2:$G$11,2,FALSE),VLOOKUP(W206+0,slovy!$D$2:$E$10,2,FALSE)))</f>
        <v>#VALUE!</v>
      </c>
      <c r="W206" t="str">
        <f t="shared" si="61"/>
        <v/>
      </c>
      <c r="X206" t="e">
        <f>IF(Y206="0","",VLOOKUP(Y206+0,slovy!$H$2:$I$10,2,FALSE))</f>
        <v>#VALUE!</v>
      </c>
      <c r="Y206" t="str">
        <f t="shared" si="62"/>
        <v/>
      </c>
      <c r="Z206" t="e">
        <f>IF(AC206="",VLOOKUP(AA206+0,slovy!$J$2:$K$10,2,FALSE),IF(AC206="0",IF(AE206="0","",IF(AA206="0","",VLOOKUP(AA206+0,slovy!J206:K214,2,FALSE))),IF(AC206="1","",IF(AA206="0",IF(AC206&gt;1,slovy!$M$13,""),VLOOKUP(AA206+0,slovy!$L$2:$M$10,2,FALSE)))))</f>
        <v>#VALUE!</v>
      </c>
      <c r="AA206" t="str">
        <f t="shared" si="63"/>
        <v/>
      </c>
      <c r="AB206" t="e">
        <f>IF(ISBLANK(AC206),"",IF(AC206="0","",IF(AC206="1",CONCATENATE(VLOOKUP(AA206+0,slovy!$F$2:$G$11,2,FALSE),slovy!$M$13),VLOOKUP(AC206+0,slovy!$D$2:$E$10,2,FALSE))))</f>
        <v>#VALUE!</v>
      </c>
      <c r="AC206" t="str">
        <f t="shared" si="64"/>
        <v/>
      </c>
      <c r="AD206" t="e">
        <f>IF(ISBLANK(AE206),"",IF(AE206="0","",IF(AA206="0",CONCATENATE(VLOOKUP(AE206+0,slovy!$H$2:$I$10,2,FALSE),slovy!$M$13),VLOOKUP(AE206+0,slovy!$H$2:$I$10,2,FALSE))))</f>
        <v>#VALUE!</v>
      </c>
      <c r="AE206" t="str">
        <f t="shared" si="65"/>
        <v/>
      </c>
      <c r="AF206" t="e">
        <f>IF(ISBLANK(AG206),"",VLOOKUP(AG206+0,slovy!$N$2:$O$10,2,FALSE))</f>
        <v>#VALUE!</v>
      </c>
      <c r="AG206" t="str">
        <f t="shared" si="66"/>
        <v/>
      </c>
      <c r="AK206">
        <f>ÚJ!$B$2</f>
        <v>0</v>
      </c>
      <c r="AL206">
        <f>ÚJ!$B$3</f>
        <v>0</v>
      </c>
      <c r="AM206">
        <f>ÚJ!$B$4</f>
        <v>0</v>
      </c>
      <c r="AN206" s="200">
        <f>ÚJ!$B$5</f>
        <v>0</v>
      </c>
    </row>
    <row r="207" spans="1:40" x14ac:dyDescent="0.25">
      <c r="A207" t="str">
        <f>IF(ISBLANK('Peněžní deník'!C211),"",'Peněžní deník'!C211)</f>
        <v/>
      </c>
      <c r="B207" s="197" t="str">
        <f>IF(ISBLANK('Peněžní deník'!B211),"",'Peněžní deník'!B211)</f>
        <v/>
      </c>
      <c r="C207" t="str">
        <f>IF(ISBLANK('Peněžní deník'!D211),"",'Peněžní deník'!D211)</f>
        <v/>
      </c>
      <c r="D207" t="str">
        <f>IF(ISNUMBER('Peněžní deník'!F211),"příjmový",IF(ISNUMBER('Peněžní deník'!G211),"výdajový",IF(ISNUMBER('Peněžní deník'!H211),"příjmový",IF(ISNUMBER('Peněžní deník'!I211),"výdajový",""))))</f>
        <v/>
      </c>
      <c r="E207" t="str">
        <f>IF(ISNUMBER('Peněžní deník'!F211),"hotově",IF(ISNUMBER('Peněžní deník'!G211),"hotově",IF(ISNUMBER('Peněžní deník'!H211),"na účet",IF(ISNUMBER('Peněžní deník'!I211),"z účtu",""))))</f>
        <v/>
      </c>
      <c r="F207" t="e">
        <f>VLOOKUP('Peněžní deník'!E211,'Čísla položek'!$A$2:$C$45,2,FALSE)</f>
        <v>#N/A</v>
      </c>
      <c r="G207" s="205" t="str">
        <f>TEXT('Peněžní deník'!F211+'Peněžní deník'!G211+'Peněžní deník'!H211+'Peněžní deník'!I211,"0,00")</f>
        <v>0,00</v>
      </c>
      <c r="H207" s="205">
        <f t="shared" si="67"/>
        <v>0</v>
      </c>
      <c r="I207" s="205">
        <f t="shared" si="70"/>
        <v>0</v>
      </c>
      <c r="J207" t="str">
        <f t="shared" si="69"/>
        <v/>
      </c>
      <c r="K207" t="str">
        <f t="shared" si="71"/>
        <v/>
      </c>
      <c r="L207">
        <f t="shared" si="72"/>
        <v>1</v>
      </c>
      <c r="M207" t="str">
        <f t="shared" si="73"/>
        <v/>
      </c>
      <c r="N207" t="str">
        <f>IF(O207="0","",IF(L207=1,VLOOKUP(O207+0,slovy!$A$2:$C$10,3,FALSE),IF(Q207="1","",VLOOKUP(O207+0,slovy!$A$2:$B$10,2))))</f>
        <v/>
      </c>
      <c r="O207" t="str">
        <f t="shared" si="68"/>
        <v>0</v>
      </c>
      <c r="P207" t="e">
        <f>IF(Q207="0","",IF(Q207="1",VLOOKUP(O207+0,slovy!$F$2:$G$11,2,FALSE),VLOOKUP(Q207+0,slovy!$D$2:$E$10,2,FALSE)))</f>
        <v>#VALUE!</v>
      </c>
      <c r="Q207" t="str">
        <f t="shared" si="74"/>
        <v/>
      </c>
      <c r="R207">
        <f t="shared" si="58"/>
        <v>1</v>
      </c>
      <c r="S207" t="str">
        <f t="shared" si="59"/>
        <v/>
      </c>
      <c r="T207" t="str">
        <f>IF(U207="0","",IF(R207=1,VLOOKUP(U207+0,slovy!$A$2:$C$10,3,FALSE),IF(W207="1","",VLOOKUP(U207+0,slovy!$A$2:$B$10,2))))</f>
        <v/>
      </c>
      <c r="U207" t="str">
        <f t="shared" si="60"/>
        <v>0</v>
      </c>
      <c r="V207" t="e">
        <f>IF(W207="0","",IF(W207="1",VLOOKUP(U207+0,slovy!$F$2:$G$11,2,FALSE),VLOOKUP(W207+0,slovy!$D$2:$E$10,2,FALSE)))</f>
        <v>#VALUE!</v>
      </c>
      <c r="W207" t="str">
        <f t="shared" si="61"/>
        <v/>
      </c>
      <c r="X207" t="e">
        <f>IF(Y207="0","",VLOOKUP(Y207+0,slovy!$H$2:$I$10,2,FALSE))</f>
        <v>#VALUE!</v>
      </c>
      <c r="Y207" t="str">
        <f t="shared" si="62"/>
        <v/>
      </c>
      <c r="Z207" t="e">
        <f>IF(AC207="",VLOOKUP(AA207+0,slovy!$J$2:$K$10,2,FALSE),IF(AC207="0",IF(AE207="0","",IF(AA207="0","",VLOOKUP(AA207+0,slovy!J207:K215,2,FALSE))),IF(AC207="1","",IF(AA207="0",IF(AC207&gt;1,slovy!$M$13,""),VLOOKUP(AA207+0,slovy!$L$2:$M$10,2,FALSE)))))</f>
        <v>#VALUE!</v>
      </c>
      <c r="AA207" t="str">
        <f t="shared" si="63"/>
        <v/>
      </c>
      <c r="AB207" t="e">
        <f>IF(ISBLANK(AC207),"",IF(AC207="0","",IF(AC207="1",CONCATENATE(VLOOKUP(AA207+0,slovy!$F$2:$G$11,2,FALSE),slovy!$M$13),VLOOKUP(AC207+0,slovy!$D$2:$E$10,2,FALSE))))</f>
        <v>#VALUE!</v>
      </c>
      <c r="AC207" t="str">
        <f t="shared" si="64"/>
        <v/>
      </c>
      <c r="AD207" t="e">
        <f>IF(ISBLANK(AE207),"",IF(AE207="0","",IF(AA207="0",CONCATENATE(VLOOKUP(AE207+0,slovy!$H$2:$I$10,2,FALSE),slovy!$M$13),VLOOKUP(AE207+0,slovy!$H$2:$I$10,2,FALSE))))</f>
        <v>#VALUE!</v>
      </c>
      <c r="AE207" t="str">
        <f t="shared" si="65"/>
        <v/>
      </c>
      <c r="AF207" t="e">
        <f>IF(ISBLANK(AG207),"",VLOOKUP(AG207+0,slovy!$N$2:$O$10,2,FALSE))</f>
        <v>#VALUE!</v>
      </c>
      <c r="AG207" t="str">
        <f t="shared" si="66"/>
        <v/>
      </c>
      <c r="AK207">
        <f>ÚJ!$B$2</f>
        <v>0</v>
      </c>
      <c r="AL207">
        <f>ÚJ!$B$3</f>
        <v>0</v>
      </c>
      <c r="AM207">
        <f>ÚJ!$B$4</f>
        <v>0</v>
      </c>
      <c r="AN207" s="200">
        <f>ÚJ!$B$5</f>
        <v>0</v>
      </c>
    </row>
    <row r="208" spans="1:40" x14ac:dyDescent="0.25">
      <c r="A208" t="str">
        <f>IF(ISBLANK('Peněžní deník'!C212),"",'Peněžní deník'!C212)</f>
        <v/>
      </c>
      <c r="B208" s="197" t="str">
        <f>IF(ISBLANK('Peněžní deník'!B212),"",'Peněžní deník'!B212)</f>
        <v/>
      </c>
      <c r="C208" t="str">
        <f>IF(ISBLANK('Peněžní deník'!D212),"",'Peněžní deník'!D212)</f>
        <v/>
      </c>
      <c r="D208" t="str">
        <f>IF(ISNUMBER('Peněžní deník'!F212),"příjmový",IF(ISNUMBER('Peněžní deník'!G212),"výdajový",IF(ISNUMBER('Peněžní deník'!H212),"příjmový",IF(ISNUMBER('Peněžní deník'!I212),"výdajový",""))))</f>
        <v/>
      </c>
      <c r="E208" t="str">
        <f>IF(ISNUMBER('Peněžní deník'!F212),"hotově",IF(ISNUMBER('Peněžní deník'!G212),"hotově",IF(ISNUMBER('Peněžní deník'!H212),"na účet",IF(ISNUMBER('Peněžní deník'!I212),"z účtu",""))))</f>
        <v/>
      </c>
      <c r="F208" t="e">
        <f>VLOOKUP('Peněžní deník'!E212,'Čísla položek'!$A$2:$C$45,2,FALSE)</f>
        <v>#N/A</v>
      </c>
      <c r="G208" s="205" t="str">
        <f>TEXT('Peněžní deník'!F212+'Peněžní deník'!G212+'Peněžní deník'!H212+'Peněžní deník'!I212,"0,00")</f>
        <v>0,00</v>
      </c>
      <c r="H208" s="205">
        <f t="shared" si="67"/>
        <v>0</v>
      </c>
      <c r="I208" s="205">
        <f t="shared" si="70"/>
        <v>0</v>
      </c>
      <c r="J208" t="str">
        <f t="shared" si="69"/>
        <v/>
      </c>
      <c r="K208" t="str">
        <f t="shared" si="71"/>
        <v/>
      </c>
      <c r="L208">
        <f t="shared" si="72"/>
        <v>1</v>
      </c>
      <c r="M208" t="str">
        <f t="shared" si="73"/>
        <v/>
      </c>
      <c r="N208" t="str">
        <f>IF(O208="0","",IF(L208=1,VLOOKUP(O208+0,slovy!$A$2:$C$10,3,FALSE),IF(Q208="1","",VLOOKUP(O208+0,slovy!$A$2:$B$10,2))))</f>
        <v/>
      </c>
      <c r="O208" t="str">
        <f t="shared" si="68"/>
        <v>0</v>
      </c>
      <c r="P208" t="e">
        <f>IF(Q208="0","",IF(Q208="1",VLOOKUP(O208+0,slovy!$F$2:$G$11,2,FALSE),VLOOKUP(Q208+0,slovy!$D$2:$E$10,2,FALSE)))</f>
        <v>#VALUE!</v>
      </c>
      <c r="Q208" t="str">
        <f t="shared" si="74"/>
        <v/>
      </c>
      <c r="R208">
        <f t="shared" si="58"/>
        <v>1</v>
      </c>
      <c r="S208" t="str">
        <f t="shared" si="59"/>
        <v/>
      </c>
      <c r="T208" t="str">
        <f>IF(U208="0","",IF(R208=1,VLOOKUP(U208+0,slovy!$A$2:$C$10,3,FALSE),IF(W208="1","",VLOOKUP(U208+0,slovy!$A$2:$B$10,2))))</f>
        <v/>
      </c>
      <c r="U208" t="str">
        <f t="shared" si="60"/>
        <v>0</v>
      </c>
      <c r="V208" t="e">
        <f>IF(W208="0","",IF(W208="1",VLOOKUP(U208+0,slovy!$F$2:$G$11,2,FALSE),VLOOKUP(W208+0,slovy!$D$2:$E$10,2,FALSE)))</f>
        <v>#VALUE!</v>
      </c>
      <c r="W208" t="str">
        <f t="shared" si="61"/>
        <v/>
      </c>
      <c r="X208" t="e">
        <f>IF(Y208="0","",VLOOKUP(Y208+0,slovy!$H$2:$I$10,2,FALSE))</f>
        <v>#VALUE!</v>
      </c>
      <c r="Y208" t="str">
        <f t="shared" si="62"/>
        <v/>
      </c>
      <c r="Z208" t="e">
        <f>IF(AC208="",VLOOKUP(AA208+0,slovy!$J$2:$K$10,2,FALSE),IF(AC208="0",IF(AE208="0","",IF(AA208="0","",VLOOKUP(AA208+0,slovy!J208:K216,2,FALSE))),IF(AC208="1","",IF(AA208="0",IF(AC208&gt;1,slovy!$M$13,""),VLOOKUP(AA208+0,slovy!$L$2:$M$10,2,FALSE)))))</f>
        <v>#VALUE!</v>
      </c>
      <c r="AA208" t="str">
        <f t="shared" si="63"/>
        <v/>
      </c>
      <c r="AB208" t="e">
        <f>IF(ISBLANK(AC208),"",IF(AC208="0","",IF(AC208="1",CONCATENATE(VLOOKUP(AA208+0,slovy!$F$2:$G$11,2,FALSE),slovy!$M$13),VLOOKUP(AC208+0,slovy!$D$2:$E$10,2,FALSE))))</f>
        <v>#VALUE!</v>
      </c>
      <c r="AC208" t="str">
        <f t="shared" si="64"/>
        <v/>
      </c>
      <c r="AD208" t="e">
        <f>IF(ISBLANK(AE208),"",IF(AE208="0","",IF(AA208="0",CONCATENATE(VLOOKUP(AE208+0,slovy!$H$2:$I$10,2,FALSE),slovy!$M$13),VLOOKUP(AE208+0,slovy!$H$2:$I$10,2,FALSE))))</f>
        <v>#VALUE!</v>
      </c>
      <c r="AE208" t="str">
        <f t="shared" si="65"/>
        <v/>
      </c>
      <c r="AF208" t="e">
        <f>IF(ISBLANK(AG208),"",VLOOKUP(AG208+0,slovy!$N$2:$O$10,2,FALSE))</f>
        <v>#VALUE!</v>
      </c>
      <c r="AG208" t="str">
        <f t="shared" si="66"/>
        <v/>
      </c>
      <c r="AK208">
        <f>ÚJ!$B$2</f>
        <v>0</v>
      </c>
      <c r="AL208">
        <f>ÚJ!$B$3</f>
        <v>0</v>
      </c>
      <c r="AM208">
        <f>ÚJ!$B$4</f>
        <v>0</v>
      </c>
      <c r="AN208" s="200">
        <f>ÚJ!$B$5</f>
        <v>0</v>
      </c>
    </row>
    <row r="209" spans="1:40" x14ac:dyDescent="0.25">
      <c r="A209" t="str">
        <f>IF(ISBLANK('Peněžní deník'!C213),"",'Peněžní deník'!C213)</f>
        <v/>
      </c>
      <c r="B209" s="197" t="str">
        <f>IF(ISBLANK('Peněžní deník'!B213),"",'Peněžní deník'!B213)</f>
        <v/>
      </c>
      <c r="C209" t="str">
        <f>IF(ISBLANK('Peněžní deník'!D213),"",'Peněžní deník'!D213)</f>
        <v/>
      </c>
      <c r="D209" t="str">
        <f>IF(ISNUMBER('Peněžní deník'!F213),"příjmový",IF(ISNUMBER('Peněžní deník'!G213),"výdajový",IF(ISNUMBER('Peněžní deník'!H213),"příjmový",IF(ISNUMBER('Peněžní deník'!I213),"výdajový",""))))</f>
        <v/>
      </c>
      <c r="E209" t="str">
        <f>IF(ISNUMBER('Peněžní deník'!F213),"hotově",IF(ISNUMBER('Peněžní deník'!G213),"hotově",IF(ISNUMBER('Peněžní deník'!H213),"na účet",IF(ISNUMBER('Peněžní deník'!I213),"z účtu",""))))</f>
        <v/>
      </c>
      <c r="F209" t="e">
        <f>VLOOKUP('Peněžní deník'!E213,'Čísla položek'!$A$2:$C$45,2,FALSE)</f>
        <v>#N/A</v>
      </c>
      <c r="G209" s="205" t="str">
        <f>TEXT('Peněžní deník'!F213+'Peněžní deník'!G213+'Peněžní deník'!H213+'Peněžní deník'!I213,"0,00")</f>
        <v>0,00</v>
      </c>
      <c r="H209" s="205">
        <f t="shared" si="67"/>
        <v>0</v>
      </c>
      <c r="I209" s="205">
        <f t="shared" si="70"/>
        <v>0</v>
      </c>
      <c r="J209" t="str">
        <f t="shared" si="69"/>
        <v/>
      </c>
      <c r="K209" t="str">
        <f t="shared" si="71"/>
        <v/>
      </c>
      <c r="L209">
        <f t="shared" si="72"/>
        <v>1</v>
      </c>
      <c r="M209" t="str">
        <f t="shared" si="73"/>
        <v/>
      </c>
      <c r="N209" t="str">
        <f>IF(O209="0","",IF(L209=1,VLOOKUP(O209+0,slovy!$A$2:$C$10,3,FALSE),IF(Q209="1","",VLOOKUP(O209+0,slovy!$A$2:$B$10,2))))</f>
        <v/>
      </c>
      <c r="O209" t="str">
        <f t="shared" si="68"/>
        <v>0</v>
      </c>
      <c r="P209" t="e">
        <f>IF(Q209="0","",IF(Q209="1",VLOOKUP(O209+0,slovy!$F$2:$G$11,2,FALSE),VLOOKUP(Q209+0,slovy!$D$2:$E$10,2,FALSE)))</f>
        <v>#VALUE!</v>
      </c>
      <c r="Q209" t="str">
        <f t="shared" si="74"/>
        <v/>
      </c>
      <c r="R209">
        <f t="shared" si="58"/>
        <v>1</v>
      </c>
      <c r="S209" t="str">
        <f t="shared" si="59"/>
        <v/>
      </c>
      <c r="T209" t="str">
        <f>IF(U209="0","",IF(R209=1,VLOOKUP(U209+0,slovy!$A$2:$C$10,3,FALSE),IF(W209="1","",VLOOKUP(U209+0,slovy!$A$2:$B$10,2))))</f>
        <v/>
      </c>
      <c r="U209" t="str">
        <f t="shared" si="60"/>
        <v>0</v>
      </c>
      <c r="V209" t="e">
        <f>IF(W209="0","",IF(W209="1",VLOOKUP(U209+0,slovy!$F$2:$G$11,2,FALSE),VLOOKUP(W209+0,slovy!$D$2:$E$10,2,FALSE)))</f>
        <v>#VALUE!</v>
      </c>
      <c r="W209" t="str">
        <f t="shared" si="61"/>
        <v/>
      </c>
      <c r="X209" t="e">
        <f>IF(Y209="0","",VLOOKUP(Y209+0,slovy!$H$2:$I$10,2,FALSE))</f>
        <v>#VALUE!</v>
      </c>
      <c r="Y209" t="str">
        <f t="shared" si="62"/>
        <v/>
      </c>
      <c r="Z209" t="e">
        <f>IF(AC209="",VLOOKUP(AA209+0,slovy!$J$2:$K$10,2,FALSE),IF(AC209="0",IF(AE209="0","",IF(AA209="0","",VLOOKUP(AA209+0,slovy!J209:K217,2,FALSE))),IF(AC209="1","",IF(AA209="0",IF(AC209&gt;1,slovy!$M$13,""),VLOOKUP(AA209+0,slovy!$L$2:$M$10,2,FALSE)))))</f>
        <v>#VALUE!</v>
      </c>
      <c r="AA209" t="str">
        <f t="shared" si="63"/>
        <v/>
      </c>
      <c r="AB209" t="e">
        <f>IF(ISBLANK(AC209),"",IF(AC209="0","",IF(AC209="1",CONCATENATE(VLOOKUP(AA209+0,slovy!$F$2:$G$11,2,FALSE),slovy!$M$13),VLOOKUP(AC209+0,slovy!$D$2:$E$10,2,FALSE))))</f>
        <v>#VALUE!</v>
      </c>
      <c r="AC209" t="str">
        <f t="shared" si="64"/>
        <v/>
      </c>
      <c r="AD209" t="e">
        <f>IF(ISBLANK(AE209),"",IF(AE209="0","",IF(AA209="0",CONCATENATE(VLOOKUP(AE209+0,slovy!$H$2:$I$10,2,FALSE),slovy!$M$13),VLOOKUP(AE209+0,slovy!$H$2:$I$10,2,FALSE))))</f>
        <v>#VALUE!</v>
      </c>
      <c r="AE209" t="str">
        <f t="shared" si="65"/>
        <v/>
      </c>
      <c r="AF209" t="e">
        <f>IF(ISBLANK(AG209),"",VLOOKUP(AG209+0,slovy!$N$2:$O$10,2,FALSE))</f>
        <v>#VALUE!</v>
      </c>
      <c r="AG209" t="str">
        <f t="shared" si="66"/>
        <v/>
      </c>
      <c r="AK209">
        <f>ÚJ!$B$2</f>
        <v>0</v>
      </c>
      <c r="AL209">
        <f>ÚJ!$B$3</f>
        <v>0</v>
      </c>
      <c r="AM209">
        <f>ÚJ!$B$4</f>
        <v>0</v>
      </c>
      <c r="AN209" s="200">
        <f>ÚJ!$B$5</f>
        <v>0</v>
      </c>
    </row>
    <row r="210" spans="1:40" x14ac:dyDescent="0.25">
      <c r="A210" t="str">
        <f>IF(ISBLANK('Peněžní deník'!C214),"",'Peněžní deník'!C214)</f>
        <v/>
      </c>
      <c r="B210" s="197" t="str">
        <f>IF(ISBLANK('Peněžní deník'!B214),"",'Peněžní deník'!B214)</f>
        <v/>
      </c>
      <c r="C210" t="str">
        <f>IF(ISBLANK('Peněžní deník'!D214),"",'Peněžní deník'!D214)</f>
        <v/>
      </c>
      <c r="D210" t="str">
        <f>IF(ISNUMBER('Peněžní deník'!F214),"příjmový",IF(ISNUMBER('Peněžní deník'!G214),"výdajový",IF(ISNUMBER('Peněžní deník'!H214),"příjmový",IF(ISNUMBER('Peněžní deník'!I214),"výdajový",""))))</f>
        <v/>
      </c>
      <c r="E210" t="str">
        <f>IF(ISNUMBER('Peněžní deník'!F214),"hotově",IF(ISNUMBER('Peněžní deník'!G214),"hotově",IF(ISNUMBER('Peněžní deník'!H214),"na účet",IF(ISNUMBER('Peněžní deník'!I214),"z účtu",""))))</f>
        <v/>
      </c>
      <c r="F210" t="e">
        <f>VLOOKUP('Peněžní deník'!E214,'Čísla položek'!$A$2:$C$45,2,FALSE)</f>
        <v>#N/A</v>
      </c>
      <c r="G210" s="205" t="str">
        <f>TEXT('Peněžní deník'!F214+'Peněžní deník'!G214+'Peněžní deník'!H214+'Peněžní deník'!I214,"0,00")</f>
        <v>0,00</v>
      </c>
      <c r="H210" s="205">
        <f t="shared" si="67"/>
        <v>0</v>
      </c>
      <c r="I210" s="205">
        <f t="shared" si="70"/>
        <v>0</v>
      </c>
      <c r="J210" t="str">
        <f t="shared" si="69"/>
        <v/>
      </c>
      <c r="K210" t="str">
        <f t="shared" si="71"/>
        <v/>
      </c>
      <c r="L210">
        <f t="shared" si="72"/>
        <v>1</v>
      </c>
      <c r="M210" t="str">
        <f t="shared" si="73"/>
        <v/>
      </c>
      <c r="N210" t="str">
        <f>IF(O210="0","",IF(L210=1,VLOOKUP(O210+0,slovy!$A$2:$C$10,3,FALSE),IF(Q210="1","",VLOOKUP(O210+0,slovy!$A$2:$B$10,2))))</f>
        <v/>
      </c>
      <c r="O210" t="str">
        <f t="shared" si="68"/>
        <v>0</v>
      </c>
      <c r="P210" t="e">
        <f>IF(Q210="0","",IF(Q210="1",VLOOKUP(O210+0,slovy!$F$2:$G$11,2,FALSE),VLOOKUP(Q210+0,slovy!$D$2:$E$10,2,FALSE)))</f>
        <v>#VALUE!</v>
      </c>
      <c r="Q210" t="str">
        <f t="shared" si="74"/>
        <v/>
      </c>
      <c r="R210">
        <f t="shared" si="58"/>
        <v>1</v>
      </c>
      <c r="S210" t="str">
        <f t="shared" si="59"/>
        <v/>
      </c>
      <c r="T210" t="str">
        <f>IF(U210="0","",IF(R210=1,VLOOKUP(U210+0,slovy!$A$2:$C$10,3,FALSE),IF(W210="1","",VLOOKUP(U210+0,slovy!$A$2:$B$10,2))))</f>
        <v/>
      </c>
      <c r="U210" t="str">
        <f t="shared" si="60"/>
        <v>0</v>
      </c>
      <c r="V210" t="e">
        <f>IF(W210="0","",IF(W210="1",VLOOKUP(U210+0,slovy!$F$2:$G$11,2,FALSE),VLOOKUP(W210+0,slovy!$D$2:$E$10,2,FALSE)))</f>
        <v>#VALUE!</v>
      </c>
      <c r="W210" t="str">
        <f t="shared" si="61"/>
        <v/>
      </c>
      <c r="X210" t="e">
        <f>IF(Y210="0","",VLOOKUP(Y210+0,slovy!$H$2:$I$10,2,FALSE))</f>
        <v>#VALUE!</v>
      </c>
      <c r="Y210" t="str">
        <f t="shared" si="62"/>
        <v/>
      </c>
      <c r="Z210" t="e">
        <f>IF(AC210="",VLOOKUP(AA210+0,slovy!$J$2:$K$10,2,FALSE),IF(AC210="0",IF(AE210="0","",IF(AA210="0","",VLOOKUP(AA210+0,slovy!J210:K218,2,FALSE))),IF(AC210="1","",IF(AA210="0",IF(AC210&gt;1,slovy!$M$13,""),VLOOKUP(AA210+0,slovy!$L$2:$M$10,2,FALSE)))))</f>
        <v>#VALUE!</v>
      </c>
      <c r="AA210" t="str">
        <f t="shared" si="63"/>
        <v/>
      </c>
      <c r="AB210" t="e">
        <f>IF(ISBLANK(AC210),"",IF(AC210="0","",IF(AC210="1",CONCATENATE(VLOOKUP(AA210+0,slovy!$F$2:$G$11,2,FALSE),slovy!$M$13),VLOOKUP(AC210+0,slovy!$D$2:$E$10,2,FALSE))))</f>
        <v>#VALUE!</v>
      </c>
      <c r="AC210" t="str">
        <f t="shared" si="64"/>
        <v/>
      </c>
      <c r="AD210" t="e">
        <f>IF(ISBLANK(AE210),"",IF(AE210="0","",IF(AA210="0",CONCATENATE(VLOOKUP(AE210+0,slovy!$H$2:$I$10,2,FALSE),slovy!$M$13),VLOOKUP(AE210+0,slovy!$H$2:$I$10,2,FALSE))))</f>
        <v>#VALUE!</v>
      </c>
      <c r="AE210" t="str">
        <f t="shared" si="65"/>
        <v/>
      </c>
      <c r="AF210" t="e">
        <f>IF(ISBLANK(AG210),"",VLOOKUP(AG210+0,slovy!$N$2:$O$10,2,FALSE))</f>
        <v>#VALUE!</v>
      </c>
      <c r="AG210" t="str">
        <f t="shared" si="66"/>
        <v/>
      </c>
      <c r="AK210">
        <f>ÚJ!$B$2</f>
        <v>0</v>
      </c>
      <c r="AL210">
        <f>ÚJ!$B$3</f>
        <v>0</v>
      </c>
      <c r="AM210">
        <f>ÚJ!$B$4</f>
        <v>0</v>
      </c>
      <c r="AN210" s="200">
        <f>ÚJ!$B$5</f>
        <v>0</v>
      </c>
    </row>
    <row r="211" spans="1:40" x14ac:dyDescent="0.25">
      <c r="A211" t="str">
        <f>IF(ISBLANK('Peněžní deník'!C215),"",'Peněžní deník'!C215)</f>
        <v/>
      </c>
      <c r="B211" s="197" t="str">
        <f>IF(ISBLANK('Peněžní deník'!B215),"",'Peněžní deník'!B215)</f>
        <v/>
      </c>
      <c r="C211" t="str">
        <f>IF(ISBLANK('Peněžní deník'!D215),"",'Peněžní deník'!D215)</f>
        <v/>
      </c>
      <c r="D211" t="str">
        <f>IF(ISNUMBER('Peněžní deník'!F215),"příjmový",IF(ISNUMBER('Peněžní deník'!G215),"výdajový",IF(ISNUMBER('Peněžní deník'!H215),"příjmový",IF(ISNUMBER('Peněžní deník'!I215),"výdajový",""))))</f>
        <v/>
      </c>
      <c r="E211" t="str">
        <f>IF(ISNUMBER('Peněžní deník'!F215),"hotově",IF(ISNUMBER('Peněžní deník'!G215),"hotově",IF(ISNUMBER('Peněžní deník'!H215),"na účet",IF(ISNUMBER('Peněžní deník'!I215),"z účtu",""))))</f>
        <v/>
      </c>
      <c r="F211" t="e">
        <f>VLOOKUP('Peněžní deník'!E215,'Čísla položek'!$A$2:$C$45,2,FALSE)</f>
        <v>#N/A</v>
      </c>
      <c r="G211" s="205" t="str">
        <f>TEXT('Peněžní deník'!F215+'Peněžní deník'!G215+'Peněžní deník'!H215+'Peněžní deník'!I215,"0,00")</f>
        <v>0,00</v>
      </c>
      <c r="H211" s="205">
        <f t="shared" si="67"/>
        <v>0</v>
      </c>
      <c r="I211" s="205">
        <f t="shared" si="70"/>
        <v>0</v>
      </c>
      <c r="J211" t="str">
        <f t="shared" si="69"/>
        <v/>
      </c>
      <c r="K211" t="str">
        <f t="shared" si="71"/>
        <v/>
      </c>
      <c r="L211">
        <f t="shared" si="72"/>
        <v>1</v>
      </c>
      <c r="M211" t="str">
        <f t="shared" si="73"/>
        <v/>
      </c>
      <c r="N211" t="str">
        <f>IF(O211="0","",IF(L211=1,VLOOKUP(O211+0,slovy!$A$2:$C$10,3,FALSE),IF(Q211="1","",VLOOKUP(O211+0,slovy!$A$2:$B$10,2))))</f>
        <v/>
      </c>
      <c r="O211" t="str">
        <f t="shared" si="68"/>
        <v>0</v>
      </c>
      <c r="P211" t="e">
        <f>IF(Q211="0","",IF(Q211="1",VLOOKUP(O211+0,slovy!$F$2:$G$11,2,FALSE),VLOOKUP(Q211+0,slovy!$D$2:$E$10,2,FALSE)))</f>
        <v>#VALUE!</v>
      </c>
      <c r="Q211" t="str">
        <f t="shared" si="74"/>
        <v/>
      </c>
      <c r="R211">
        <f t="shared" si="58"/>
        <v>1</v>
      </c>
      <c r="S211" t="str">
        <f t="shared" si="59"/>
        <v/>
      </c>
      <c r="T211" t="str">
        <f>IF(U211="0","",IF(R211=1,VLOOKUP(U211+0,slovy!$A$2:$C$10,3,FALSE),IF(W211="1","",VLOOKUP(U211+0,slovy!$A$2:$B$10,2))))</f>
        <v/>
      </c>
      <c r="U211" t="str">
        <f t="shared" si="60"/>
        <v>0</v>
      </c>
      <c r="V211" t="e">
        <f>IF(W211="0","",IF(W211="1",VLOOKUP(U211+0,slovy!$F$2:$G$11,2,FALSE),VLOOKUP(W211+0,slovy!$D$2:$E$10,2,FALSE)))</f>
        <v>#VALUE!</v>
      </c>
      <c r="W211" t="str">
        <f t="shared" si="61"/>
        <v/>
      </c>
      <c r="X211" t="e">
        <f>IF(Y211="0","",VLOOKUP(Y211+0,slovy!$H$2:$I$10,2,FALSE))</f>
        <v>#VALUE!</v>
      </c>
      <c r="Y211" t="str">
        <f t="shared" si="62"/>
        <v/>
      </c>
      <c r="Z211" t="e">
        <f>IF(AC211="",VLOOKUP(AA211+0,slovy!$J$2:$K$10,2,FALSE),IF(AC211="0",IF(AE211="0","",IF(AA211="0","",VLOOKUP(AA211+0,slovy!J211:K219,2,FALSE))),IF(AC211="1","",IF(AA211="0",IF(AC211&gt;1,slovy!$M$13,""),VLOOKUP(AA211+0,slovy!$L$2:$M$10,2,FALSE)))))</f>
        <v>#VALUE!</v>
      </c>
      <c r="AA211" t="str">
        <f t="shared" si="63"/>
        <v/>
      </c>
      <c r="AB211" t="e">
        <f>IF(ISBLANK(AC211),"",IF(AC211="0","",IF(AC211="1",CONCATENATE(VLOOKUP(AA211+0,slovy!$F$2:$G$11,2,FALSE),slovy!$M$13),VLOOKUP(AC211+0,slovy!$D$2:$E$10,2,FALSE))))</f>
        <v>#VALUE!</v>
      </c>
      <c r="AC211" t="str">
        <f t="shared" si="64"/>
        <v/>
      </c>
      <c r="AD211" t="e">
        <f>IF(ISBLANK(AE211),"",IF(AE211="0","",IF(AA211="0",CONCATENATE(VLOOKUP(AE211+0,slovy!$H$2:$I$10,2,FALSE),slovy!$M$13),VLOOKUP(AE211+0,slovy!$H$2:$I$10,2,FALSE))))</f>
        <v>#VALUE!</v>
      </c>
      <c r="AE211" t="str">
        <f t="shared" si="65"/>
        <v/>
      </c>
      <c r="AF211" t="e">
        <f>IF(ISBLANK(AG211),"",VLOOKUP(AG211+0,slovy!$N$2:$O$10,2,FALSE))</f>
        <v>#VALUE!</v>
      </c>
      <c r="AG211" t="str">
        <f t="shared" si="66"/>
        <v/>
      </c>
      <c r="AK211">
        <f>ÚJ!$B$2</f>
        <v>0</v>
      </c>
      <c r="AL211">
        <f>ÚJ!$B$3</f>
        <v>0</v>
      </c>
      <c r="AM211">
        <f>ÚJ!$B$4</f>
        <v>0</v>
      </c>
      <c r="AN211" s="200">
        <f>ÚJ!$B$5</f>
        <v>0</v>
      </c>
    </row>
    <row r="212" spans="1:40" x14ac:dyDescent="0.25">
      <c r="A212" t="str">
        <f>IF(ISBLANK('Peněžní deník'!C216),"",'Peněžní deník'!C216)</f>
        <v/>
      </c>
      <c r="B212" s="197" t="str">
        <f>IF(ISBLANK('Peněžní deník'!B216),"",'Peněžní deník'!B216)</f>
        <v/>
      </c>
      <c r="C212" t="str">
        <f>IF(ISBLANK('Peněžní deník'!D216),"",'Peněžní deník'!D216)</f>
        <v/>
      </c>
      <c r="D212" t="str">
        <f>IF(ISNUMBER('Peněžní deník'!F216),"příjmový",IF(ISNUMBER('Peněžní deník'!G216),"výdajový",IF(ISNUMBER('Peněžní deník'!H216),"příjmový",IF(ISNUMBER('Peněžní deník'!I216),"výdajový",""))))</f>
        <v/>
      </c>
      <c r="E212" t="str">
        <f>IF(ISNUMBER('Peněžní deník'!F216),"hotově",IF(ISNUMBER('Peněžní deník'!G216),"hotově",IF(ISNUMBER('Peněžní deník'!H216),"na účet",IF(ISNUMBER('Peněžní deník'!I216),"z účtu",""))))</f>
        <v/>
      </c>
      <c r="F212" t="e">
        <f>VLOOKUP('Peněžní deník'!E216,'Čísla položek'!$A$2:$C$45,2,FALSE)</f>
        <v>#N/A</v>
      </c>
      <c r="G212" s="205" t="str">
        <f>TEXT('Peněžní deník'!F216+'Peněžní deník'!G216+'Peněžní deník'!H216+'Peněžní deník'!I216,"0,00")</f>
        <v>0,00</v>
      </c>
      <c r="H212" s="205">
        <f t="shared" si="67"/>
        <v>0</v>
      </c>
      <c r="I212" s="205">
        <f t="shared" si="70"/>
        <v>0</v>
      </c>
      <c r="J212" t="str">
        <f t="shared" si="69"/>
        <v/>
      </c>
      <c r="K212" t="str">
        <f t="shared" si="71"/>
        <v/>
      </c>
      <c r="L212">
        <f t="shared" si="72"/>
        <v>1</v>
      </c>
      <c r="M212" t="str">
        <f t="shared" si="73"/>
        <v/>
      </c>
      <c r="N212" t="str">
        <f>IF(O212="0","",IF(L212=1,VLOOKUP(O212+0,slovy!$A$2:$C$10,3,FALSE),IF(Q212="1","",VLOOKUP(O212+0,slovy!$A$2:$B$10,2))))</f>
        <v/>
      </c>
      <c r="O212" t="str">
        <f t="shared" si="68"/>
        <v>0</v>
      </c>
      <c r="P212" t="e">
        <f>IF(Q212="0","",IF(Q212="1",VLOOKUP(O212+0,slovy!$F$2:$G$11,2,FALSE),VLOOKUP(Q212+0,slovy!$D$2:$E$10,2,FALSE)))</f>
        <v>#VALUE!</v>
      </c>
      <c r="Q212" t="str">
        <f t="shared" si="74"/>
        <v/>
      </c>
      <c r="R212">
        <f t="shared" si="58"/>
        <v>1</v>
      </c>
      <c r="S212" t="str">
        <f t="shared" si="59"/>
        <v/>
      </c>
      <c r="T212" t="str">
        <f>IF(U212="0","",IF(R212=1,VLOOKUP(U212+0,slovy!$A$2:$C$10,3,FALSE),IF(W212="1","",VLOOKUP(U212+0,slovy!$A$2:$B$10,2))))</f>
        <v/>
      </c>
      <c r="U212" t="str">
        <f t="shared" si="60"/>
        <v>0</v>
      </c>
      <c r="V212" t="e">
        <f>IF(W212="0","",IF(W212="1",VLOOKUP(U212+0,slovy!$F$2:$G$11,2,FALSE),VLOOKUP(W212+0,slovy!$D$2:$E$10,2,FALSE)))</f>
        <v>#VALUE!</v>
      </c>
      <c r="W212" t="str">
        <f t="shared" si="61"/>
        <v/>
      </c>
      <c r="X212" t="e">
        <f>IF(Y212="0","",VLOOKUP(Y212+0,slovy!$H$2:$I$10,2,FALSE))</f>
        <v>#VALUE!</v>
      </c>
      <c r="Y212" t="str">
        <f t="shared" si="62"/>
        <v/>
      </c>
      <c r="Z212" t="e">
        <f>IF(AC212="",VLOOKUP(AA212+0,slovy!$J$2:$K$10,2,FALSE),IF(AC212="0",IF(AE212="0","",IF(AA212="0","",VLOOKUP(AA212+0,slovy!J212:K220,2,FALSE))),IF(AC212="1","",IF(AA212="0",IF(AC212&gt;1,slovy!$M$13,""),VLOOKUP(AA212+0,slovy!$L$2:$M$10,2,FALSE)))))</f>
        <v>#VALUE!</v>
      </c>
      <c r="AA212" t="str">
        <f t="shared" si="63"/>
        <v/>
      </c>
      <c r="AB212" t="e">
        <f>IF(ISBLANK(AC212),"",IF(AC212="0","",IF(AC212="1",CONCATENATE(VLOOKUP(AA212+0,slovy!$F$2:$G$11,2,FALSE),slovy!$M$13),VLOOKUP(AC212+0,slovy!$D$2:$E$10,2,FALSE))))</f>
        <v>#VALUE!</v>
      </c>
      <c r="AC212" t="str">
        <f t="shared" si="64"/>
        <v/>
      </c>
      <c r="AD212" t="e">
        <f>IF(ISBLANK(AE212),"",IF(AE212="0","",IF(AA212="0",CONCATENATE(VLOOKUP(AE212+0,slovy!$H$2:$I$10,2,FALSE),slovy!$M$13),VLOOKUP(AE212+0,slovy!$H$2:$I$10,2,FALSE))))</f>
        <v>#VALUE!</v>
      </c>
      <c r="AE212" t="str">
        <f t="shared" si="65"/>
        <v/>
      </c>
      <c r="AF212" t="e">
        <f>IF(ISBLANK(AG212),"",VLOOKUP(AG212+0,slovy!$N$2:$O$10,2,FALSE))</f>
        <v>#VALUE!</v>
      </c>
      <c r="AG212" t="str">
        <f t="shared" si="66"/>
        <v/>
      </c>
      <c r="AK212">
        <f>ÚJ!$B$2</f>
        <v>0</v>
      </c>
      <c r="AL212">
        <f>ÚJ!$B$3</f>
        <v>0</v>
      </c>
      <c r="AM212">
        <f>ÚJ!$B$4</f>
        <v>0</v>
      </c>
      <c r="AN212" s="200">
        <f>ÚJ!$B$5</f>
        <v>0</v>
      </c>
    </row>
    <row r="213" spans="1:40" x14ac:dyDescent="0.25">
      <c r="A213" t="str">
        <f>IF(ISBLANK('Peněžní deník'!C217),"",'Peněžní deník'!C217)</f>
        <v/>
      </c>
      <c r="B213" s="197" t="str">
        <f>IF(ISBLANK('Peněžní deník'!B217),"",'Peněžní deník'!B217)</f>
        <v/>
      </c>
      <c r="C213" t="str">
        <f>IF(ISBLANK('Peněžní deník'!D217),"",'Peněžní deník'!D217)</f>
        <v/>
      </c>
      <c r="D213" t="str">
        <f>IF(ISNUMBER('Peněžní deník'!F217),"příjmový",IF(ISNUMBER('Peněžní deník'!G217),"výdajový",IF(ISNUMBER('Peněžní deník'!H217),"příjmový",IF(ISNUMBER('Peněžní deník'!I217),"výdajový",""))))</f>
        <v/>
      </c>
      <c r="E213" t="str">
        <f>IF(ISNUMBER('Peněžní deník'!F217),"hotově",IF(ISNUMBER('Peněžní deník'!G217),"hotově",IF(ISNUMBER('Peněžní deník'!H217),"na účet",IF(ISNUMBER('Peněžní deník'!I217),"z účtu",""))))</f>
        <v/>
      </c>
      <c r="F213" t="e">
        <f>VLOOKUP('Peněžní deník'!E217,'Čísla položek'!$A$2:$C$45,2,FALSE)</f>
        <v>#N/A</v>
      </c>
      <c r="G213" s="205" t="str">
        <f>TEXT('Peněžní deník'!F217+'Peněžní deník'!G217+'Peněžní deník'!H217+'Peněžní deník'!I217,"0,00")</f>
        <v>0,00</v>
      </c>
      <c r="H213" s="205">
        <f t="shared" si="67"/>
        <v>0</v>
      </c>
      <c r="I213" s="205">
        <f t="shared" si="70"/>
        <v>0</v>
      </c>
      <c r="J213" t="str">
        <f t="shared" si="69"/>
        <v/>
      </c>
      <c r="K213" t="str">
        <f t="shared" si="71"/>
        <v/>
      </c>
      <c r="L213">
        <f t="shared" si="72"/>
        <v>1</v>
      </c>
      <c r="M213" t="str">
        <f t="shared" si="73"/>
        <v/>
      </c>
      <c r="N213" t="str">
        <f>IF(O213="0","",IF(L213=1,VLOOKUP(O213+0,slovy!$A$2:$C$10,3,FALSE),IF(Q213="1","",VLOOKUP(O213+0,slovy!$A$2:$B$10,2))))</f>
        <v/>
      </c>
      <c r="O213" t="str">
        <f t="shared" si="68"/>
        <v>0</v>
      </c>
      <c r="P213" t="e">
        <f>IF(Q213="0","",IF(Q213="1",VLOOKUP(O213+0,slovy!$F$2:$G$11,2,FALSE),VLOOKUP(Q213+0,slovy!$D$2:$E$10,2,FALSE)))</f>
        <v>#VALUE!</v>
      </c>
      <c r="Q213" t="str">
        <f t="shared" si="74"/>
        <v/>
      </c>
      <c r="R213">
        <f t="shared" si="58"/>
        <v>1</v>
      </c>
      <c r="S213" t="str">
        <f t="shared" si="59"/>
        <v/>
      </c>
      <c r="T213" t="str">
        <f>IF(U213="0","",IF(R213=1,VLOOKUP(U213+0,slovy!$A$2:$C$10,3,FALSE),IF(W213="1","",VLOOKUP(U213+0,slovy!$A$2:$B$10,2))))</f>
        <v/>
      </c>
      <c r="U213" t="str">
        <f t="shared" si="60"/>
        <v>0</v>
      </c>
      <c r="V213" t="e">
        <f>IF(W213="0","",IF(W213="1",VLOOKUP(U213+0,slovy!$F$2:$G$11,2,FALSE),VLOOKUP(W213+0,slovy!$D$2:$E$10,2,FALSE)))</f>
        <v>#VALUE!</v>
      </c>
      <c r="W213" t="str">
        <f t="shared" si="61"/>
        <v/>
      </c>
      <c r="X213" t="e">
        <f>IF(Y213="0","",VLOOKUP(Y213+0,slovy!$H$2:$I$10,2,FALSE))</f>
        <v>#VALUE!</v>
      </c>
      <c r="Y213" t="str">
        <f t="shared" si="62"/>
        <v/>
      </c>
      <c r="Z213" t="e">
        <f>IF(AC213="",VLOOKUP(AA213+0,slovy!$J$2:$K$10,2,FALSE),IF(AC213="0",IF(AE213="0","",IF(AA213="0","",VLOOKUP(AA213+0,slovy!J213:K221,2,FALSE))),IF(AC213="1","",IF(AA213="0",IF(AC213&gt;1,slovy!$M$13,""),VLOOKUP(AA213+0,slovy!$L$2:$M$10,2,FALSE)))))</f>
        <v>#VALUE!</v>
      </c>
      <c r="AA213" t="str">
        <f t="shared" si="63"/>
        <v/>
      </c>
      <c r="AB213" t="e">
        <f>IF(ISBLANK(AC213),"",IF(AC213="0","",IF(AC213="1",CONCATENATE(VLOOKUP(AA213+0,slovy!$F$2:$G$11,2,FALSE),slovy!$M$13),VLOOKUP(AC213+0,slovy!$D$2:$E$10,2,FALSE))))</f>
        <v>#VALUE!</v>
      </c>
      <c r="AC213" t="str">
        <f t="shared" si="64"/>
        <v/>
      </c>
      <c r="AD213" t="e">
        <f>IF(ISBLANK(AE213),"",IF(AE213="0","",IF(AA213="0",CONCATENATE(VLOOKUP(AE213+0,slovy!$H$2:$I$10,2,FALSE),slovy!$M$13),VLOOKUP(AE213+0,slovy!$H$2:$I$10,2,FALSE))))</f>
        <v>#VALUE!</v>
      </c>
      <c r="AE213" t="str">
        <f t="shared" si="65"/>
        <v/>
      </c>
      <c r="AF213" t="e">
        <f>IF(ISBLANK(AG213),"",VLOOKUP(AG213+0,slovy!$N$2:$O$10,2,FALSE))</f>
        <v>#VALUE!</v>
      </c>
      <c r="AG213" t="str">
        <f t="shared" si="66"/>
        <v/>
      </c>
      <c r="AK213">
        <f>ÚJ!$B$2</f>
        <v>0</v>
      </c>
      <c r="AL213">
        <f>ÚJ!$B$3</f>
        <v>0</v>
      </c>
      <c r="AM213">
        <f>ÚJ!$B$4</f>
        <v>0</v>
      </c>
      <c r="AN213" s="200">
        <f>ÚJ!$B$5</f>
        <v>0</v>
      </c>
    </row>
    <row r="214" spans="1:40" x14ac:dyDescent="0.25">
      <c r="A214" t="str">
        <f>IF(ISBLANK('Peněžní deník'!C218),"",'Peněžní deník'!C218)</f>
        <v/>
      </c>
      <c r="B214" s="197" t="str">
        <f>IF(ISBLANK('Peněžní deník'!B218),"",'Peněžní deník'!B218)</f>
        <v/>
      </c>
      <c r="C214" t="str">
        <f>IF(ISBLANK('Peněžní deník'!D218),"",'Peněžní deník'!D218)</f>
        <v/>
      </c>
      <c r="D214" t="str">
        <f>IF(ISNUMBER('Peněžní deník'!F218),"příjmový",IF(ISNUMBER('Peněžní deník'!G218),"výdajový",IF(ISNUMBER('Peněžní deník'!H218),"příjmový",IF(ISNUMBER('Peněžní deník'!I218),"výdajový",""))))</f>
        <v/>
      </c>
      <c r="E214" t="str">
        <f>IF(ISNUMBER('Peněžní deník'!F218),"hotově",IF(ISNUMBER('Peněžní deník'!G218),"hotově",IF(ISNUMBER('Peněžní deník'!H218),"na účet",IF(ISNUMBER('Peněžní deník'!I218),"z účtu",""))))</f>
        <v/>
      </c>
      <c r="F214" t="e">
        <f>VLOOKUP('Peněžní deník'!E218,'Čísla položek'!$A$2:$C$45,2,FALSE)</f>
        <v>#N/A</v>
      </c>
      <c r="G214" s="205" t="str">
        <f>TEXT('Peněžní deník'!F218+'Peněžní deník'!G218+'Peněžní deník'!H218+'Peněžní deník'!I218,"0,00")</f>
        <v>0,00</v>
      </c>
      <c r="H214" s="205">
        <f t="shared" si="67"/>
        <v>0</v>
      </c>
      <c r="I214" s="205">
        <f t="shared" si="70"/>
        <v>0</v>
      </c>
      <c r="J214" t="str">
        <f t="shared" si="69"/>
        <v/>
      </c>
      <c r="K214" t="str">
        <f t="shared" si="71"/>
        <v/>
      </c>
      <c r="L214">
        <f t="shared" si="72"/>
        <v>1</v>
      </c>
      <c r="M214" t="str">
        <f t="shared" si="73"/>
        <v/>
      </c>
      <c r="N214" t="str">
        <f>IF(O214="0","",IF(L214=1,VLOOKUP(O214+0,slovy!$A$2:$C$10,3,FALSE),IF(Q214="1","",VLOOKUP(O214+0,slovy!$A$2:$B$10,2))))</f>
        <v/>
      </c>
      <c r="O214" t="str">
        <f t="shared" si="68"/>
        <v>0</v>
      </c>
      <c r="P214" t="e">
        <f>IF(Q214="0","",IF(Q214="1",VLOOKUP(O214+0,slovy!$F$2:$G$11,2,FALSE),VLOOKUP(Q214+0,slovy!$D$2:$E$10,2,FALSE)))</f>
        <v>#VALUE!</v>
      </c>
      <c r="Q214" t="str">
        <f t="shared" si="74"/>
        <v/>
      </c>
      <c r="R214">
        <f t="shared" si="58"/>
        <v>1</v>
      </c>
      <c r="S214" t="str">
        <f t="shared" si="59"/>
        <v/>
      </c>
      <c r="T214" t="str">
        <f>IF(U214="0","",IF(R214=1,VLOOKUP(U214+0,slovy!$A$2:$C$10,3,FALSE),IF(W214="1","",VLOOKUP(U214+0,slovy!$A$2:$B$10,2))))</f>
        <v/>
      </c>
      <c r="U214" t="str">
        <f t="shared" si="60"/>
        <v>0</v>
      </c>
      <c r="V214" t="e">
        <f>IF(W214="0","",IF(W214="1",VLOOKUP(U214+0,slovy!$F$2:$G$11,2,FALSE),VLOOKUP(W214+0,slovy!$D$2:$E$10,2,FALSE)))</f>
        <v>#VALUE!</v>
      </c>
      <c r="W214" t="str">
        <f t="shared" si="61"/>
        <v/>
      </c>
      <c r="X214" t="e">
        <f>IF(Y214="0","",VLOOKUP(Y214+0,slovy!$H$2:$I$10,2,FALSE))</f>
        <v>#VALUE!</v>
      </c>
      <c r="Y214" t="str">
        <f t="shared" si="62"/>
        <v/>
      </c>
      <c r="Z214" t="e">
        <f>IF(AC214="",VLOOKUP(AA214+0,slovy!$J$2:$K$10,2,FALSE),IF(AC214="0",IF(AE214="0","",IF(AA214="0","",VLOOKUP(AA214+0,slovy!J214:K222,2,FALSE))),IF(AC214="1","",IF(AA214="0",IF(AC214&gt;1,slovy!$M$13,""),VLOOKUP(AA214+0,slovy!$L$2:$M$10,2,FALSE)))))</f>
        <v>#VALUE!</v>
      </c>
      <c r="AA214" t="str">
        <f t="shared" si="63"/>
        <v/>
      </c>
      <c r="AB214" t="e">
        <f>IF(ISBLANK(AC214),"",IF(AC214="0","",IF(AC214="1",CONCATENATE(VLOOKUP(AA214+0,slovy!$F$2:$G$11,2,FALSE),slovy!$M$13),VLOOKUP(AC214+0,slovy!$D$2:$E$10,2,FALSE))))</f>
        <v>#VALUE!</v>
      </c>
      <c r="AC214" t="str">
        <f t="shared" si="64"/>
        <v/>
      </c>
      <c r="AD214" t="e">
        <f>IF(ISBLANK(AE214),"",IF(AE214="0","",IF(AA214="0",CONCATENATE(VLOOKUP(AE214+0,slovy!$H$2:$I$10,2,FALSE),slovy!$M$13),VLOOKUP(AE214+0,slovy!$H$2:$I$10,2,FALSE))))</f>
        <v>#VALUE!</v>
      </c>
      <c r="AE214" t="str">
        <f t="shared" si="65"/>
        <v/>
      </c>
      <c r="AF214" t="e">
        <f>IF(ISBLANK(AG214),"",VLOOKUP(AG214+0,slovy!$N$2:$O$10,2,FALSE))</f>
        <v>#VALUE!</v>
      </c>
      <c r="AG214" t="str">
        <f t="shared" si="66"/>
        <v/>
      </c>
      <c r="AK214">
        <f>ÚJ!$B$2</f>
        <v>0</v>
      </c>
      <c r="AL214">
        <f>ÚJ!$B$3</f>
        <v>0</v>
      </c>
      <c r="AM214">
        <f>ÚJ!$B$4</f>
        <v>0</v>
      </c>
      <c r="AN214" s="200">
        <f>ÚJ!$B$5</f>
        <v>0</v>
      </c>
    </row>
    <row r="215" spans="1:40" x14ac:dyDescent="0.25">
      <c r="A215" t="str">
        <f>IF(ISBLANK('Peněžní deník'!C219),"",'Peněžní deník'!C219)</f>
        <v/>
      </c>
      <c r="B215" s="197" t="str">
        <f>IF(ISBLANK('Peněžní deník'!B219),"",'Peněžní deník'!B219)</f>
        <v/>
      </c>
      <c r="C215" t="str">
        <f>IF(ISBLANK('Peněžní deník'!D219),"",'Peněžní deník'!D219)</f>
        <v/>
      </c>
      <c r="D215" t="str">
        <f>IF(ISNUMBER('Peněžní deník'!F219),"příjmový",IF(ISNUMBER('Peněžní deník'!G219),"výdajový",IF(ISNUMBER('Peněžní deník'!H219),"příjmový",IF(ISNUMBER('Peněžní deník'!I219),"výdajový",""))))</f>
        <v/>
      </c>
      <c r="E215" t="str">
        <f>IF(ISNUMBER('Peněžní deník'!F219),"hotově",IF(ISNUMBER('Peněžní deník'!G219),"hotově",IF(ISNUMBER('Peněžní deník'!H219),"na účet",IF(ISNUMBER('Peněžní deník'!I219),"z účtu",""))))</f>
        <v/>
      </c>
      <c r="F215" t="e">
        <f>VLOOKUP('Peněžní deník'!E219,'Čísla položek'!$A$2:$C$45,2,FALSE)</f>
        <v>#N/A</v>
      </c>
      <c r="G215" s="205" t="str">
        <f>TEXT('Peněžní deník'!F219+'Peněžní deník'!G219+'Peněžní deník'!H219+'Peněžní deník'!I219,"0,00")</f>
        <v>0,00</v>
      </c>
      <c r="H215" s="205">
        <f t="shared" si="67"/>
        <v>0</v>
      </c>
      <c r="I215" s="205">
        <f t="shared" si="70"/>
        <v>0</v>
      </c>
      <c r="J215" t="str">
        <f t="shared" si="69"/>
        <v/>
      </c>
      <c r="K215" t="str">
        <f t="shared" si="71"/>
        <v/>
      </c>
      <c r="L215">
        <f t="shared" si="72"/>
        <v>1</v>
      </c>
      <c r="M215" t="str">
        <f t="shared" si="73"/>
        <v/>
      </c>
      <c r="N215" t="str">
        <f>IF(O215="0","",IF(L215=1,VLOOKUP(O215+0,slovy!$A$2:$C$10,3,FALSE),IF(Q215="1","",VLOOKUP(O215+0,slovy!$A$2:$B$10,2))))</f>
        <v/>
      </c>
      <c r="O215" t="str">
        <f t="shared" si="68"/>
        <v>0</v>
      </c>
      <c r="P215" t="e">
        <f>IF(Q215="0","",IF(Q215="1",VLOOKUP(O215+0,slovy!$F$2:$G$11,2,FALSE),VLOOKUP(Q215+0,slovy!$D$2:$E$10,2,FALSE)))</f>
        <v>#VALUE!</v>
      </c>
      <c r="Q215" t="str">
        <f t="shared" si="74"/>
        <v/>
      </c>
      <c r="R215">
        <f t="shared" si="58"/>
        <v>1</v>
      </c>
      <c r="S215" t="str">
        <f t="shared" si="59"/>
        <v/>
      </c>
      <c r="T215" t="str">
        <f>IF(U215="0","",IF(R215=1,VLOOKUP(U215+0,slovy!$A$2:$C$10,3,FALSE),IF(W215="1","",VLOOKUP(U215+0,slovy!$A$2:$B$10,2))))</f>
        <v/>
      </c>
      <c r="U215" t="str">
        <f t="shared" si="60"/>
        <v>0</v>
      </c>
      <c r="V215" t="e">
        <f>IF(W215="0","",IF(W215="1",VLOOKUP(U215+0,slovy!$F$2:$G$11,2,FALSE),VLOOKUP(W215+0,slovy!$D$2:$E$10,2,FALSE)))</f>
        <v>#VALUE!</v>
      </c>
      <c r="W215" t="str">
        <f t="shared" si="61"/>
        <v/>
      </c>
      <c r="X215" t="e">
        <f>IF(Y215="0","",VLOOKUP(Y215+0,slovy!$H$2:$I$10,2,FALSE))</f>
        <v>#VALUE!</v>
      </c>
      <c r="Y215" t="str">
        <f t="shared" si="62"/>
        <v/>
      </c>
      <c r="Z215" t="e">
        <f>IF(AC215="",VLOOKUP(AA215+0,slovy!$J$2:$K$10,2,FALSE),IF(AC215="0",IF(AE215="0","",IF(AA215="0","",VLOOKUP(AA215+0,slovy!J215:K223,2,FALSE))),IF(AC215="1","",IF(AA215="0",IF(AC215&gt;1,slovy!$M$13,""),VLOOKUP(AA215+0,slovy!$L$2:$M$10,2,FALSE)))))</f>
        <v>#VALUE!</v>
      </c>
      <c r="AA215" t="str">
        <f t="shared" si="63"/>
        <v/>
      </c>
      <c r="AB215" t="e">
        <f>IF(ISBLANK(AC215),"",IF(AC215="0","",IF(AC215="1",CONCATENATE(VLOOKUP(AA215+0,slovy!$F$2:$G$11,2,FALSE),slovy!$M$13),VLOOKUP(AC215+0,slovy!$D$2:$E$10,2,FALSE))))</f>
        <v>#VALUE!</v>
      </c>
      <c r="AC215" t="str">
        <f t="shared" si="64"/>
        <v/>
      </c>
      <c r="AD215" t="e">
        <f>IF(ISBLANK(AE215),"",IF(AE215="0","",IF(AA215="0",CONCATENATE(VLOOKUP(AE215+0,slovy!$H$2:$I$10,2,FALSE),slovy!$M$13),VLOOKUP(AE215+0,slovy!$H$2:$I$10,2,FALSE))))</f>
        <v>#VALUE!</v>
      </c>
      <c r="AE215" t="str">
        <f t="shared" si="65"/>
        <v/>
      </c>
      <c r="AF215" t="e">
        <f>IF(ISBLANK(AG215),"",VLOOKUP(AG215+0,slovy!$N$2:$O$10,2,FALSE))</f>
        <v>#VALUE!</v>
      </c>
      <c r="AG215" t="str">
        <f t="shared" si="66"/>
        <v/>
      </c>
      <c r="AK215">
        <f>ÚJ!$B$2</f>
        <v>0</v>
      </c>
      <c r="AL215">
        <f>ÚJ!$B$3</f>
        <v>0</v>
      </c>
      <c r="AM215">
        <f>ÚJ!$B$4</f>
        <v>0</v>
      </c>
      <c r="AN215" s="200">
        <f>ÚJ!$B$5</f>
        <v>0</v>
      </c>
    </row>
    <row r="216" spans="1:40" x14ac:dyDescent="0.25">
      <c r="A216" t="str">
        <f>IF(ISBLANK('Peněžní deník'!C220),"",'Peněžní deník'!C220)</f>
        <v/>
      </c>
      <c r="B216" s="197" t="str">
        <f>IF(ISBLANK('Peněžní deník'!B220),"",'Peněžní deník'!B220)</f>
        <v/>
      </c>
      <c r="C216" t="str">
        <f>IF(ISBLANK('Peněžní deník'!D220),"",'Peněžní deník'!D220)</f>
        <v/>
      </c>
      <c r="D216" t="str">
        <f>IF(ISNUMBER('Peněžní deník'!F220),"příjmový",IF(ISNUMBER('Peněžní deník'!G220),"výdajový",IF(ISNUMBER('Peněžní deník'!H220),"příjmový",IF(ISNUMBER('Peněžní deník'!I220),"výdajový",""))))</f>
        <v/>
      </c>
      <c r="E216" t="str">
        <f>IF(ISNUMBER('Peněžní deník'!F220),"hotově",IF(ISNUMBER('Peněžní deník'!G220),"hotově",IF(ISNUMBER('Peněžní deník'!H220),"na účet",IF(ISNUMBER('Peněžní deník'!I220),"z účtu",""))))</f>
        <v/>
      </c>
      <c r="F216" t="e">
        <f>VLOOKUP('Peněžní deník'!E220,'Čísla položek'!$A$2:$C$45,2,FALSE)</f>
        <v>#N/A</v>
      </c>
      <c r="G216" s="205" t="str">
        <f>TEXT('Peněžní deník'!F220+'Peněžní deník'!G220+'Peněžní deník'!H220+'Peněžní deník'!I220,"0,00")</f>
        <v>0,00</v>
      </c>
      <c r="H216" s="205">
        <f t="shared" si="67"/>
        <v>0</v>
      </c>
      <c r="I216" s="205">
        <f t="shared" si="70"/>
        <v>0</v>
      </c>
      <c r="J216" t="str">
        <f t="shared" si="69"/>
        <v/>
      </c>
      <c r="K216" t="str">
        <f t="shared" si="71"/>
        <v/>
      </c>
      <c r="L216">
        <f t="shared" si="72"/>
        <v>1</v>
      </c>
      <c r="M216" t="str">
        <f t="shared" si="73"/>
        <v/>
      </c>
      <c r="N216" t="str">
        <f>IF(O216="0","",IF(L216=1,VLOOKUP(O216+0,slovy!$A$2:$C$10,3,FALSE),IF(Q216="1","",VLOOKUP(O216+0,slovy!$A$2:$B$10,2))))</f>
        <v/>
      </c>
      <c r="O216" t="str">
        <f t="shared" si="68"/>
        <v>0</v>
      </c>
      <c r="P216" t="e">
        <f>IF(Q216="0","",IF(Q216="1",VLOOKUP(O216+0,slovy!$F$2:$G$11,2,FALSE),VLOOKUP(Q216+0,slovy!$D$2:$E$10,2,FALSE)))</f>
        <v>#VALUE!</v>
      </c>
      <c r="Q216" t="str">
        <f t="shared" si="74"/>
        <v/>
      </c>
      <c r="R216">
        <f t="shared" si="58"/>
        <v>1</v>
      </c>
      <c r="S216" t="str">
        <f t="shared" si="59"/>
        <v/>
      </c>
      <c r="T216" t="str">
        <f>IF(U216="0","",IF(R216=1,VLOOKUP(U216+0,slovy!$A$2:$C$10,3,FALSE),IF(W216="1","",VLOOKUP(U216+0,slovy!$A$2:$B$10,2))))</f>
        <v/>
      </c>
      <c r="U216" t="str">
        <f t="shared" si="60"/>
        <v>0</v>
      </c>
      <c r="V216" t="e">
        <f>IF(W216="0","",IF(W216="1",VLOOKUP(U216+0,slovy!$F$2:$G$11,2,FALSE),VLOOKUP(W216+0,slovy!$D$2:$E$10,2,FALSE)))</f>
        <v>#VALUE!</v>
      </c>
      <c r="W216" t="str">
        <f t="shared" si="61"/>
        <v/>
      </c>
      <c r="X216" t="e">
        <f>IF(Y216="0","",VLOOKUP(Y216+0,slovy!$H$2:$I$10,2,FALSE))</f>
        <v>#VALUE!</v>
      </c>
      <c r="Y216" t="str">
        <f t="shared" si="62"/>
        <v/>
      </c>
      <c r="Z216" t="e">
        <f>IF(AC216="",VLOOKUP(AA216+0,slovy!$J$2:$K$10,2,FALSE),IF(AC216="0",IF(AE216="0","",IF(AA216="0","",VLOOKUP(AA216+0,slovy!J216:K224,2,FALSE))),IF(AC216="1","",IF(AA216="0",IF(AC216&gt;1,slovy!$M$13,""),VLOOKUP(AA216+0,slovy!$L$2:$M$10,2,FALSE)))))</f>
        <v>#VALUE!</v>
      </c>
      <c r="AA216" t="str">
        <f t="shared" si="63"/>
        <v/>
      </c>
      <c r="AB216" t="e">
        <f>IF(ISBLANK(AC216),"",IF(AC216="0","",IF(AC216="1",CONCATENATE(VLOOKUP(AA216+0,slovy!$F$2:$G$11,2,FALSE),slovy!$M$13),VLOOKUP(AC216+0,slovy!$D$2:$E$10,2,FALSE))))</f>
        <v>#VALUE!</v>
      </c>
      <c r="AC216" t="str">
        <f t="shared" si="64"/>
        <v/>
      </c>
      <c r="AD216" t="e">
        <f>IF(ISBLANK(AE216),"",IF(AE216="0","",IF(AA216="0",CONCATENATE(VLOOKUP(AE216+0,slovy!$H$2:$I$10,2,FALSE),slovy!$M$13),VLOOKUP(AE216+0,slovy!$H$2:$I$10,2,FALSE))))</f>
        <v>#VALUE!</v>
      </c>
      <c r="AE216" t="str">
        <f t="shared" si="65"/>
        <v/>
      </c>
      <c r="AF216" t="e">
        <f>IF(ISBLANK(AG216),"",VLOOKUP(AG216+0,slovy!$N$2:$O$10,2,FALSE))</f>
        <v>#VALUE!</v>
      </c>
      <c r="AG216" t="str">
        <f t="shared" si="66"/>
        <v/>
      </c>
      <c r="AK216">
        <f>ÚJ!$B$2</f>
        <v>0</v>
      </c>
      <c r="AL216">
        <f>ÚJ!$B$3</f>
        <v>0</v>
      </c>
      <c r="AM216">
        <f>ÚJ!$B$4</f>
        <v>0</v>
      </c>
      <c r="AN216" s="200">
        <f>ÚJ!$B$5</f>
        <v>0</v>
      </c>
    </row>
    <row r="217" spans="1:40" x14ac:dyDescent="0.25">
      <c r="A217" t="str">
        <f>IF(ISBLANK('Peněžní deník'!C221),"",'Peněžní deník'!C221)</f>
        <v/>
      </c>
      <c r="B217" s="197" t="str">
        <f>IF(ISBLANK('Peněžní deník'!B221),"",'Peněžní deník'!B221)</f>
        <v/>
      </c>
      <c r="C217" t="str">
        <f>IF(ISBLANK('Peněžní deník'!D221),"",'Peněžní deník'!D221)</f>
        <v/>
      </c>
      <c r="D217" t="str">
        <f>IF(ISNUMBER('Peněžní deník'!F221),"příjmový",IF(ISNUMBER('Peněžní deník'!G221),"výdajový",IF(ISNUMBER('Peněžní deník'!H221),"příjmový",IF(ISNUMBER('Peněžní deník'!I221),"výdajový",""))))</f>
        <v/>
      </c>
      <c r="E217" t="str">
        <f>IF(ISNUMBER('Peněžní deník'!F221),"hotově",IF(ISNUMBER('Peněžní deník'!G221),"hotově",IF(ISNUMBER('Peněžní deník'!H221),"na účet",IF(ISNUMBER('Peněžní deník'!I221),"z účtu",""))))</f>
        <v/>
      </c>
      <c r="F217" t="e">
        <f>VLOOKUP('Peněžní deník'!E221,'Čísla položek'!$A$2:$C$45,2,FALSE)</f>
        <v>#N/A</v>
      </c>
      <c r="G217" s="205" t="str">
        <f>TEXT('Peněžní deník'!F221+'Peněžní deník'!G221+'Peněžní deník'!H221+'Peněžní deník'!I221,"0,00")</f>
        <v>0,00</v>
      </c>
      <c r="H217" s="205">
        <f t="shared" si="67"/>
        <v>0</v>
      </c>
      <c r="I217" s="205">
        <f t="shared" si="70"/>
        <v>0</v>
      </c>
      <c r="J217" t="str">
        <f t="shared" si="69"/>
        <v/>
      </c>
      <c r="K217" t="str">
        <f t="shared" si="71"/>
        <v/>
      </c>
      <c r="L217">
        <f t="shared" si="72"/>
        <v>1</v>
      </c>
      <c r="M217" t="str">
        <f t="shared" si="73"/>
        <v/>
      </c>
      <c r="N217" t="str">
        <f>IF(O217="0","",IF(L217=1,VLOOKUP(O217+0,slovy!$A$2:$C$10,3,FALSE),IF(Q217="1","",VLOOKUP(O217+0,slovy!$A$2:$B$10,2))))</f>
        <v/>
      </c>
      <c r="O217" t="str">
        <f t="shared" si="68"/>
        <v>0</v>
      </c>
      <c r="P217" t="e">
        <f>IF(Q217="0","",IF(Q217="1",VLOOKUP(O217+0,slovy!$F$2:$G$11,2,FALSE),VLOOKUP(Q217+0,slovy!$D$2:$E$10,2,FALSE)))</f>
        <v>#VALUE!</v>
      </c>
      <c r="Q217" t="str">
        <f t="shared" si="74"/>
        <v/>
      </c>
      <c r="R217">
        <f t="shared" si="58"/>
        <v>1</v>
      </c>
      <c r="S217" t="str">
        <f t="shared" si="59"/>
        <v/>
      </c>
      <c r="T217" t="str">
        <f>IF(U217="0","",IF(R217=1,VLOOKUP(U217+0,slovy!$A$2:$C$10,3,FALSE),IF(W217="1","",VLOOKUP(U217+0,slovy!$A$2:$B$10,2))))</f>
        <v/>
      </c>
      <c r="U217" t="str">
        <f t="shared" si="60"/>
        <v>0</v>
      </c>
      <c r="V217" t="e">
        <f>IF(W217="0","",IF(W217="1",VLOOKUP(U217+0,slovy!$F$2:$G$11,2,FALSE),VLOOKUP(W217+0,slovy!$D$2:$E$10,2,FALSE)))</f>
        <v>#VALUE!</v>
      </c>
      <c r="W217" t="str">
        <f t="shared" si="61"/>
        <v/>
      </c>
      <c r="X217" t="e">
        <f>IF(Y217="0","",VLOOKUP(Y217+0,slovy!$H$2:$I$10,2,FALSE))</f>
        <v>#VALUE!</v>
      </c>
      <c r="Y217" t="str">
        <f t="shared" si="62"/>
        <v/>
      </c>
      <c r="Z217" t="e">
        <f>IF(AC217="",VLOOKUP(AA217+0,slovy!$J$2:$K$10,2,FALSE),IF(AC217="0",IF(AE217="0","",IF(AA217="0","",VLOOKUP(AA217+0,slovy!J217:K225,2,FALSE))),IF(AC217="1","",IF(AA217="0",IF(AC217&gt;1,slovy!$M$13,""),VLOOKUP(AA217+0,slovy!$L$2:$M$10,2,FALSE)))))</f>
        <v>#VALUE!</v>
      </c>
      <c r="AA217" t="str">
        <f t="shared" si="63"/>
        <v/>
      </c>
      <c r="AB217" t="e">
        <f>IF(ISBLANK(AC217),"",IF(AC217="0","",IF(AC217="1",CONCATENATE(VLOOKUP(AA217+0,slovy!$F$2:$G$11,2,FALSE),slovy!$M$13),VLOOKUP(AC217+0,slovy!$D$2:$E$10,2,FALSE))))</f>
        <v>#VALUE!</v>
      </c>
      <c r="AC217" t="str">
        <f t="shared" si="64"/>
        <v/>
      </c>
      <c r="AD217" t="e">
        <f>IF(ISBLANK(AE217),"",IF(AE217="0","",IF(AA217="0",CONCATENATE(VLOOKUP(AE217+0,slovy!$H$2:$I$10,2,FALSE),slovy!$M$13),VLOOKUP(AE217+0,slovy!$H$2:$I$10,2,FALSE))))</f>
        <v>#VALUE!</v>
      </c>
      <c r="AE217" t="str">
        <f t="shared" si="65"/>
        <v/>
      </c>
      <c r="AF217" t="e">
        <f>IF(ISBLANK(AG217),"",VLOOKUP(AG217+0,slovy!$N$2:$O$10,2,FALSE))</f>
        <v>#VALUE!</v>
      </c>
      <c r="AG217" t="str">
        <f t="shared" si="66"/>
        <v/>
      </c>
      <c r="AK217">
        <f>ÚJ!$B$2</f>
        <v>0</v>
      </c>
      <c r="AL217">
        <f>ÚJ!$B$3</f>
        <v>0</v>
      </c>
      <c r="AM217">
        <f>ÚJ!$B$4</f>
        <v>0</v>
      </c>
      <c r="AN217" s="200">
        <f>ÚJ!$B$5</f>
        <v>0</v>
      </c>
    </row>
    <row r="218" spans="1:40" x14ac:dyDescent="0.25">
      <c r="A218" t="str">
        <f>IF(ISBLANK('Peněžní deník'!C222),"",'Peněžní deník'!C222)</f>
        <v/>
      </c>
      <c r="B218" s="197" t="str">
        <f>IF(ISBLANK('Peněžní deník'!B222),"",'Peněžní deník'!B222)</f>
        <v/>
      </c>
      <c r="C218" t="str">
        <f>IF(ISBLANK('Peněžní deník'!D222),"",'Peněžní deník'!D222)</f>
        <v/>
      </c>
      <c r="D218" t="str">
        <f>IF(ISNUMBER('Peněžní deník'!F222),"příjmový",IF(ISNUMBER('Peněžní deník'!G222),"výdajový",IF(ISNUMBER('Peněžní deník'!H222),"příjmový",IF(ISNUMBER('Peněžní deník'!I222),"výdajový",""))))</f>
        <v/>
      </c>
      <c r="E218" t="str">
        <f>IF(ISNUMBER('Peněžní deník'!F222),"hotově",IF(ISNUMBER('Peněžní deník'!G222),"hotově",IF(ISNUMBER('Peněžní deník'!H222),"na účet",IF(ISNUMBER('Peněžní deník'!I222),"z účtu",""))))</f>
        <v/>
      </c>
      <c r="F218" t="e">
        <f>VLOOKUP('Peněžní deník'!E222,'Čísla položek'!$A$2:$C$45,2,FALSE)</f>
        <v>#N/A</v>
      </c>
      <c r="G218" s="205" t="str">
        <f>TEXT('Peněžní deník'!F222+'Peněžní deník'!G222+'Peněžní deník'!H222+'Peněžní deník'!I222,"0,00")</f>
        <v>0,00</v>
      </c>
      <c r="H218" s="205">
        <f t="shared" si="67"/>
        <v>0</v>
      </c>
      <c r="I218" s="205">
        <f t="shared" si="70"/>
        <v>0</v>
      </c>
      <c r="J218" t="str">
        <f t="shared" si="69"/>
        <v/>
      </c>
      <c r="K218" t="str">
        <f t="shared" si="71"/>
        <v/>
      </c>
      <c r="L218">
        <f t="shared" si="72"/>
        <v>1</v>
      </c>
      <c r="M218" t="str">
        <f t="shared" si="73"/>
        <v/>
      </c>
      <c r="N218" t="str">
        <f>IF(O218="0","",IF(L218=1,VLOOKUP(O218+0,slovy!$A$2:$C$10,3,FALSE),IF(Q218="1","",VLOOKUP(O218+0,slovy!$A$2:$B$10,2))))</f>
        <v/>
      </c>
      <c r="O218" t="str">
        <f t="shared" si="68"/>
        <v>0</v>
      </c>
      <c r="P218" t="e">
        <f>IF(Q218="0","",IF(Q218="1",VLOOKUP(O218+0,slovy!$F$2:$G$11,2,FALSE),VLOOKUP(Q218+0,slovy!$D$2:$E$10,2,FALSE)))</f>
        <v>#VALUE!</v>
      </c>
      <c r="Q218" t="str">
        <f t="shared" si="74"/>
        <v/>
      </c>
      <c r="R218">
        <f t="shared" si="58"/>
        <v>1</v>
      </c>
      <c r="S218" t="str">
        <f t="shared" si="59"/>
        <v/>
      </c>
      <c r="T218" t="str">
        <f>IF(U218="0","",IF(R218=1,VLOOKUP(U218+0,slovy!$A$2:$C$10,3,FALSE),IF(W218="1","",VLOOKUP(U218+0,slovy!$A$2:$B$10,2))))</f>
        <v/>
      </c>
      <c r="U218" t="str">
        <f t="shared" si="60"/>
        <v>0</v>
      </c>
      <c r="V218" t="e">
        <f>IF(W218="0","",IF(W218="1",VLOOKUP(U218+0,slovy!$F$2:$G$11,2,FALSE),VLOOKUP(W218+0,slovy!$D$2:$E$10,2,FALSE)))</f>
        <v>#VALUE!</v>
      </c>
      <c r="W218" t="str">
        <f t="shared" si="61"/>
        <v/>
      </c>
      <c r="X218" t="e">
        <f>IF(Y218="0","",VLOOKUP(Y218+0,slovy!$H$2:$I$10,2,FALSE))</f>
        <v>#VALUE!</v>
      </c>
      <c r="Y218" t="str">
        <f t="shared" si="62"/>
        <v/>
      </c>
      <c r="Z218" t="e">
        <f>IF(AC218="",VLOOKUP(AA218+0,slovy!$J$2:$K$10,2,FALSE),IF(AC218="0",IF(AE218="0","",IF(AA218="0","",VLOOKUP(AA218+0,slovy!J218:K226,2,FALSE))),IF(AC218="1","",IF(AA218="0",IF(AC218&gt;1,slovy!$M$13,""),VLOOKUP(AA218+0,slovy!$L$2:$M$10,2,FALSE)))))</f>
        <v>#VALUE!</v>
      </c>
      <c r="AA218" t="str">
        <f t="shared" si="63"/>
        <v/>
      </c>
      <c r="AB218" t="e">
        <f>IF(ISBLANK(AC218),"",IF(AC218="0","",IF(AC218="1",CONCATENATE(VLOOKUP(AA218+0,slovy!$F$2:$G$11,2,FALSE),slovy!$M$13),VLOOKUP(AC218+0,slovy!$D$2:$E$10,2,FALSE))))</f>
        <v>#VALUE!</v>
      </c>
      <c r="AC218" t="str">
        <f t="shared" si="64"/>
        <v/>
      </c>
      <c r="AD218" t="e">
        <f>IF(ISBLANK(AE218),"",IF(AE218="0","",IF(AA218="0",CONCATENATE(VLOOKUP(AE218+0,slovy!$H$2:$I$10,2,FALSE),slovy!$M$13),VLOOKUP(AE218+0,slovy!$H$2:$I$10,2,FALSE))))</f>
        <v>#VALUE!</v>
      </c>
      <c r="AE218" t="str">
        <f t="shared" si="65"/>
        <v/>
      </c>
      <c r="AF218" t="e">
        <f>IF(ISBLANK(AG218),"",VLOOKUP(AG218+0,slovy!$N$2:$O$10,2,FALSE))</f>
        <v>#VALUE!</v>
      </c>
      <c r="AG218" t="str">
        <f t="shared" si="66"/>
        <v/>
      </c>
      <c r="AK218">
        <f>ÚJ!$B$2</f>
        <v>0</v>
      </c>
      <c r="AL218">
        <f>ÚJ!$B$3</f>
        <v>0</v>
      </c>
      <c r="AM218">
        <f>ÚJ!$B$4</f>
        <v>0</v>
      </c>
      <c r="AN218" s="200">
        <f>ÚJ!$B$5</f>
        <v>0</v>
      </c>
    </row>
    <row r="219" spans="1:40" x14ac:dyDescent="0.25">
      <c r="A219" t="str">
        <f>IF(ISBLANK('Peněžní deník'!C223),"",'Peněžní deník'!C223)</f>
        <v/>
      </c>
      <c r="B219" s="197" t="str">
        <f>IF(ISBLANK('Peněžní deník'!B223),"",'Peněžní deník'!B223)</f>
        <v/>
      </c>
      <c r="C219" t="str">
        <f>IF(ISBLANK('Peněžní deník'!D223),"",'Peněžní deník'!D223)</f>
        <v/>
      </c>
      <c r="D219" t="str">
        <f>IF(ISNUMBER('Peněžní deník'!F223),"příjmový",IF(ISNUMBER('Peněžní deník'!G223),"výdajový",IF(ISNUMBER('Peněžní deník'!H223),"příjmový",IF(ISNUMBER('Peněžní deník'!I223),"výdajový",""))))</f>
        <v/>
      </c>
      <c r="E219" t="str">
        <f>IF(ISNUMBER('Peněžní deník'!F223),"hotově",IF(ISNUMBER('Peněžní deník'!G223),"hotově",IF(ISNUMBER('Peněžní deník'!H223),"na účet",IF(ISNUMBER('Peněžní deník'!I223),"z účtu",""))))</f>
        <v/>
      </c>
      <c r="F219" t="e">
        <f>VLOOKUP('Peněžní deník'!E223,'Čísla položek'!$A$2:$C$45,2,FALSE)</f>
        <v>#N/A</v>
      </c>
      <c r="G219" s="205" t="str">
        <f>TEXT('Peněžní deník'!F223+'Peněžní deník'!G223+'Peněžní deník'!H223+'Peněžní deník'!I223,"0,00")</f>
        <v>0,00</v>
      </c>
      <c r="H219" s="205">
        <f t="shared" si="67"/>
        <v>0</v>
      </c>
      <c r="I219" s="205">
        <f t="shared" si="70"/>
        <v>0</v>
      </c>
      <c r="J219" t="str">
        <f t="shared" si="69"/>
        <v/>
      </c>
      <c r="K219" t="str">
        <f t="shared" si="71"/>
        <v/>
      </c>
      <c r="L219">
        <f t="shared" si="72"/>
        <v>1</v>
      </c>
      <c r="M219" t="str">
        <f t="shared" si="73"/>
        <v/>
      </c>
      <c r="N219" t="str">
        <f>IF(O219="0","",IF(L219=1,VLOOKUP(O219+0,slovy!$A$2:$C$10,3,FALSE),IF(Q219="1","",VLOOKUP(O219+0,slovy!$A$2:$B$10,2))))</f>
        <v/>
      </c>
      <c r="O219" t="str">
        <f t="shared" si="68"/>
        <v>0</v>
      </c>
      <c r="P219" t="e">
        <f>IF(Q219="0","",IF(Q219="1",VLOOKUP(O219+0,slovy!$F$2:$G$11,2,FALSE),VLOOKUP(Q219+0,slovy!$D$2:$E$10,2,FALSE)))</f>
        <v>#VALUE!</v>
      </c>
      <c r="Q219" t="str">
        <f t="shared" si="74"/>
        <v/>
      </c>
      <c r="R219">
        <f t="shared" si="58"/>
        <v>1</v>
      </c>
      <c r="S219" t="str">
        <f t="shared" si="59"/>
        <v/>
      </c>
      <c r="T219" t="str">
        <f>IF(U219="0","",IF(R219=1,VLOOKUP(U219+0,slovy!$A$2:$C$10,3,FALSE),IF(W219="1","",VLOOKUP(U219+0,slovy!$A$2:$B$10,2))))</f>
        <v/>
      </c>
      <c r="U219" t="str">
        <f t="shared" si="60"/>
        <v>0</v>
      </c>
      <c r="V219" t="e">
        <f>IF(W219="0","",IF(W219="1",VLOOKUP(U219+0,slovy!$F$2:$G$11,2,FALSE),VLOOKUP(W219+0,slovy!$D$2:$E$10,2,FALSE)))</f>
        <v>#VALUE!</v>
      </c>
      <c r="W219" t="str">
        <f t="shared" si="61"/>
        <v/>
      </c>
      <c r="X219" t="e">
        <f>IF(Y219="0","",VLOOKUP(Y219+0,slovy!$H$2:$I$10,2,FALSE))</f>
        <v>#VALUE!</v>
      </c>
      <c r="Y219" t="str">
        <f t="shared" si="62"/>
        <v/>
      </c>
      <c r="Z219" t="e">
        <f>IF(AC219="",VLOOKUP(AA219+0,slovy!$J$2:$K$10,2,FALSE),IF(AC219="0",IF(AE219="0","",IF(AA219="0","",VLOOKUP(AA219+0,slovy!J219:K227,2,FALSE))),IF(AC219="1","",IF(AA219="0",IF(AC219&gt;1,slovy!$M$13,""),VLOOKUP(AA219+0,slovy!$L$2:$M$10,2,FALSE)))))</f>
        <v>#VALUE!</v>
      </c>
      <c r="AA219" t="str">
        <f t="shared" si="63"/>
        <v/>
      </c>
      <c r="AB219" t="e">
        <f>IF(ISBLANK(AC219),"",IF(AC219="0","",IF(AC219="1",CONCATENATE(VLOOKUP(AA219+0,slovy!$F$2:$G$11,2,FALSE),slovy!$M$13),VLOOKUP(AC219+0,slovy!$D$2:$E$10,2,FALSE))))</f>
        <v>#VALUE!</v>
      </c>
      <c r="AC219" t="str">
        <f t="shared" si="64"/>
        <v/>
      </c>
      <c r="AD219" t="e">
        <f>IF(ISBLANK(AE219),"",IF(AE219="0","",IF(AA219="0",CONCATENATE(VLOOKUP(AE219+0,slovy!$H$2:$I$10,2,FALSE),slovy!$M$13),VLOOKUP(AE219+0,slovy!$H$2:$I$10,2,FALSE))))</f>
        <v>#VALUE!</v>
      </c>
      <c r="AE219" t="str">
        <f t="shared" si="65"/>
        <v/>
      </c>
      <c r="AF219" t="e">
        <f>IF(ISBLANK(AG219),"",VLOOKUP(AG219+0,slovy!$N$2:$O$10,2,FALSE))</f>
        <v>#VALUE!</v>
      </c>
      <c r="AG219" t="str">
        <f t="shared" si="66"/>
        <v/>
      </c>
      <c r="AK219">
        <f>ÚJ!$B$2</f>
        <v>0</v>
      </c>
      <c r="AL219">
        <f>ÚJ!$B$3</f>
        <v>0</v>
      </c>
      <c r="AM219">
        <f>ÚJ!$B$4</f>
        <v>0</v>
      </c>
      <c r="AN219" s="200">
        <f>ÚJ!$B$5</f>
        <v>0</v>
      </c>
    </row>
    <row r="220" spans="1:40" x14ac:dyDescent="0.25">
      <c r="A220" t="str">
        <f>IF(ISBLANK('Peněžní deník'!C224),"",'Peněžní deník'!C224)</f>
        <v/>
      </c>
      <c r="B220" s="197" t="str">
        <f>IF(ISBLANK('Peněžní deník'!B224),"",'Peněžní deník'!B224)</f>
        <v/>
      </c>
      <c r="C220" t="str">
        <f>IF(ISBLANK('Peněžní deník'!D224),"",'Peněžní deník'!D224)</f>
        <v/>
      </c>
      <c r="D220" t="str">
        <f>IF(ISNUMBER('Peněžní deník'!F224),"příjmový",IF(ISNUMBER('Peněžní deník'!G224),"výdajový",IF(ISNUMBER('Peněžní deník'!H224),"příjmový",IF(ISNUMBER('Peněžní deník'!I224),"výdajový",""))))</f>
        <v/>
      </c>
      <c r="E220" t="str">
        <f>IF(ISNUMBER('Peněžní deník'!F224),"hotově",IF(ISNUMBER('Peněžní deník'!G224),"hotově",IF(ISNUMBER('Peněžní deník'!H224),"na účet",IF(ISNUMBER('Peněžní deník'!I224),"z účtu",""))))</f>
        <v/>
      </c>
      <c r="F220" t="e">
        <f>VLOOKUP('Peněžní deník'!E224,'Čísla položek'!$A$2:$C$45,2,FALSE)</f>
        <v>#N/A</v>
      </c>
      <c r="G220" s="205" t="str">
        <f>TEXT('Peněžní deník'!F224+'Peněžní deník'!G224+'Peněžní deník'!H224+'Peněžní deník'!I224,"0,00")</f>
        <v>0,00</v>
      </c>
      <c r="H220" s="205">
        <f t="shared" si="67"/>
        <v>0</v>
      </c>
      <c r="I220" s="205">
        <f t="shared" si="70"/>
        <v>0</v>
      </c>
      <c r="J220" t="str">
        <f t="shared" si="69"/>
        <v/>
      </c>
      <c r="K220" t="str">
        <f t="shared" si="71"/>
        <v/>
      </c>
      <c r="L220">
        <f t="shared" si="72"/>
        <v>1</v>
      </c>
      <c r="M220" t="str">
        <f t="shared" si="73"/>
        <v/>
      </c>
      <c r="N220" t="str">
        <f>IF(O220="0","",IF(L220=1,VLOOKUP(O220+0,slovy!$A$2:$C$10,3,FALSE),IF(Q220="1","",VLOOKUP(O220+0,slovy!$A$2:$B$10,2))))</f>
        <v/>
      </c>
      <c r="O220" t="str">
        <f t="shared" si="68"/>
        <v>0</v>
      </c>
      <c r="P220" t="e">
        <f>IF(Q220="0","",IF(Q220="1",VLOOKUP(O220+0,slovy!$F$2:$G$11,2,FALSE),VLOOKUP(Q220+0,slovy!$D$2:$E$10,2,FALSE)))</f>
        <v>#VALUE!</v>
      </c>
      <c r="Q220" t="str">
        <f t="shared" si="74"/>
        <v/>
      </c>
      <c r="R220">
        <f t="shared" si="58"/>
        <v>1</v>
      </c>
      <c r="S220" t="str">
        <f t="shared" si="59"/>
        <v/>
      </c>
      <c r="T220" t="str">
        <f>IF(U220="0","",IF(R220=1,VLOOKUP(U220+0,slovy!$A$2:$C$10,3,FALSE),IF(W220="1","",VLOOKUP(U220+0,slovy!$A$2:$B$10,2))))</f>
        <v/>
      </c>
      <c r="U220" t="str">
        <f t="shared" si="60"/>
        <v>0</v>
      </c>
      <c r="V220" t="e">
        <f>IF(W220="0","",IF(W220="1",VLOOKUP(U220+0,slovy!$F$2:$G$11,2,FALSE),VLOOKUP(W220+0,slovy!$D$2:$E$10,2,FALSE)))</f>
        <v>#VALUE!</v>
      </c>
      <c r="W220" t="str">
        <f t="shared" si="61"/>
        <v/>
      </c>
      <c r="X220" t="e">
        <f>IF(Y220="0","",VLOOKUP(Y220+0,slovy!$H$2:$I$10,2,FALSE))</f>
        <v>#VALUE!</v>
      </c>
      <c r="Y220" t="str">
        <f t="shared" si="62"/>
        <v/>
      </c>
      <c r="Z220" t="e">
        <f>IF(AC220="",VLOOKUP(AA220+0,slovy!$J$2:$K$10,2,FALSE),IF(AC220="0",IF(AE220="0","",IF(AA220="0","",VLOOKUP(AA220+0,slovy!J220:K228,2,FALSE))),IF(AC220="1","",IF(AA220="0",IF(AC220&gt;1,slovy!$M$13,""),VLOOKUP(AA220+0,slovy!$L$2:$M$10,2,FALSE)))))</f>
        <v>#VALUE!</v>
      </c>
      <c r="AA220" t="str">
        <f t="shared" si="63"/>
        <v/>
      </c>
      <c r="AB220" t="e">
        <f>IF(ISBLANK(AC220),"",IF(AC220="0","",IF(AC220="1",CONCATENATE(VLOOKUP(AA220+0,slovy!$F$2:$G$11,2,FALSE),slovy!$M$13),VLOOKUP(AC220+0,slovy!$D$2:$E$10,2,FALSE))))</f>
        <v>#VALUE!</v>
      </c>
      <c r="AC220" t="str">
        <f t="shared" si="64"/>
        <v/>
      </c>
      <c r="AD220" t="e">
        <f>IF(ISBLANK(AE220),"",IF(AE220="0","",IF(AA220="0",CONCATENATE(VLOOKUP(AE220+0,slovy!$H$2:$I$10,2,FALSE),slovy!$M$13),VLOOKUP(AE220+0,slovy!$H$2:$I$10,2,FALSE))))</f>
        <v>#VALUE!</v>
      </c>
      <c r="AE220" t="str">
        <f t="shared" si="65"/>
        <v/>
      </c>
      <c r="AF220" t="e">
        <f>IF(ISBLANK(AG220),"",VLOOKUP(AG220+0,slovy!$N$2:$O$10,2,FALSE))</f>
        <v>#VALUE!</v>
      </c>
      <c r="AG220" t="str">
        <f t="shared" si="66"/>
        <v/>
      </c>
      <c r="AK220">
        <f>ÚJ!$B$2</f>
        <v>0</v>
      </c>
      <c r="AL220">
        <f>ÚJ!$B$3</f>
        <v>0</v>
      </c>
      <c r="AM220">
        <f>ÚJ!$B$4</f>
        <v>0</v>
      </c>
      <c r="AN220" s="200">
        <f>ÚJ!$B$5</f>
        <v>0</v>
      </c>
    </row>
    <row r="221" spans="1:40" x14ac:dyDescent="0.25">
      <c r="A221" t="str">
        <f>IF(ISBLANK('Peněžní deník'!C225),"",'Peněžní deník'!C225)</f>
        <v/>
      </c>
      <c r="B221" s="197" t="str">
        <f>IF(ISBLANK('Peněžní deník'!B225),"",'Peněžní deník'!B225)</f>
        <v/>
      </c>
      <c r="C221" t="str">
        <f>IF(ISBLANK('Peněžní deník'!D225),"",'Peněžní deník'!D225)</f>
        <v/>
      </c>
      <c r="D221" t="str">
        <f>IF(ISNUMBER('Peněžní deník'!F225),"příjmový",IF(ISNUMBER('Peněžní deník'!G225),"výdajový",IF(ISNUMBER('Peněžní deník'!H225),"příjmový",IF(ISNUMBER('Peněžní deník'!I225),"výdajový",""))))</f>
        <v/>
      </c>
      <c r="E221" t="str">
        <f>IF(ISNUMBER('Peněžní deník'!F225),"hotově",IF(ISNUMBER('Peněžní deník'!G225),"hotově",IF(ISNUMBER('Peněžní deník'!H225),"na účet",IF(ISNUMBER('Peněžní deník'!I225),"z účtu",""))))</f>
        <v/>
      </c>
      <c r="F221" t="e">
        <f>VLOOKUP('Peněžní deník'!E225,'Čísla položek'!$A$2:$C$45,2,FALSE)</f>
        <v>#N/A</v>
      </c>
      <c r="G221" s="205" t="str">
        <f>TEXT('Peněžní deník'!F225+'Peněžní deník'!G225+'Peněžní deník'!H225+'Peněžní deník'!I225,"0,00")</f>
        <v>0,00</v>
      </c>
      <c r="H221" s="205">
        <f t="shared" si="67"/>
        <v>0</v>
      </c>
      <c r="I221" s="205">
        <f t="shared" si="70"/>
        <v>0</v>
      </c>
      <c r="J221" t="str">
        <f t="shared" si="69"/>
        <v/>
      </c>
      <c r="K221" t="str">
        <f t="shared" si="71"/>
        <v/>
      </c>
      <c r="L221">
        <f t="shared" si="72"/>
        <v>1</v>
      </c>
      <c r="M221" t="str">
        <f t="shared" si="73"/>
        <v/>
      </c>
      <c r="N221" t="str">
        <f>IF(O221="0","",IF(L221=1,VLOOKUP(O221+0,slovy!$A$2:$C$10,3,FALSE),IF(Q221="1","",VLOOKUP(O221+0,slovy!$A$2:$B$10,2))))</f>
        <v/>
      </c>
      <c r="O221" t="str">
        <f t="shared" si="68"/>
        <v>0</v>
      </c>
      <c r="P221" t="e">
        <f>IF(Q221="0","",IF(Q221="1",VLOOKUP(O221+0,slovy!$F$2:$G$11,2,FALSE),VLOOKUP(Q221+0,slovy!$D$2:$E$10,2,FALSE)))</f>
        <v>#VALUE!</v>
      </c>
      <c r="Q221" t="str">
        <f t="shared" si="74"/>
        <v/>
      </c>
      <c r="R221">
        <f t="shared" si="58"/>
        <v>1</v>
      </c>
      <c r="S221" t="str">
        <f t="shared" si="59"/>
        <v/>
      </c>
      <c r="T221" t="str">
        <f>IF(U221="0","",IF(R221=1,VLOOKUP(U221+0,slovy!$A$2:$C$10,3,FALSE),IF(W221="1","",VLOOKUP(U221+0,slovy!$A$2:$B$10,2))))</f>
        <v/>
      </c>
      <c r="U221" t="str">
        <f t="shared" si="60"/>
        <v>0</v>
      </c>
      <c r="V221" t="e">
        <f>IF(W221="0","",IF(W221="1",VLOOKUP(U221+0,slovy!$F$2:$G$11,2,FALSE),VLOOKUP(W221+0,slovy!$D$2:$E$10,2,FALSE)))</f>
        <v>#VALUE!</v>
      </c>
      <c r="W221" t="str">
        <f t="shared" si="61"/>
        <v/>
      </c>
      <c r="X221" t="e">
        <f>IF(Y221="0","",VLOOKUP(Y221+0,slovy!$H$2:$I$10,2,FALSE))</f>
        <v>#VALUE!</v>
      </c>
      <c r="Y221" t="str">
        <f t="shared" si="62"/>
        <v/>
      </c>
      <c r="Z221" t="e">
        <f>IF(AC221="",VLOOKUP(AA221+0,slovy!$J$2:$K$10,2,FALSE),IF(AC221="0",IF(AE221="0","",IF(AA221="0","",VLOOKUP(AA221+0,slovy!J221:K229,2,FALSE))),IF(AC221="1","",IF(AA221="0",IF(AC221&gt;1,slovy!$M$13,""),VLOOKUP(AA221+0,slovy!$L$2:$M$10,2,FALSE)))))</f>
        <v>#VALUE!</v>
      </c>
      <c r="AA221" t="str">
        <f t="shared" si="63"/>
        <v/>
      </c>
      <c r="AB221" t="e">
        <f>IF(ISBLANK(AC221),"",IF(AC221="0","",IF(AC221="1",CONCATENATE(VLOOKUP(AA221+0,slovy!$F$2:$G$11,2,FALSE),slovy!$M$13),VLOOKUP(AC221+0,slovy!$D$2:$E$10,2,FALSE))))</f>
        <v>#VALUE!</v>
      </c>
      <c r="AC221" t="str">
        <f t="shared" si="64"/>
        <v/>
      </c>
      <c r="AD221" t="e">
        <f>IF(ISBLANK(AE221),"",IF(AE221="0","",IF(AA221="0",CONCATENATE(VLOOKUP(AE221+0,slovy!$H$2:$I$10,2,FALSE),slovy!$M$13),VLOOKUP(AE221+0,slovy!$H$2:$I$10,2,FALSE))))</f>
        <v>#VALUE!</v>
      </c>
      <c r="AE221" t="str">
        <f t="shared" si="65"/>
        <v/>
      </c>
      <c r="AF221" t="e">
        <f>IF(ISBLANK(AG221),"",VLOOKUP(AG221+0,slovy!$N$2:$O$10,2,FALSE))</f>
        <v>#VALUE!</v>
      </c>
      <c r="AG221" t="str">
        <f t="shared" si="66"/>
        <v/>
      </c>
      <c r="AK221">
        <f>ÚJ!$B$2</f>
        <v>0</v>
      </c>
      <c r="AL221">
        <f>ÚJ!$B$3</f>
        <v>0</v>
      </c>
      <c r="AM221">
        <f>ÚJ!$B$4</f>
        <v>0</v>
      </c>
      <c r="AN221" s="200">
        <f>ÚJ!$B$5</f>
        <v>0</v>
      </c>
    </row>
    <row r="222" spans="1:40" x14ac:dyDescent="0.25">
      <c r="A222" t="str">
        <f>IF(ISBLANK('Peněžní deník'!C226),"",'Peněžní deník'!C226)</f>
        <v/>
      </c>
      <c r="B222" s="197" t="str">
        <f>IF(ISBLANK('Peněžní deník'!B226),"",'Peněžní deník'!B226)</f>
        <v/>
      </c>
      <c r="C222" t="str">
        <f>IF(ISBLANK('Peněžní deník'!D226),"",'Peněžní deník'!D226)</f>
        <v/>
      </c>
      <c r="D222" t="str">
        <f>IF(ISNUMBER('Peněžní deník'!F226),"příjmový",IF(ISNUMBER('Peněžní deník'!G226),"výdajový",IF(ISNUMBER('Peněžní deník'!H226),"příjmový",IF(ISNUMBER('Peněžní deník'!I226),"výdajový",""))))</f>
        <v/>
      </c>
      <c r="E222" t="str">
        <f>IF(ISNUMBER('Peněžní deník'!F226),"hotově",IF(ISNUMBER('Peněžní deník'!G226),"hotově",IF(ISNUMBER('Peněžní deník'!H226),"na účet",IF(ISNUMBER('Peněžní deník'!I226),"z účtu",""))))</f>
        <v/>
      </c>
      <c r="F222" t="e">
        <f>VLOOKUP('Peněžní deník'!E226,'Čísla položek'!$A$2:$C$45,2,FALSE)</f>
        <v>#N/A</v>
      </c>
      <c r="G222" s="205" t="str">
        <f>TEXT('Peněžní deník'!F226+'Peněžní deník'!G226+'Peněžní deník'!H226+'Peněžní deník'!I226,"0,00")</f>
        <v>0,00</v>
      </c>
      <c r="H222" s="205">
        <f t="shared" si="67"/>
        <v>0</v>
      </c>
      <c r="I222" s="205">
        <f t="shared" si="70"/>
        <v>0</v>
      </c>
      <c r="J222" t="str">
        <f t="shared" si="69"/>
        <v/>
      </c>
      <c r="K222" t="str">
        <f t="shared" si="71"/>
        <v/>
      </c>
      <c r="L222">
        <f t="shared" si="72"/>
        <v>1</v>
      </c>
      <c r="M222" t="str">
        <f t="shared" si="73"/>
        <v/>
      </c>
      <c r="N222" t="str">
        <f>IF(O222="0","",IF(L222=1,VLOOKUP(O222+0,slovy!$A$2:$C$10,3,FALSE),IF(Q222="1","",VLOOKUP(O222+0,slovy!$A$2:$B$10,2))))</f>
        <v/>
      </c>
      <c r="O222" t="str">
        <f t="shared" si="68"/>
        <v>0</v>
      </c>
      <c r="P222" t="e">
        <f>IF(Q222="0","",IF(Q222="1",VLOOKUP(O222+0,slovy!$F$2:$G$11,2,FALSE),VLOOKUP(Q222+0,slovy!$D$2:$E$10,2,FALSE)))</f>
        <v>#VALUE!</v>
      </c>
      <c r="Q222" t="str">
        <f t="shared" si="74"/>
        <v/>
      </c>
      <c r="R222">
        <f t="shared" si="58"/>
        <v>1</v>
      </c>
      <c r="S222" t="str">
        <f t="shared" si="59"/>
        <v/>
      </c>
      <c r="T222" t="str">
        <f>IF(U222="0","",IF(R222=1,VLOOKUP(U222+0,slovy!$A$2:$C$10,3,FALSE),IF(W222="1","",VLOOKUP(U222+0,slovy!$A$2:$B$10,2))))</f>
        <v/>
      </c>
      <c r="U222" t="str">
        <f t="shared" si="60"/>
        <v>0</v>
      </c>
      <c r="V222" t="e">
        <f>IF(W222="0","",IF(W222="1",VLOOKUP(U222+0,slovy!$F$2:$G$11,2,FALSE),VLOOKUP(W222+0,slovy!$D$2:$E$10,2,FALSE)))</f>
        <v>#VALUE!</v>
      </c>
      <c r="W222" t="str">
        <f t="shared" si="61"/>
        <v/>
      </c>
      <c r="X222" t="e">
        <f>IF(Y222="0","",VLOOKUP(Y222+0,slovy!$H$2:$I$10,2,FALSE))</f>
        <v>#VALUE!</v>
      </c>
      <c r="Y222" t="str">
        <f t="shared" si="62"/>
        <v/>
      </c>
      <c r="Z222" t="e">
        <f>IF(AC222="",VLOOKUP(AA222+0,slovy!$J$2:$K$10,2,FALSE),IF(AC222="0",IF(AE222="0","",IF(AA222="0","",VLOOKUP(AA222+0,slovy!J222:K230,2,FALSE))),IF(AC222="1","",IF(AA222="0",IF(AC222&gt;1,slovy!$M$13,""),VLOOKUP(AA222+0,slovy!$L$2:$M$10,2,FALSE)))))</f>
        <v>#VALUE!</v>
      </c>
      <c r="AA222" t="str">
        <f t="shared" si="63"/>
        <v/>
      </c>
      <c r="AB222" t="e">
        <f>IF(ISBLANK(AC222),"",IF(AC222="0","",IF(AC222="1",CONCATENATE(VLOOKUP(AA222+0,slovy!$F$2:$G$11,2,FALSE),slovy!$M$13),VLOOKUP(AC222+0,slovy!$D$2:$E$10,2,FALSE))))</f>
        <v>#VALUE!</v>
      </c>
      <c r="AC222" t="str">
        <f t="shared" si="64"/>
        <v/>
      </c>
      <c r="AD222" t="e">
        <f>IF(ISBLANK(AE222),"",IF(AE222="0","",IF(AA222="0",CONCATENATE(VLOOKUP(AE222+0,slovy!$H$2:$I$10,2,FALSE),slovy!$M$13),VLOOKUP(AE222+0,slovy!$H$2:$I$10,2,FALSE))))</f>
        <v>#VALUE!</v>
      </c>
      <c r="AE222" t="str">
        <f t="shared" si="65"/>
        <v/>
      </c>
      <c r="AF222" t="e">
        <f>IF(ISBLANK(AG222),"",VLOOKUP(AG222+0,slovy!$N$2:$O$10,2,FALSE))</f>
        <v>#VALUE!</v>
      </c>
      <c r="AG222" t="str">
        <f t="shared" si="66"/>
        <v/>
      </c>
      <c r="AK222">
        <f>ÚJ!$B$2</f>
        <v>0</v>
      </c>
      <c r="AL222">
        <f>ÚJ!$B$3</f>
        <v>0</v>
      </c>
      <c r="AM222">
        <f>ÚJ!$B$4</f>
        <v>0</v>
      </c>
      <c r="AN222" s="200">
        <f>ÚJ!$B$5</f>
        <v>0</v>
      </c>
    </row>
    <row r="223" spans="1:40" x14ac:dyDescent="0.25">
      <c r="A223" t="str">
        <f>IF(ISBLANK('Peněžní deník'!C227),"",'Peněžní deník'!C227)</f>
        <v/>
      </c>
      <c r="B223" s="197" t="str">
        <f>IF(ISBLANK('Peněžní deník'!B227),"",'Peněžní deník'!B227)</f>
        <v/>
      </c>
      <c r="C223" t="str">
        <f>IF(ISBLANK('Peněžní deník'!D227),"",'Peněžní deník'!D227)</f>
        <v/>
      </c>
      <c r="D223" t="str">
        <f>IF(ISNUMBER('Peněžní deník'!F227),"příjmový",IF(ISNUMBER('Peněžní deník'!G227),"výdajový",IF(ISNUMBER('Peněžní deník'!H227),"příjmový",IF(ISNUMBER('Peněžní deník'!I227),"výdajový",""))))</f>
        <v/>
      </c>
      <c r="E223" t="str">
        <f>IF(ISNUMBER('Peněžní deník'!F227),"hotově",IF(ISNUMBER('Peněžní deník'!G227),"hotově",IF(ISNUMBER('Peněžní deník'!H227),"na účet",IF(ISNUMBER('Peněžní deník'!I227),"z účtu",""))))</f>
        <v/>
      </c>
      <c r="F223" t="e">
        <f>VLOOKUP('Peněžní deník'!E227,'Čísla položek'!$A$2:$C$45,2,FALSE)</f>
        <v>#N/A</v>
      </c>
      <c r="G223" s="205" t="str">
        <f>TEXT('Peněžní deník'!F227+'Peněžní deník'!G227+'Peněžní deník'!H227+'Peněžní deník'!I227,"0,00")</f>
        <v>0,00</v>
      </c>
      <c r="H223" s="205">
        <f t="shared" si="67"/>
        <v>0</v>
      </c>
      <c r="I223" s="205">
        <f t="shared" si="70"/>
        <v>0</v>
      </c>
      <c r="J223" t="str">
        <f t="shared" si="69"/>
        <v/>
      </c>
      <c r="K223" t="str">
        <f t="shared" si="71"/>
        <v/>
      </c>
      <c r="L223">
        <f t="shared" si="72"/>
        <v>1</v>
      </c>
      <c r="M223" t="str">
        <f t="shared" si="73"/>
        <v/>
      </c>
      <c r="N223" t="str">
        <f>IF(O223="0","",IF(L223=1,VLOOKUP(O223+0,slovy!$A$2:$C$10,3,FALSE),IF(Q223="1","",VLOOKUP(O223+0,slovy!$A$2:$B$10,2))))</f>
        <v/>
      </c>
      <c r="O223" t="str">
        <f t="shared" si="68"/>
        <v>0</v>
      </c>
      <c r="P223" t="e">
        <f>IF(Q223="0","",IF(Q223="1",VLOOKUP(O223+0,slovy!$F$2:$G$11,2,FALSE),VLOOKUP(Q223+0,slovy!$D$2:$E$10,2,FALSE)))</f>
        <v>#VALUE!</v>
      </c>
      <c r="Q223" t="str">
        <f t="shared" si="74"/>
        <v/>
      </c>
      <c r="R223">
        <f t="shared" si="58"/>
        <v>1</v>
      </c>
      <c r="S223" t="str">
        <f t="shared" si="59"/>
        <v/>
      </c>
      <c r="T223" t="str">
        <f>IF(U223="0","",IF(R223=1,VLOOKUP(U223+0,slovy!$A$2:$C$10,3,FALSE),IF(W223="1","",VLOOKUP(U223+0,slovy!$A$2:$B$10,2))))</f>
        <v/>
      </c>
      <c r="U223" t="str">
        <f t="shared" si="60"/>
        <v>0</v>
      </c>
      <c r="V223" t="e">
        <f>IF(W223="0","",IF(W223="1",VLOOKUP(U223+0,slovy!$F$2:$G$11,2,FALSE),VLOOKUP(W223+0,slovy!$D$2:$E$10,2,FALSE)))</f>
        <v>#VALUE!</v>
      </c>
      <c r="W223" t="str">
        <f t="shared" si="61"/>
        <v/>
      </c>
      <c r="X223" t="e">
        <f>IF(Y223="0","",VLOOKUP(Y223+0,slovy!$H$2:$I$10,2,FALSE))</f>
        <v>#VALUE!</v>
      </c>
      <c r="Y223" t="str">
        <f t="shared" si="62"/>
        <v/>
      </c>
      <c r="Z223" t="e">
        <f>IF(AC223="",VLOOKUP(AA223+0,slovy!$J$2:$K$10,2,FALSE),IF(AC223="0",IF(AE223="0","",IF(AA223="0","",VLOOKUP(AA223+0,slovy!J223:K231,2,FALSE))),IF(AC223="1","",IF(AA223="0",IF(AC223&gt;1,slovy!$M$13,""),VLOOKUP(AA223+0,slovy!$L$2:$M$10,2,FALSE)))))</f>
        <v>#VALUE!</v>
      </c>
      <c r="AA223" t="str">
        <f t="shared" si="63"/>
        <v/>
      </c>
      <c r="AB223" t="e">
        <f>IF(ISBLANK(AC223),"",IF(AC223="0","",IF(AC223="1",CONCATENATE(VLOOKUP(AA223+0,slovy!$F$2:$G$11,2,FALSE),slovy!$M$13),VLOOKUP(AC223+0,slovy!$D$2:$E$10,2,FALSE))))</f>
        <v>#VALUE!</v>
      </c>
      <c r="AC223" t="str">
        <f t="shared" si="64"/>
        <v/>
      </c>
      <c r="AD223" t="e">
        <f>IF(ISBLANK(AE223),"",IF(AE223="0","",IF(AA223="0",CONCATENATE(VLOOKUP(AE223+0,slovy!$H$2:$I$10,2,FALSE),slovy!$M$13),VLOOKUP(AE223+0,slovy!$H$2:$I$10,2,FALSE))))</f>
        <v>#VALUE!</v>
      </c>
      <c r="AE223" t="str">
        <f t="shared" si="65"/>
        <v/>
      </c>
      <c r="AF223" t="e">
        <f>IF(ISBLANK(AG223),"",VLOOKUP(AG223+0,slovy!$N$2:$O$10,2,FALSE))</f>
        <v>#VALUE!</v>
      </c>
      <c r="AG223" t="str">
        <f t="shared" si="66"/>
        <v/>
      </c>
      <c r="AK223">
        <f>ÚJ!$B$2</f>
        <v>0</v>
      </c>
      <c r="AL223">
        <f>ÚJ!$B$3</f>
        <v>0</v>
      </c>
      <c r="AM223">
        <f>ÚJ!$B$4</f>
        <v>0</v>
      </c>
      <c r="AN223" s="200">
        <f>ÚJ!$B$5</f>
        <v>0</v>
      </c>
    </row>
    <row r="224" spans="1:40" x14ac:dyDescent="0.25">
      <c r="A224" t="str">
        <f>IF(ISBLANK('Peněžní deník'!C228),"",'Peněžní deník'!C228)</f>
        <v/>
      </c>
      <c r="B224" s="197" t="str">
        <f>IF(ISBLANK('Peněžní deník'!B228),"",'Peněžní deník'!B228)</f>
        <v/>
      </c>
      <c r="C224" t="str">
        <f>IF(ISBLANK('Peněžní deník'!D228),"",'Peněžní deník'!D228)</f>
        <v/>
      </c>
      <c r="D224" t="str">
        <f>IF(ISNUMBER('Peněžní deník'!F228),"příjmový",IF(ISNUMBER('Peněžní deník'!G228),"výdajový",IF(ISNUMBER('Peněžní deník'!H228),"příjmový",IF(ISNUMBER('Peněžní deník'!I228),"výdajový",""))))</f>
        <v/>
      </c>
      <c r="E224" t="str">
        <f>IF(ISNUMBER('Peněžní deník'!F228),"hotově",IF(ISNUMBER('Peněžní deník'!G228),"hotově",IF(ISNUMBER('Peněžní deník'!H228),"na účet",IF(ISNUMBER('Peněžní deník'!I228),"z účtu",""))))</f>
        <v/>
      </c>
      <c r="F224" t="e">
        <f>VLOOKUP('Peněžní deník'!E228,'Čísla položek'!$A$2:$C$45,2,FALSE)</f>
        <v>#N/A</v>
      </c>
      <c r="G224" s="205" t="str">
        <f>TEXT('Peněžní deník'!F228+'Peněžní deník'!G228+'Peněžní deník'!H228+'Peněžní deník'!I228,"0,00")</f>
        <v>0,00</v>
      </c>
      <c r="H224" s="205">
        <f t="shared" si="67"/>
        <v>0</v>
      </c>
      <c r="I224" s="205">
        <f t="shared" si="70"/>
        <v>0</v>
      </c>
      <c r="J224" t="str">
        <f t="shared" si="69"/>
        <v/>
      </c>
      <c r="K224" t="str">
        <f t="shared" si="71"/>
        <v/>
      </c>
      <c r="L224">
        <f t="shared" si="72"/>
        <v>1</v>
      </c>
      <c r="M224" t="str">
        <f t="shared" si="73"/>
        <v/>
      </c>
      <c r="N224" t="str">
        <f>IF(O224="0","",IF(L224=1,VLOOKUP(O224+0,slovy!$A$2:$C$10,3,FALSE),IF(Q224="1","",VLOOKUP(O224+0,slovy!$A$2:$B$10,2))))</f>
        <v/>
      </c>
      <c r="O224" t="str">
        <f t="shared" si="68"/>
        <v>0</v>
      </c>
      <c r="P224" t="e">
        <f>IF(Q224="0","",IF(Q224="1",VLOOKUP(O224+0,slovy!$F$2:$G$11,2,FALSE),VLOOKUP(Q224+0,slovy!$D$2:$E$10,2,FALSE)))</f>
        <v>#VALUE!</v>
      </c>
      <c r="Q224" t="str">
        <f t="shared" si="74"/>
        <v/>
      </c>
      <c r="R224">
        <f t="shared" si="58"/>
        <v>1</v>
      </c>
      <c r="S224" t="str">
        <f t="shared" si="59"/>
        <v/>
      </c>
      <c r="T224" t="str">
        <f>IF(U224="0","",IF(R224=1,VLOOKUP(U224+0,slovy!$A$2:$C$10,3,FALSE),IF(W224="1","",VLOOKUP(U224+0,slovy!$A$2:$B$10,2))))</f>
        <v/>
      </c>
      <c r="U224" t="str">
        <f t="shared" si="60"/>
        <v>0</v>
      </c>
      <c r="V224" t="e">
        <f>IF(W224="0","",IF(W224="1",VLOOKUP(U224+0,slovy!$F$2:$G$11,2,FALSE),VLOOKUP(W224+0,slovy!$D$2:$E$10,2,FALSE)))</f>
        <v>#VALUE!</v>
      </c>
      <c r="W224" t="str">
        <f t="shared" si="61"/>
        <v/>
      </c>
      <c r="X224" t="e">
        <f>IF(Y224="0","",VLOOKUP(Y224+0,slovy!$H$2:$I$10,2,FALSE))</f>
        <v>#VALUE!</v>
      </c>
      <c r="Y224" t="str">
        <f t="shared" si="62"/>
        <v/>
      </c>
      <c r="Z224" t="e">
        <f>IF(AC224="",VLOOKUP(AA224+0,slovy!$J$2:$K$10,2,FALSE),IF(AC224="0",IF(AE224="0","",IF(AA224="0","",VLOOKUP(AA224+0,slovy!J224:K232,2,FALSE))),IF(AC224="1","",IF(AA224="0",IF(AC224&gt;1,slovy!$M$13,""),VLOOKUP(AA224+0,slovy!$L$2:$M$10,2,FALSE)))))</f>
        <v>#VALUE!</v>
      </c>
      <c r="AA224" t="str">
        <f t="shared" si="63"/>
        <v/>
      </c>
      <c r="AB224" t="e">
        <f>IF(ISBLANK(AC224),"",IF(AC224="0","",IF(AC224="1",CONCATENATE(VLOOKUP(AA224+0,slovy!$F$2:$G$11,2,FALSE),slovy!$M$13),VLOOKUP(AC224+0,slovy!$D$2:$E$10,2,FALSE))))</f>
        <v>#VALUE!</v>
      </c>
      <c r="AC224" t="str">
        <f t="shared" si="64"/>
        <v/>
      </c>
      <c r="AD224" t="e">
        <f>IF(ISBLANK(AE224),"",IF(AE224="0","",IF(AA224="0",CONCATENATE(VLOOKUP(AE224+0,slovy!$H$2:$I$10,2,FALSE),slovy!$M$13),VLOOKUP(AE224+0,slovy!$H$2:$I$10,2,FALSE))))</f>
        <v>#VALUE!</v>
      </c>
      <c r="AE224" t="str">
        <f t="shared" si="65"/>
        <v/>
      </c>
      <c r="AF224" t="e">
        <f>IF(ISBLANK(AG224),"",VLOOKUP(AG224+0,slovy!$N$2:$O$10,2,FALSE))</f>
        <v>#VALUE!</v>
      </c>
      <c r="AG224" t="str">
        <f t="shared" si="66"/>
        <v/>
      </c>
      <c r="AK224">
        <f>ÚJ!$B$2</f>
        <v>0</v>
      </c>
      <c r="AL224">
        <f>ÚJ!$B$3</f>
        <v>0</v>
      </c>
      <c r="AM224">
        <f>ÚJ!$B$4</f>
        <v>0</v>
      </c>
      <c r="AN224" s="200">
        <f>ÚJ!$B$5</f>
        <v>0</v>
      </c>
    </row>
    <row r="225" spans="1:40" x14ac:dyDescent="0.25">
      <c r="A225" t="str">
        <f>IF(ISBLANK('Peněžní deník'!C229),"",'Peněžní deník'!C229)</f>
        <v/>
      </c>
      <c r="B225" s="197" t="str">
        <f>IF(ISBLANK('Peněžní deník'!B229),"",'Peněžní deník'!B229)</f>
        <v/>
      </c>
      <c r="C225" t="str">
        <f>IF(ISBLANK('Peněžní deník'!D229),"",'Peněžní deník'!D229)</f>
        <v/>
      </c>
      <c r="D225" t="str">
        <f>IF(ISNUMBER('Peněžní deník'!F229),"příjmový",IF(ISNUMBER('Peněžní deník'!G229),"výdajový",IF(ISNUMBER('Peněžní deník'!H229),"příjmový",IF(ISNUMBER('Peněžní deník'!I229),"výdajový",""))))</f>
        <v/>
      </c>
      <c r="E225" t="str">
        <f>IF(ISNUMBER('Peněžní deník'!F229),"hotově",IF(ISNUMBER('Peněžní deník'!G229),"hotově",IF(ISNUMBER('Peněžní deník'!H229),"na účet",IF(ISNUMBER('Peněžní deník'!I229),"z účtu",""))))</f>
        <v/>
      </c>
      <c r="F225" t="e">
        <f>VLOOKUP('Peněžní deník'!E229,'Čísla položek'!$A$2:$C$45,2,FALSE)</f>
        <v>#N/A</v>
      </c>
      <c r="G225" s="205" t="str">
        <f>TEXT('Peněžní deník'!F229+'Peněžní deník'!G229+'Peněžní deník'!H229+'Peněžní deník'!I229,"0,00")</f>
        <v>0,00</v>
      </c>
      <c r="H225" s="205">
        <f t="shared" si="67"/>
        <v>0</v>
      </c>
      <c r="I225" s="205">
        <f t="shared" si="70"/>
        <v>0</v>
      </c>
      <c r="J225" t="str">
        <f t="shared" si="69"/>
        <v/>
      </c>
      <c r="K225" t="str">
        <f t="shared" si="71"/>
        <v/>
      </c>
      <c r="L225">
        <f t="shared" si="72"/>
        <v>1</v>
      </c>
      <c r="M225" t="str">
        <f t="shared" si="73"/>
        <v/>
      </c>
      <c r="N225" t="str">
        <f>IF(O225="0","",IF(L225=1,VLOOKUP(O225+0,slovy!$A$2:$C$10,3,FALSE),IF(Q225="1","",VLOOKUP(O225+0,slovy!$A$2:$B$10,2))))</f>
        <v/>
      </c>
      <c r="O225" t="str">
        <f t="shared" si="68"/>
        <v>0</v>
      </c>
      <c r="P225" t="e">
        <f>IF(Q225="0","",IF(Q225="1",VLOOKUP(O225+0,slovy!$F$2:$G$11,2,FALSE),VLOOKUP(Q225+0,slovy!$D$2:$E$10,2,FALSE)))</f>
        <v>#VALUE!</v>
      </c>
      <c r="Q225" t="str">
        <f t="shared" si="74"/>
        <v/>
      </c>
      <c r="R225">
        <f t="shared" si="58"/>
        <v>1</v>
      </c>
      <c r="S225" t="str">
        <f t="shared" si="59"/>
        <v/>
      </c>
      <c r="T225" t="str">
        <f>IF(U225="0","",IF(R225=1,VLOOKUP(U225+0,slovy!$A$2:$C$10,3,FALSE),IF(W225="1","",VLOOKUP(U225+0,slovy!$A$2:$B$10,2))))</f>
        <v/>
      </c>
      <c r="U225" t="str">
        <f t="shared" si="60"/>
        <v>0</v>
      </c>
      <c r="V225" t="e">
        <f>IF(W225="0","",IF(W225="1",VLOOKUP(U225+0,slovy!$F$2:$G$11,2,FALSE),VLOOKUP(W225+0,slovy!$D$2:$E$10,2,FALSE)))</f>
        <v>#VALUE!</v>
      </c>
      <c r="W225" t="str">
        <f t="shared" si="61"/>
        <v/>
      </c>
      <c r="X225" t="e">
        <f>IF(Y225="0","",VLOOKUP(Y225+0,slovy!$H$2:$I$10,2,FALSE))</f>
        <v>#VALUE!</v>
      </c>
      <c r="Y225" t="str">
        <f t="shared" si="62"/>
        <v/>
      </c>
      <c r="Z225" t="e">
        <f>IF(AC225="",VLOOKUP(AA225+0,slovy!$J$2:$K$10,2,FALSE),IF(AC225="0",IF(AE225="0","",IF(AA225="0","",VLOOKUP(AA225+0,slovy!J225:K233,2,FALSE))),IF(AC225="1","",IF(AA225="0",IF(AC225&gt;1,slovy!$M$13,""),VLOOKUP(AA225+0,slovy!$L$2:$M$10,2,FALSE)))))</f>
        <v>#VALUE!</v>
      </c>
      <c r="AA225" t="str">
        <f t="shared" si="63"/>
        <v/>
      </c>
      <c r="AB225" t="e">
        <f>IF(ISBLANK(AC225),"",IF(AC225="0","",IF(AC225="1",CONCATENATE(VLOOKUP(AA225+0,slovy!$F$2:$G$11,2,FALSE),slovy!$M$13),VLOOKUP(AC225+0,slovy!$D$2:$E$10,2,FALSE))))</f>
        <v>#VALUE!</v>
      </c>
      <c r="AC225" t="str">
        <f t="shared" si="64"/>
        <v/>
      </c>
      <c r="AD225" t="e">
        <f>IF(ISBLANK(AE225),"",IF(AE225="0","",IF(AA225="0",CONCATENATE(VLOOKUP(AE225+0,slovy!$H$2:$I$10,2,FALSE),slovy!$M$13),VLOOKUP(AE225+0,slovy!$H$2:$I$10,2,FALSE))))</f>
        <v>#VALUE!</v>
      </c>
      <c r="AE225" t="str">
        <f t="shared" si="65"/>
        <v/>
      </c>
      <c r="AF225" t="e">
        <f>IF(ISBLANK(AG225),"",VLOOKUP(AG225+0,slovy!$N$2:$O$10,2,FALSE))</f>
        <v>#VALUE!</v>
      </c>
      <c r="AG225" t="str">
        <f t="shared" si="66"/>
        <v/>
      </c>
      <c r="AK225">
        <f>ÚJ!$B$2</f>
        <v>0</v>
      </c>
      <c r="AL225">
        <f>ÚJ!$B$3</f>
        <v>0</v>
      </c>
      <c r="AM225">
        <f>ÚJ!$B$4</f>
        <v>0</v>
      </c>
      <c r="AN225" s="200">
        <f>ÚJ!$B$5</f>
        <v>0</v>
      </c>
    </row>
    <row r="226" spans="1:40" x14ac:dyDescent="0.25">
      <c r="A226" t="str">
        <f>IF(ISBLANK('Peněžní deník'!C230),"",'Peněžní deník'!C230)</f>
        <v/>
      </c>
      <c r="B226" s="197" t="str">
        <f>IF(ISBLANK('Peněžní deník'!B230),"",'Peněžní deník'!B230)</f>
        <v/>
      </c>
      <c r="C226" t="str">
        <f>IF(ISBLANK('Peněžní deník'!D230),"",'Peněžní deník'!D230)</f>
        <v/>
      </c>
      <c r="D226" t="str">
        <f>IF(ISNUMBER('Peněžní deník'!F230),"příjmový",IF(ISNUMBER('Peněžní deník'!G230),"výdajový",IF(ISNUMBER('Peněžní deník'!H230),"příjmový",IF(ISNUMBER('Peněžní deník'!I230),"výdajový",""))))</f>
        <v/>
      </c>
      <c r="E226" t="str">
        <f>IF(ISNUMBER('Peněžní deník'!F230),"hotově",IF(ISNUMBER('Peněžní deník'!G230),"hotově",IF(ISNUMBER('Peněžní deník'!H230),"na účet",IF(ISNUMBER('Peněžní deník'!I230),"z účtu",""))))</f>
        <v/>
      </c>
      <c r="F226" t="e">
        <f>VLOOKUP('Peněžní deník'!E230,'Čísla položek'!$A$2:$C$45,2,FALSE)</f>
        <v>#N/A</v>
      </c>
      <c r="G226" s="205" t="str">
        <f>TEXT('Peněžní deník'!F230+'Peněžní deník'!G230+'Peněžní deník'!H230+'Peněžní deník'!I230,"0,00")</f>
        <v>0,00</v>
      </c>
      <c r="H226" s="205">
        <f t="shared" si="67"/>
        <v>0</v>
      </c>
      <c r="I226" s="205">
        <f t="shared" si="70"/>
        <v>0</v>
      </c>
      <c r="J226" t="str">
        <f t="shared" si="69"/>
        <v/>
      </c>
      <c r="K226" t="str">
        <f t="shared" si="71"/>
        <v/>
      </c>
      <c r="L226">
        <f t="shared" si="72"/>
        <v>1</v>
      </c>
      <c r="M226" t="str">
        <f t="shared" si="73"/>
        <v/>
      </c>
      <c r="N226" t="str">
        <f>IF(O226="0","",IF(L226=1,VLOOKUP(O226+0,slovy!$A$2:$C$10,3,FALSE),IF(Q226="1","",VLOOKUP(O226+0,slovy!$A$2:$B$10,2))))</f>
        <v/>
      </c>
      <c r="O226" t="str">
        <f t="shared" si="68"/>
        <v>0</v>
      </c>
      <c r="P226" t="e">
        <f>IF(Q226="0","",IF(Q226="1",VLOOKUP(O226+0,slovy!$F$2:$G$11,2,FALSE),VLOOKUP(Q226+0,slovy!$D$2:$E$10,2,FALSE)))</f>
        <v>#VALUE!</v>
      </c>
      <c r="Q226" t="str">
        <f t="shared" si="74"/>
        <v/>
      </c>
      <c r="R226">
        <f t="shared" si="58"/>
        <v>1</v>
      </c>
      <c r="S226" t="str">
        <f t="shared" si="59"/>
        <v/>
      </c>
      <c r="T226" t="str">
        <f>IF(U226="0","",IF(R226=1,VLOOKUP(U226+0,slovy!$A$2:$C$10,3,FALSE),IF(W226="1","",VLOOKUP(U226+0,slovy!$A$2:$B$10,2))))</f>
        <v/>
      </c>
      <c r="U226" t="str">
        <f t="shared" si="60"/>
        <v>0</v>
      </c>
      <c r="V226" t="e">
        <f>IF(W226="0","",IF(W226="1",VLOOKUP(U226+0,slovy!$F$2:$G$11,2,FALSE),VLOOKUP(W226+0,slovy!$D$2:$E$10,2,FALSE)))</f>
        <v>#VALUE!</v>
      </c>
      <c r="W226" t="str">
        <f t="shared" si="61"/>
        <v/>
      </c>
      <c r="X226" t="e">
        <f>IF(Y226="0","",VLOOKUP(Y226+0,slovy!$H$2:$I$10,2,FALSE))</f>
        <v>#VALUE!</v>
      </c>
      <c r="Y226" t="str">
        <f t="shared" si="62"/>
        <v/>
      </c>
      <c r="Z226" t="e">
        <f>IF(AC226="",VLOOKUP(AA226+0,slovy!$J$2:$K$10,2,FALSE),IF(AC226="0",IF(AE226="0","",IF(AA226="0","",VLOOKUP(AA226+0,slovy!J226:K234,2,FALSE))),IF(AC226="1","",IF(AA226="0",IF(AC226&gt;1,slovy!$M$13,""),VLOOKUP(AA226+0,slovy!$L$2:$M$10,2,FALSE)))))</f>
        <v>#VALUE!</v>
      </c>
      <c r="AA226" t="str">
        <f t="shared" si="63"/>
        <v/>
      </c>
      <c r="AB226" t="e">
        <f>IF(ISBLANK(AC226),"",IF(AC226="0","",IF(AC226="1",CONCATENATE(VLOOKUP(AA226+0,slovy!$F$2:$G$11,2,FALSE),slovy!$M$13),VLOOKUP(AC226+0,slovy!$D$2:$E$10,2,FALSE))))</f>
        <v>#VALUE!</v>
      </c>
      <c r="AC226" t="str">
        <f t="shared" si="64"/>
        <v/>
      </c>
      <c r="AD226" t="e">
        <f>IF(ISBLANK(AE226),"",IF(AE226="0","",IF(AA226="0",CONCATENATE(VLOOKUP(AE226+0,slovy!$H$2:$I$10,2,FALSE),slovy!$M$13),VLOOKUP(AE226+0,slovy!$H$2:$I$10,2,FALSE))))</f>
        <v>#VALUE!</v>
      </c>
      <c r="AE226" t="str">
        <f t="shared" si="65"/>
        <v/>
      </c>
      <c r="AF226" t="e">
        <f>IF(ISBLANK(AG226),"",VLOOKUP(AG226+0,slovy!$N$2:$O$10,2,FALSE))</f>
        <v>#VALUE!</v>
      </c>
      <c r="AG226" t="str">
        <f t="shared" si="66"/>
        <v/>
      </c>
      <c r="AK226">
        <f>ÚJ!$B$2</f>
        <v>0</v>
      </c>
      <c r="AL226">
        <f>ÚJ!$B$3</f>
        <v>0</v>
      </c>
      <c r="AM226">
        <f>ÚJ!$B$4</f>
        <v>0</v>
      </c>
      <c r="AN226" s="200">
        <f>ÚJ!$B$5</f>
        <v>0</v>
      </c>
    </row>
    <row r="227" spans="1:40" x14ac:dyDescent="0.25">
      <c r="A227" t="str">
        <f>IF(ISBLANK('Peněžní deník'!C231),"",'Peněžní deník'!C231)</f>
        <v/>
      </c>
      <c r="B227" s="197" t="str">
        <f>IF(ISBLANK('Peněžní deník'!B231),"",'Peněžní deník'!B231)</f>
        <v/>
      </c>
      <c r="C227" t="str">
        <f>IF(ISBLANK('Peněžní deník'!D231),"",'Peněžní deník'!D231)</f>
        <v/>
      </c>
      <c r="D227" t="str">
        <f>IF(ISNUMBER('Peněžní deník'!F231),"příjmový",IF(ISNUMBER('Peněžní deník'!G231),"výdajový",IF(ISNUMBER('Peněžní deník'!H231),"příjmový",IF(ISNUMBER('Peněžní deník'!I231),"výdajový",""))))</f>
        <v/>
      </c>
      <c r="E227" t="str">
        <f>IF(ISNUMBER('Peněžní deník'!F231),"hotově",IF(ISNUMBER('Peněžní deník'!G231),"hotově",IF(ISNUMBER('Peněžní deník'!H231),"na účet",IF(ISNUMBER('Peněžní deník'!I231),"z účtu",""))))</f>
        <v/>
      </c>
      <c r="F227" t="e">
        <f>VLOOKUP('Peněžní deník'!E231,'Čísla položek'!$A$2:$C$45,2,FALSE)</f>
        <v>#N/A</v>
      </c>
      <c r="G227" s="205" t="str">
        <f>TEXT('Peněžní deník'!F231+'Peněžní deník'!G231+'Peněžní deník'!H231+'Peněžní deník'!I231,"0,00")</f>
        <v>0,00</v>
      </c>
      <c r="H227" s="205">
        <f t="shared" si="67"/>
        <v>0</v>
      </c>
      <c r="I227" s="205">
        <f t="shared" si="70"/>
        <v>0</v>
      </c>
      <c r="J227" t="str">
        <f t="shared" si="69"/>
        <v/>
      </c>
      <c r="K227" t="str">
        <f t="shared" si="71"/>
        <v/>
      </c>
      <c r="L227">
        <f t="shared" si="72"/>
        <v>1</v>
      </c>
      <c r="M227" t="str">
        <f t="shared" si="73"/>
        <v/>
      </c>
      <c r="N227" t="str">
        <f>IF(O227="0","",IF(L227=1,VLOOKUP(O227+0,slovy!$A$2:$C$10,3,FALSE),IF(Q227="1","",VLOOKUP(O227+0,slovy!$A$2:$B$10,2))))</f>
        <v/>
      </c>
      <c r="O227" t="str">
        <f t="shared" si="68"/>
        <v>0</v>
      </c>
      <c r="P227" t="e">
        <f>IF(Q227="0","",IF(Q227="1",VLOOKUP(O227+0,slovy!$F$2:$G$11,2,FALSE),VLOOKUP(Q227+0,slovy!$D$2:$E$10,2,FALSE)))</f>
        <v>#VALUE!</v>
      </c>
      <c r="Q227" t="str">
        <f t="shared" si="74"/>
        <v/>
      </c>
      <c r="R227">
        <f t="shared" si="58"/>
        <v>1</v>
      </c>
      <c r="S227" t="str">
        <f t="shared" si="59"/>
        <v/>
      </c>
      <c r="T227" t="str">
        <f>IF(U227="0","",IF(R227=1,VLOOKUP(U227+0,slovy!$A$2:$C$10,3,FALSE),IF(W227="1","",VLOOKUP(U227+0,slovy!$A$2:$B$10,2))))</f>
        <v/>
      </c>
      <c r="U227" t="str">
        <f t="shared" si="60"/>
        <v>0</v>
      </c>
      <c r="V227" t="e">
        <f>IF(W227="0","",IF(W227="1",VLOOKUP(U227+0,slovy!$F$2:$G$11,2,FALSE),VLOOKUP(W227+0,slovy!$D$2:$E$10,2,FALSE)))</f>
        <v>#VALUE!</v>
      </c>
      <c r="W227" t="str">
        <f t="shared" si="61"/>
        <v/>
      </c>
      <c r="X227" t="e">
        <f>IF(Y227="0","",VLOOKUP(Y227+0,slovy!$H$2:$I$10,2,FALSE))</f>
        <v>#VALUE!</v>
      </c>
      <c r="Y227" t="str">
        <f t="shared" si="62"/>
        <v/>
      </c>
      <c r="Z227" t="e">
        <f>IF(AC227="",VLOOKUP(AA227+0,slovy!$J$2:$K$10,2,FALSE),IF(AC227="0",IF(AE227="0","",IF(AA227="0","",VLOOKUP(AA227+0,slovy!J227:K235,2,FALSE))),IF(AC227="1","",IF(AA227="0",IF(AC227&gt;1,slovy!$M$13,""),VLOOKUP(AA227+0,slovy!$L$2:$M$10,2,FALSE)))))</f>
        <v>#VALUE!</v>
      </c>
      <c r="AA227" t="str">
        <f t="shared" si="63"/>
        <v/>
      </c>
      <c r="AB227" t="e">
        <f>IF(ISBLANK(AC227),"",IF(AC227="0","",IF(AC227="1",CONCATENATE(VLOOKUP(AA227+0,slovy!$F$2:$G$11,2,FALSE),slovy!$M$13),VLOOKUP(AC227+0,slovy!$D$2:$E$10,2,FALSE))))</f>
        <v>#VALUE!</v>
      </c>
      <c r="AC227" t="str">
        <f t="shared" si="64"/>
        <v/>
      </c>
      <c r="AD227" t="e">
        <f>IF(ISBLANK(AE227),"",IF(AE227="0","",IF(AA227="0",CONCATENATE(VLOOKUP(AE227+0,slovy!$H$2:$I$10,2,FALSE),slovy!$M$13),VLOOKUP(AE227+0,slovy!$H$2:$I$10,2,FALSE))))</f>
        <v>#VALUE!</v>
      </c>
      <c r="AE227" t="str">
        <f t="shared" si="65"/>
        <v/>
      </c>
      <c r="AF227" t="e">
        <f>IF(ISBLANK(AG227),"",VLOOKUP(AG227+0,slovy!$N$2:$O$10,2,FALSE))</f>
        <v>#VALUE!</v>
      </c>
      <c r="AG227" t="str">
        <f t="shared" si="66"/>
        <v/>
      </c>
      <c r="AK227">
        <f>ÚJ!$B$2</f>
        <v>0</v>
      </c>
      <c r="AL227">
        <f>ÚJ!$B$3</f>
        <v>0</v>
      </c>
      <c r="AM227">
        <f>ÚJ!$B$4</f>
        <v>0</v>
      </c>
      <c r="AN227" s="200">
        <f>ÚJ!$B$5</f>
        <v>0</v>
      </c>
    </row>
    <row r="228" spans="1:40" x14ac:dyDescent="0.25">
      <c r="A228" t="str">
        <f>IF(ISBLANK('Peněžní deník'!C232),"",'Peněžní deník'!C232)</f>
        <v/>
      </c>
      <c r="B228" s="197" t="str">
        <f>IF(ISBLANK('Peněžní deník'!B232),"",'Peněžní deník'!B232)</f>
        <v/>
      </c>
      <c r="C228" t="str">
        <f>IF(ISBLANK('Peněžní deník'!D232),"",'Peněžní deník'!D232)</f>
        <v/>
      </c>
      <c r="D228" t="str">
        <f>IF(ISNUMBER('Peněžní deník'!F232),"příjmový",IF(ISNUMBER('Peněžní deník'!G232),"výdajový",IF(ISNUMBER('Peněžní deník'!H232),"příjmový",IF(ISNUMBER('Peněžní deník'!I232),"výdajový",""))))</f>
        <v/>
      </c>
      <c r="E228" t="str">
        <f>IF(ISNUMBER('Peněžní deník'!F232),"hotově",IF(ISNUMBER('Peněžní deník'!G232),"hotově",IF(ISNUMBER('Peněžní deník'!H232),"na účet",IF(ISNUMBER('Peněžní deník'!I232),"z účtu",""))))</f>
        <v/>
      </c>
      <c r="F228" t="e">
        <f>VLOOKUP('Peněžní deník'!E232,'Čísla položek'!$A$2:$C$45,2,FALSE)</f>
        <v>#N/A</v>
      </c>
      <c r="G228" s="205" t="str">
        <f>TEXT('Peněžní deník'!F232+'Peněžní deník'!G232+'Peněžní deník'!H232+'Peněžní deník'!I232,"0,00")</f>
        <v>0,00</v>
      </c>
      <c r="H228" s="205">
        <f t="shared" si="67"/>
        <v>0</v>
      </c>
      <c r="I228" s="205">
        <f t="shared" si="70"/>
        <v>0</v>
      </c>
      <c r="J228" t="str">
        <f t="shared" si="69"/>
        <v/>
      </c>
      <c r="K228" t="str">
        <f t="shared" si="71"/>
        <v/>
      </c>
      <c r="L228">
        <f t="shared" si="72"/>
        <v>1</v>
      </c>
      <c r="M228" t="str">
        <f t="shared" si="73"/>
        <v/>
      </c>
      <c r="N228" t="str">
        <f>IF(O228="0","",IF(L228=1,VLOOKUP(O228+0,slovy!$A$2:$C$10,3,FALSE),IF(Q228="1","",VLOOKUP(O228+0,slovy!$A$2:$B$10,2))))</f>
        <v/>
      </c>
      <c r="O228" t="str">
        <f t="shared" si="68"/>
        <v>0</v>
      </c>
      <c r="P228" t="e">
        <f>IF(Q228="0","",IF(Q228="1",VLOOKUP(O228+0,slovy!$F$2:$G$11,2,FALSE),VLOOKUP(Q228+0,slovy!$D$2:$E$10,2,FALSE)))</f>
        <v>#VALUE!</v>
      </c>
      <c r="Q228" t="str">
        <f t="shared" si="74"/>
        <v/>
      </c>
      <c r="R228">
        <f t="shared" si="58"/>
        <v>1</v>
      </c>
      <c r="S228" t="str">
        <f t="shared" si="59"/>
        <v/>
      </c>
      <c r="T228" t="str">
        <f>IF(U228="0","",IF(R228=1,VLOOKUP(U228+0,slovy!$A$2:$C$10,3,FALSE),IF(W228="1","",VLOOKUP(U228+0,slovy!$A$2:$B$10,2))))</f>
        <v/>
      </c>
      <c r="U228" t="str">
        <f t="shared" si="60"/>
        <v>0</v>
      </c>
      <c r="V228" t="e">
        <f>IF(W228="0","",IF(W228="1",VLOOKUP(U228+0,slovy!$F$2:$G$11,2,FALSE),VLOOKUP(W228+0,slovy!$D$2:$E$10,2,FALSE)))</f>
        <v>#VALUE!</v>
      </c>
      <c r="W228" t="str">
        <f t="shared" si="61"/>
        <v/>
      </c>
      <c r="X228" t="e">
        <f>IF(Y228="0","",VLOOKUP(Y228+0,slovy!$H$2:$I$10,2,FALSE))</f>
        <v>#VALUE!</v>
      </c>
      <c r="Y228" t="str">
        <f t="shared" si="62"/>
        <v/>
      </c>
      <c r="Z228" t="e">
        <f>IF(AC228="",VLOOKUP(AA228+0,slovy!$J$2:$K$10,2,FALSE),IF(AC228="0",IF(AE228="0","",IF(AA228="0","",VLOOKUP(AA228+0,slovy!J228:K236,2,FALSE))),IF(AC228="1","",IF(AA228="0",IF(AC228&gt;1,slovy!$M$13,""),VLOOKUP(AA228+0,slovy!$L$2:$M$10,2,FALSE)))))</f>
        <v>#VALUE!</v>
      </c>
      <c r="AA228" t="str">
        <f t="shared" si="63"/>
        <v/>
      </c>
      <c r="AB228" t="e">
        <f>IF(ISBLANK(AC228),"",IF(AC228="0","",IF(AC228="1",CONCATENATE(VLOOKUP(AA228+0,slovy!$F$2:$G$11,2,FALSE),slovy!$M$13),VLOOKUP(AC228+0,slovy!$D$2:$E$10,2,FALSE))))</f>
        <v>#VALUE!</v>
      </c>
      <c r="AC228" t="str">
        <f t="shared" si="64"/>
        <v/>
      </c>
      <c r="AD228" t="e">
        <f>IF(ISBLANK(AE228),"",IF(AE228="0","",IF(AA228="0",CONCATENATE(VLOOKUP(AE228+0,slovy!$H$2:$I$10,2,FALSE),slovy!$M$13),VLOOKUP(AE228+0,slovy!$H$2:$I$10,2,FALSE))))</f>
        <v>#VALUE!</v>
      </c>
      <c r="AE228" t="str">
        <f t="shared" si="65"/>
        <v/>
      </c>
      <c r="AF228" t="e">
        <f>IF(ISBLANK(AG228),"",VLOOKUP(AG228+0,slovy!$N$2:$O$10,2,FALSE))</f>
        <v>#VALUE!</v>
      </c>
      <c r="AG228" t="str">
        <f t="shared" si="66"/>
        <v/>
      </c>
      <c r="AK228">
        <f>ÚJ!$B$2</f>
        <v>0</v>
      </c>
      <c r="AL228">
        <f>ÚJ!$B$3</f>
        <v>0</v>
      </c>
      <c r="AM228">
        <f>ÚJ!$B$4</f>
        <v>0</v>
      </c>
      <c r="AN228" s="200">
        <f>ÚJ!$B$5</f>
        <v>0</v>
      </c>
    </row>
    <row r="229" spans="1:40" x14ac:dyDescent="0.25">
      <c r="A229" t="str">
        <f>IF(ISBLANK('Peněžní deník'!C233),"",'Peněžní deník'!C233)</f>
        <v/>
      </c>
      <c r="B229" s="197" t="str">
        <f>IF(ISBLANK('Peněžní deník'!B233),"",'Peněžní deník'!B233)</f>
        <v/>
      </c>
      <c r="C229" t="str">
        <f>IF(ISBLANK('Peněžní deník'!D233),"",'Peněžní deník'!D233)</f>
        <v/>
      </c>
      <c r="D229" t="str">
        <f>IF(ISNUMBER('Peněžní deník'!F233),"příjmový",IF(ISNUMBER('Peněžní deník'!G233),"výdajový",IF(ISNUMBER('Peněžní deník'!H233),"příjmový",IF(ISNUMBER('Peněžní deník'!I233),"výdajový",""))))</f>
        <v/>
      </c>
      <c r="E229" t="str">
        <f>IF(ISNUMBER('Peněžní deník'!F233),"hotově",IF(ISNUMBER('Peněžní deník'!G233),"hotově",IF(ISNUMBER('Peněžní deník'!H233),"na účet",IF(ISNUMBER('Peněžní deník'!I233),"z účtu",""))))</f>
        <v/>
      </c>
      <c r="F229" t="e">
        <f>VLOOKUP('Peněžní deník'!E233,'Čísla položek'!$A$2:$C$45,2,FALSE)</f>
        <v>#N/A</v>
      </c>
      <c r="G229" s="205" t="str">
        <f>TEXT('Peněžní deník'!F233+'Peněžní deník'!G233+'Peněžní deník'!H233+'Peněžní deník'!I233,"0,00")</f>
        <v>0,00</v>
      </c>
      <c r="H229" s="205">
        <f t="shared" si="67"/>
        <v>0</v>
      </c>
      <c r="I229" s="205">
        <f t="shared" si="70"/>
        <v>0</v>
      </c>
      <c r="J229" t="str">
        <f t="shared" si="69"/>
        <v/>
      </c>
      <c r="K229" t="str">
        <f t="shared" si="71"/>
        <v/>
      </c>
      <c r="L229">
        <f t="shared" si="72"/>
        <v>1</v>
      </c>
      <c r="M229" t="str">
        <f t="shared" si="73"/>
        <v/>
      </c>
      <c r="N229" t="str">
        <f>IF(O229="0","",IF(L229=1,VLOOKUP(O229+0,slovy!$A$2:$C$10,3,FALSE),IF(Q229="1","",VLOOKUP(O229+0,slovy!$A$2:$B$10,2))))</f>
        <v/>
      </c>
      <c r="O229" t="str">
        <f t="shared" si="68"/>
        <v>0</v>
      </c>
      <c r="P229" t="e">
        <f>IF(Q229="0","",IF(Q229="1",VLOOKUP(O229+0,slovy!$F$2:$G$11,2,FALSE),VLOOKUP(Q229+0,slovy!$D$2:$E$10,2,FALSE)))</f>
        <v>#VALUE!</v>
      </c>
      <c r="Q229" t="str">
        <f t="shared" si="74"/>
        <v/>
      </c>
      <c r="R229">
        <f t="shared" si="58"/>
        <v>1</v>
      </c>
      <c r="S229" t="str">
        <f t="shared" si="59"/>
        <v/>
      </c>
      <c r="T229" t="str">
        <f>IF(U229="0","",IF(R229=1,VLOOKUP(U229+0,slovy!$A$2:$C$10,3,FALSE),IF(W229="1","",VLOOKUP(U229+0,slovy!$A$2:$B$10,2))))</f>
        <v/>
      </c>
      <c r="U229" t="str">
        <f t="shared" si="60"/>
        <v>0</v>
      </c>
      <c r="V229" t="e">
        <f>IF(W229="0","",IF(W229="1",VLOOKUP(U229+0,slovy!$F$2:$G$11,2,FALSE),VLOOKUP(W229+0,slovy!$D$2:$E$10,2,FALSE)))</f>
        <v>#VALUE!</v>
      </c>
      <c r="W229" t="str">
        <f t="shared" si="61"/>
        <v/>
      </c>
      <c r="X229" t="e">
        <f>IF(Y229="0","",VLOOKUP(Y229+0,slovy!$H$2:$I$10,2,FALSE))</f>
        <v>#VALUE!</v>
      </c>
      <c r="Y229" t="str">
        <f t="shared" si="62"/>
        <v/>
      </c>
      <c r="Z229" t="e">
        <f>IF(AC229="",VLOOKUP(AA229+0,slovy!$J$2:$K$10,2,FALSE),IF(AC229="0",IF(AE229="0","",IF(AA229="0","",VLOOKUP(AA229+0,slovy!J229:K237,2,FALSE))),IF(AC229="1","",IF(AA229="0",IF(AC229&gt;1,slovy!$M$13,""),VLOOKUP(AA229+0,slovy!$L$2:$M$10,2,FALSE)))))</f>
        <v>#VALUE!</v>
      </c>
      <c r="AA229" t="str">
        <f t="shared" si="63"/>
        <v/>
      </c>
      <c r="AB229" t="e">
        <f>IF(ISBLANK(AC229),"",IF(AC229="0","",IF(AC229="1",CONCATENATE(VLOOKUP(AA229+0,slovy!$F$2:$G$11,2,FALSE),slovy!$M$13),VLOOKUP(AC229+0,slovy!$D$2:$E$10,2,FALSE))))</f>
        <v>#VALUE!</v>
      </c>
      <c r="AC229" t="str">
        <f t="shared" si="64"/>
        <v/>
      </c>
      <c r="AD229" t="e">
        <f>IF(ISBLANK(AE229),"",IF(AE229="0","",IF(AA229="0",CONCATENATE(VLOOKUP(AE229+0,slovy!$H$2:$I$10,2,FALSE),slovy!$M$13),VLOOKUP(AE229+0,slovy!$H$2:$I$10,2,FALSE))))</f>
        <v>#VALUE!</v>
      </c>
      <c r="AE229" t="str">
        <f t="shared" si="65"/>
        <v/>
      </c>
      <c r="AF229" t="e">
        <f>IF(ISBLANK(AG229),"",VLOOKUP(AG229+0,slovy!$N$2:$O$10,2,FALSE))</f>
        <v>#VALUE!</v>
      </c>
      <c r="AG229" t="str">
        <f t="shared" si="66"/>
        <v/>
      </c>
      <c r="AK229">
        <f>ÚJ!$B$2</f>
        <v>0</v>
      </c>
      <c r="AL229">
        <f>ÚJ!$B$3</f>
        <v>0</v>
      </c>
      <c r="AM229">
        <f>ÚJ!$B$4</f>
        <v>0</v>
      </c>
      <c r="AN229" s="200">
        <f>ÚJ!$B$5</f>
        <v>0</v>
      </c>
    </row>
    <row r="230" spans="1:40" x14ac:dyDescent="0.25">
      <c r="A230" t="str">
        <f>IF(ISBLANK('Peněžní deník'!C234),"",'Peněžní deník'!C234)</f>
        <v/>
      </c>
      <c r="B230" s="197" t="str">
        <f>IF(ISBLANK('Peněžní deník'!B234),"",'Peněžní deník'!B234)</f>
        <v/>
      </c>
      <c r="C230" t="str">
        <f>IF(ISBLANK('Peněžní deník'!D234),"",'Peněžní deník'!D234)</f>
        <v/>
      </c>
      <c r="D230" t="str">
        <f>IF(ISNUMBER('Peněžní deník'!F234),"příjmový",IF(ISNUMBER('Peněžní deník'!G234),"výdajový",IF(ISNUMBER('Peněžní deník'!H234),"příjmový",IF(ISNUMBER('Peněžní deník'!I234),"výdajový",""))))</f>
        <v/>
      </c>
      <c r="E230" t="str">
        <f>IF(ISNUMBER('Peněžní deník'!F234),"hotově",IF(ISNUMBER('Peněžní deník'!G234),"hotově",IF(ISNUMBER('Peněžní deník'!H234),"na účet",IF(ISNUMBER('Peněžní deník'!I234),"z účtu",""))))</f>
        <v/>
      </c>
      <c r="F230" t="e">
        <f>VLOOKUP('Peněžní deník'!E234,'Čísla položek'!$A$2:$C$45,2,FALSE)</f>
        <v>#N/A</v>
      </c>
      <c r="G230" s="205" t="str">
        <f>TEXT('Peněžní deník'!F234+'Peněžní deník'!G234+'Peněžní deník'!H234+'Peněžní deník'!I234,"0,00")</f>
        <v>0,00</v>
      </c>
      <c r="H230" s="205">
        <f t="shared" si="67"/>
        <v>0</v>
      </c>
      <c r="I230" s="205">
        <f t="shared" si="70"/>
        <v>0</v>
      </c>
      <c r="J230" t="str">
        <f t="shared" si="69"/>
        <v/>
      </c>
      <c r="K230" t="str">
        <f t="shared" si="71"/>
        <v/>
      </c>
      <c r="L230">
        <f t="shared" si="72"/>
        <v>1</v>
      </c>
      <c r="M230" t="str">
        <f t="shared" si="73"/>
        <v/>
      </c>
      <c r="N230" t="str">
        <f>IF(O230="0","",IF(L230=1,VLOOKUP(O230+0,slovy!$A$2:$C$10,3,FALSE),IF(Q230="1","",VLOOKUP(O230+0,slovy!$A$2:$B$10,2))))</f>
        <v/>
      </c>
      <c r="O230" t="str">
        <f t="shared" si="68"/>
        <v>0</v>
      </c>
      <c r="P230" t="e">
        <f>IF(Q230="0","",IF(Q230="1",VLOOKUP(O230+0,slovy!$F$2:$G$11,2,FALSE),VLOOKUP(Q230+0,slovy!$D$2:$E$10,2,FALSE)))</f>
        <v>#VALUE!</v>
      </c>
      <c r="Q230" t="str">
        <f t="shared" si="74"/>
        <v/>
      </c>
      <c r="R230">
        <f t="shared" si="58"/>
        <v>1</v>
      </c>
      <c r="S230" t="str">
        <f t="shared" si="59"/>
        <v/>
      </c>
      <c r="T230" t="str">
        <f>IF(U230="0","",IF(R230=1,VLOOKUP(U230+0,slovy!$A$2:$C$10,3,FALSE),IF(W230="1","",VLOOKUP(U230+0,slovy!$A$2:$B$10,2))))</f>
        <v/>
      </c>
      <c r="U230" t="str">
        <f t="shared" si="60"/>
        <v>0</v>
      </c>
      <c r="V230" t="e">
        <f>IF(W230="0","",IF(W230="1",VLOOKUP(U230+0,slovy!$F$2:$G$11,2,FALSE),VLOOKUP(W230+0,slovy!$D$2:$E$10,2,FALSE)))</f>
        <v>#VALUE!</v>
      </c>
      <c r="W230" t="str">
        <f t="shared" si="61"/>
        <v/>
      </c>
      <c r="X230" t="e">
        <f>IF(Y230="0","",VLOOKUP(Y230+0,slovy!$H$2:$I$10,2,FALSE))</f>
        <v>#VALUE!</v>
      </c>
      <c r="Y230" t="str">
        <f t="shared" si="62"/>
        <v/>
      </c>
      <c r="Z230" t="e">
        <f>IF(AC230="",VLOOKUP(AA230+0,slovy!$J$2:$K$10,2,FALSE),IF(AC230="0",IF(AE230="0","",IF(AA230="0","",VLOOKUP(AA230+0,slovy!J230:K238,2,FALSE))),IF(AC230="1","",IF(AA230="0",IF(AC230&gt;1,slovy!$M$13,""),VLOOKUP(AA230+0,slovy!$L$2:$M$10,2,FALSE)))))</f>
        <v>#VALUE!</v>
      </c>
      <c r="AA230" t="str">
        <f t="shared" si="63"/>
        <v/>
      </c>
      <c r="AB230" t="e">
        <f>IF(ISBLANK(AC230),"",IF(AC230="0","",IF(AC230="1",CONCATENATE(VLOOKUP(AA230+0,slovy!$F$2:$G$11,2,FALSE),slovy!$M$13),VLOOKUP(AC230+0,slovy!$D$2:$E$10,2,FALSE))))</f>
        <v>#VALUE!</v>
      </c>
      <c r="AC230" t="str">
        <f t="shared" si="64"/>
        <v/>
      </c>
      <c r="AD230" t="e">
        <f>IF(ISBLANK(AE230),"",IF(AE230="0","",IF(AA230="0",CONCATENATE(VLOOKUP(AE230+0,slovy!$H$2:$I$10,2,FALSE),slovy!$M$13),VLOOKUP(AE230+0,slovy!$H$2:$I$10,2,FALSE))))</f>
        <v>#VALUE!</v>
      </c>
      <c r="AE230" t="str">
        <f t="shared" si="65"/>
        <v/>
      </c>
      <c r="AF230" t="e">
        <f>IF(ISBLANK(AG230),"",VLOOKUP(AG230+0,slovy!$N$2:$O$10,2,FALSE))</f>
        <v>#VALUE!</v>
      </c>
      <c r="AG230" t="str">
        <f t="shared" si="66"/>
        <v/>
      </c>
      <c r="AK230">
        <f>ÚJ!$B$2</f>
        <v>0</v>
      </c>
      <c r="AL230">
        <f>ÚJ!$B$3</f>
        <v>0</v>
      </c>
      <c r="AM230">
        <f>ÚJ!$B$4</f>
        <v>0</v>
      </c>
      <c r="AN230" s="200">
        <f>ÚJ!$B$5</f>
        <v>0</v>
      </c>
    </row>
    <row r="231" spans="1:40" x14ac:dyDescent="0.25">
      <c r="A231" t="str">
        <f>IF(ISBLANK('Peněžní deník'!C235),"",'Peněžní deník'!C235)</f>
        <v/>
      </c>
      <c r="B231" s="197" t="str">
        <f>IF(ISBLANK('Peněžní deník'!B235),"",'Peněžní deník'!B235)</f>
        <v/>
      </c>
      <c r="C231" t="str">
        <f>IF(ISBLANK('Peněžní deník'!D235),"",'Peněžní deník'!D235)</f>
        <v/>
      </c>
      <c r="D231" t="str">
        <f>IF(ISNUMBER('Peněžní deník'!F235),"příjmový",IF(ISNUMBER('Peněžní deník'!G235),"výdajový",IF(ISNUMBER('Peněžní deník'!H235),"příjmový",IF(ISNUMBER('Peněžní deník'!I235),"výdajový",""))))</f>
        <v/>
      </c>
      <c r="E231" t="str">
        <f>IF(ISNUMBER('Peněžní deník'!F235),"hotově",IF(ISNUMBER('Peněžní deník'!G235),"hotově",IF(ISNUMBER('Peněžní deník'!H235),"na účet",IF(ISNUMBER('Peněžní deník'!I235),"z účtu",""))))</f>
        <v/>
      </c>
      <c r="F231" t="e">
        <f>VLOOKUP('Peněžní deník'!E235,'Čísla položek'!$A$2:$C$45,2,FALSE)</f>
        <v>#N/A</v>
      </c>
      <c r="G231" s="205" t="str">
        <f>TEXT('Peněžní deník'!F235+'Peněžní deník'!G235+'Peněžní deník'!H235+'Peněžní deník'!I235,"0,00")</f>
        <v>0,00</v>
      </c>
      <c r="H231" s="205">
        <f t="shared" si="67"/>
        <v>0</v>
      </c>
      <c r="I231" s="205">
        <f t="shared" si="70"/>
        <v>0</v>
      </c>
      <c r="J231" t="str">
        <f t="shared" si="69"/>
        <v/>
      </c>
      <c r="K231" t="str">
        <f t="shared" si="71"/>
        <v/>
      </c>
      <c r="L231">
        <f t="shared" si="72"/>
        <v>1</v>
      </c>
      <c r="M231" t="str">
        <f t="shared" si="73"/>
        <v/>
      </c>
      <c r="N231" t="str">
        <f>IF(O231="0","",IF(L231=1,VLOOKUP(O231+0,slovy!$A$2:$C$10,3,FALSE),IF(Q231="1","",VLOOKUP(O231+0,slovy!$A$2:$B$10,2))))</f>
        <v/>
      </c>
      <c r="O231" t="str">
        <f t="shared" si="68"/>
        <v>0</v>
      </c>
      <c r="P231" t="e">
        <f>IF(Q231="0","",IF(Q231="1",VLOOKUP(O231+0,slovy!$F$2:$G$11,2,FALSE),VLOOKUP(Q231+0,slovy!$D$2:$E$10,2,FALSE)))</f>
        <v>#VALUE!</v>
      </c>
      <c r="Q231" t="str">
        <f t="shared" si="74"/>
        <v/>
      </c>
      <c r="R231">
        <f t="shared" si="58"/>
        <v>1</v>
      </c>
      <c r="S231" t="str">
        <f t="shared" si="59"/>
        <v/>
      </c>
      <c r="T231" t="str">
        <f>IF(U231="0","",IF(R231=1,VLOOKUP(U231+0,slovy!$A$2:$C$10,3,FALSE),IF(W231="1","",VLOOKUP(U231+0,slovy!$A$2:$B$10,2))))</f>
        <v/>
      </c>
      <c r="U231" t="str">
        <f t="shared" si="60"/>
        <v>0</v>
      </c>
      <c r="V231" t="e">
        <f>IF(W231="0","",IF(W231="1",VLOOKUP(U231+0,slovy!$F$2:$G$11,2,FALSE),VLOOKUP(W231+0,slovy!$D$2:$E$10,2,FALSE)))</f>
        <v>#VALUE!</v>
      </c>
      <c r="W231" t="str">
        <f t="shared" si="61"/>
        <v/>
      </c>
      <c r="X231" t="e">
        <f>IF(Y231="0","",VLOOKUP(Y231+0,slovy!$H$2:$I$10,2,FALSE))</f>
        <v>#VALUE!</v>
      </c>
      <c r="Y231" t="str">
        <f t="shared" si="62"/>
        <v/>
      </c>
      <c r="Z231" t="e">
        <f>IF(AC231="",VLOOKUP(AA231+0,slovy!$J$2:$K$10,2,FALSE),IF(AC231="0",IF(AE231="0","",IF(AA231="0","",VLOOKUP(AA231+0,slovy!J231:K239,2,FALSE))),IF(AC231="1","",IF(AA231="0",IF(AC231&gt;1,slovy!$M$13,""),VLOOKUP(AA231+0,slovy!$L$2:$M$10,2,FALSE)))))</f>
        <v>#VALUE!</v>
      </c>
      <c r="AA231" t="str">
        <f t="shared" si="63"/>
        <v/>
      </c>
      <c r="AB231" t="e">
        <f>IF(ISBLANK(AC231),"",IF(AC231="0","",IF(AC231="1",CONCATENATE(VLOOKUP(AA231+0,slovy!$F$2:$G$11,2,FALSE),slovy!$M$13),VLOOKUP(AC231+0,slovy!$D$2:$E$10,2,FALSE))))</f>
        <v>#VALUE!</v>
      </c>
      <c r="AC231" t="str">
        <f t="shared" si="64"/>
        <v/>
      </c>
      <c r="AD231" t="e">
        <f>IF(ISBLANK(AE231),"",IF(AE231="0","",IF(AA231="0",CONCATENATE(VLOOKUP(AE231+0,slovy!$H$2:$I$10,2,FALSE),slovy!$M$13),VLOOKUP(AE231+0,slovy!$H$2:$I$10,2,FALSE))))</f>
        <v>#VALUE!</v>
      </c>
      <c r="AE231" t="str">
        <f t="shared" si="65"/>
        <v/>
      </c>
      <c r="AF231" t="e">
        <f>IF(ISBLANK(AG231),"",VLOOKUP(AG231+0,slovy!$N$2:$O$10,2,FALSE))</f>
        <v>#VALUE!</v>
      </c>
      <c r="AG231" t="str">
        <f t="shared" si="66"/>
        <v/>
      </c>
      <c r="AK231">
        <f>ÚJ!$B$2</f>
        <v>0</v>
      </c>
      <c r="AL231">
        <f>ÚJ!$B$3</f>
        <v>0</v>
      </c>
      <c r="AM231">
        <f>ÚJ!$B$4</f>
        <v>0</v>
      </c>
      <c r="AN231" s="200">
        <f>ÚJ!$B$5</f>
        <v>0</v>
      </c>
    </row>
    <row r="232" spans="1:40" x14ac:dyDescent="0.25">
      <c r="A232" t="str">
        <f>IF(ISBLANK('Peněžní deník'!C236),"",'Peněžní deník'!C236)</f>
        <v/>
      </c>
      <c r="B232" s="197" t="str">
        <f>IF(ISBLANK('Peněžní deník'!B236),"",'Peněžní deník'!B236)</f>
        <v/>
      </c>
      <c r="C232" t="str">
        <f>IF(ISBLANK('Peněžní deník'!D236),"",'Peněžní deník'!D236)</f>
        <v/>
      </c>
      <c r="D232" t="str">
        <f>IF(ISNUMBER('Peněžní deník'!F236),"příjmový",IF(ISNUMBER('Peněžní deník'!G236),"výdajový",IF(ISNUMBER('Peněžní deník'!H236),"příjmový",IF(ISNUMBER('Peněžní deník'!I236),"výdajový",""))))</f>
        <v/>
      </c>
      <c r="E232" t="str">
        <f>IF(ISNUMBER('Peněžní deník'!F236),"hotově",IF(ISNUMBER('Peněžní deník'!G236),"hotově",IF(ISNUMBER('Peněžní deník'!H236),"na účet",IF(ISNUMBER('Peněžní deník'!I236),"z účtu",""))))</f>
        <v/>
      </c>
      <c r="F232" t="e">
        <f>VLOOKUP('Peněžní deník'!E236,'Čísla položek'!$A$2:$C$45,2,FALSE)</f>
        <v>#N/A</v>
      </c>
      <c r="G232" s="205" t="str">
        <f>TEXT('Peněžní deník'!F236+'Peněžní deník'!G236+'Peněžní deník'!H236+'Peněžní deník'!I236,"0,00")</f>
        <v>0,00</v>
      </c>
      <c r="H232" s="205">
        <f t="shared" si="67"/>
        <v>0</v>
      </c>
      <c r="I232" s="205">
        <f t="shared" si="70"/>
        <v>0</v>
      </c>
      <c r="J232" t="str">
        <f t="shared" si="69"/>
        <v/>
      </c>
      <c r="K232" t="str">
        <f t="shared" si="71"/>
        <v/>
      </c>
      <c r="L232">
        <f t="shared" si="72"/>
        <v>1</v>
      </c>
      <c r="M232" t="str">
        <f t="shared" si="73"/>
        <v/>
      </c>
      <c r="N232" t="str">
        <f>IF(O232="0","",IF(L232=1,VLOOKUP(O232+0,slovy!$A$2:$C$10,3,FALSE),IF(Q232="1","",VLOOKUP(O232+0,slovy!$A$2:$B$10,2))))</f>
        <v/>
      </c>
      <c r="O232" t="str">
        <f t="shared" si="68"/>
        <v>0</v>
      </c>
      <c r="P232" t="e">
        <f>IF(Q232="0","",IF(Q232="1",VLOOKUP(O232+0,slovy!$F$2:$G$11,2,FALSE),VLOOKUP(Q232+0,slovy!$D$2:$E$10,2,FALSE)))</f>
        <v>#VALUE!</v>
      </c>
      <c r="Q232" t="str">
        <f t="shared" si="74"/>
        <v/>
      </c>
      <c r="R232">
        <f t="shared" si="58"/>
        <v>1</v>
      </c>
      <c r="S232" t="str">
        <f t="shared" si="59"/>
        <v/>
      </c>
      <c r="T232" t="str">
        <f>IF(U232="0","",IF(R232=1,VLOOKUP(U232+0,slovy!$A$2:$C$10,3,FALSE),IF(W232="1","",VLOOKUP(U232+0,slovy!$A$2:$B$10,2))))</f>
        <v/>
      </c>
      <c r="U232" t="str">
        <f t="shared" si="60"/>
        <v>0</v>
      </c>
      <c r="V232" t="e">
        <f>IF(W232="0","",IF(W232="1",VLOOKUP(U232+0,slovy!$F$2:$G$11,2,FALSE),VLOOKUP(W232+0,slovy!$D$2:$E$10,2,FALSE)))</f>
        <v>#VALUE!</v>
      </c>
      <c r="W232" t="str">
        <f t="shared" si="61"/>
        <v/>
      </c>
      <c r="X232" t="e">
        <f>IF(Y232="0","",VLOOKUP(Y232+0,slovy!$H$2:$I$10,2,FALSE))</f>
        <v>#VALUE!</v>
      </c>
      <c r="Y232" t="str">
        <f t="shared" si="62"/>
        <v/>
      </c>
      <c r="Z232" t="e">
        <f>IF(AC232="",VLOOKUP(AA232+0,slovy!$J$2:$K$10,2,FALSE),IF(AC232="0",IF(AE232="0","",IF(AA232="0","",VLOOKUP(AA232+0,slovy!J232:K240,2,FALSE))),IF(AC232="1","",IF(AA232="0",IF(AC232&gt;1,slovy!$M$13,""),VLOOKUP(AA232+0,slovy!$L$2:$M$10,2,FALSE)))))</f>
        <v>#VALUE!</v>
      </c>
      <c r="AA232" t="str">
        <f t="shared" si="63"/>
        <v/>
      </c>
      <c r="AB232" t="e">
        <f>IF(ISBLANK(AC232),"",IF(AC232="0","",IF(AC232="1",CONCATENATE(VLOOKUP(AA232+0,slovy!$F$2:$G$11,2,FALSE),slovy!$M$13),VLOOKUP(AC232+0,slovy!$D$2:$E$10,2,FALSE))))</f>
        <v>#VALUE!</v>
      </c>
      <c r="AC232" t="str">
        <f t="shared" si="64"/>
        <v/>
      </c>
      <c r="AD232" t="e">
        <f>IF(ISBLANK(AE232),"",IF(AE232="0","",IF(AA232="0",CONCATENATE(VLOOKUP(AE232+0,slovy!$H$2:$I$10,2,FALSE),slovy!$M$13),VLOOKUP(AE232+0,slovy!$H$2:$I$10,2,FALSE))))</f>
        <v>#VALUE!</v>
      </c>
      <c r="AE232" t="str">
        <f t="shared" si="65"/>
        <v/>
      </c>
      <c r="AF232" t="e">
        <f>IF(ISBLANK(AG232),"",VLOOKUP(AG232+0,slovy!$N$2:$O$10,2,FALSE))</f>
        <v>#VALUE!</v>
      </c>
      <c r="AG232" t="str">
        <f t="shared" si="66"/>
        <v/>
      </c>
      <c r="AK232">
        <f>ÚJ!$B$2</f>
        <v>0</v>
      </c>
      <c r="AL232">
        <f>ÚJ!$B$3</f>
        <v>0</v>
      </c>
      <c r="AM232">
        <f>ÚJ!$B$4</f>
        <v>0</v>
      </c>
      <c r="AN232" s="200">
        <f>ÚJ!$B$5</f>
        <v>0</v>
      </c>
    </row>
    <row r="233" spans="1:40" x14ac:dyDescent="0.25">
      <c r="A233" t="str">
        <f>IF(ISBLANK('Peněžní deník'!C237),"",'Peněžní deník'!C237)</f>
        <v/>
      </c>
      <c r="B233" s="197" t="str">
        <f>IF(ISBLANK('Peněžní deník'!B237),"",'Peněžní deník'!B237)</f>
        <v/>
      </c>
      <c r="C233" t="str">
        <f>IF(ISBLANK('Peněžní deník'!D237),"",'Peněžní deník'!D237)</f>
        <v/>
      </c>
      <c r="D233" t="str">
        <f>IF(ISNUMBER('Peněžní deník'!F237),"příjmový",IF(ISNUMBER('Peněžní deník'!G237),"výdajový",IF(ISNUMBER('Peněžní deník'!H237),"příjmový",IF(ISNUMBER('Peněžní deník'!I237),"výdajový",""))))</f>
        <v/>
      </c>
      <c r="E233" t="str">
        <f>IF(ISNUMBER('Peněžní deník'!F237),"hotově",IF(ISNUMBER('Peněžní deník'!G237),"hotově",IF(ISNUMBER('Peněžní deník'!H237),"na účet",IF(ISNUMBER('Peněžní deník'!I237),"z účtu",""))))</f>
        <v/>
      </c>
      <c r="F233" t="e">
        <f>VLOOKUP('Peněžní deník'!E237,'Čísla položek'!$A$2:$C$45,2,FALSE)</f>
        <v>#N/A</v>
      </c>
      <c r="G233" s="205" t="str">
        <f>TEXT('Peněžní deník'!F237+'Peněžní deník'!G237+'Peněžní deník'!H237+'Peněžní deník'!I237,"0,00")</f>
        <v>0,00</v>
      </c>
      <c r="H233" s="205">
        <f t="shared" si="67"/>
        <v>0</v>
      </c>
      <c r="I233" s="205">
        <f t="shared" si="70"/>
        <v>0</v>
      </c>
      <c r="J233" t="str">
        <f t="shared" si="69"/>
        <v/>
      </c>
      <c r="K233" t="str">
        <f t="shared" si="71"/>
        <v/>
      </c>
      <c r="L233">
        <f t="shared" si="72"/>
        <v>1</v>
      </c>
      <c r="M233" t="str">
        <f t="shared" si="73"/>
        <v/>
      </c>
      <c r="N233" t="str">
        <f>IF(O233="0","",IF(L233=1,VLOOKUP(O233+0,slovy!$A$2:$C$10,3,FALSE),IF(Q233="1","",VLOOKUP(O233+0,slovy!$A$2:$B$10,2))))</f>
        <v/>
      </c>
      <c r="O233" t="str">
        <f t="shared" si="68"/>
        <v>0</v>
      </c>
      <c r="P233" t="e">
        <f>IF(Q233="0","",IF(Q233="1",VLOOKUP(O233+0,slovy!$F$2:$G$11,2,FALSE),VLOOKUP(Q233+0,slovy!$D$2:$E$10,2,FALSE)))</f>
        <v>#VALUE!</v>
      </c>
      <c r="Q233" t="str">
        <f t="shared" si="74"/>
        <v/>
      </c>
      <c r="R233">
        <f t="shared" si="58"/>
        <v>1</v>
      </c>
      <c r="S233" t="str">
        <f t="shared" si="59"/>
        <v/>
      </c>
      <c r="T233" t="str">
        <f>IF(U233="0","",IF(R233=1,VLOOKUP(U233+0,slovy!$A$2:$C$10,3,FALSE),IF(W233="1","",VLOOKUP(U233+0,slovy!$A$2:$B$10,2))))</f>
        <v/>
      </c>
      <c r="U233" t="str">
        <f t="shared" si="60"/>
        <v>0</v>
      </c>
      <c r="V233" t="e">
        <f>IF(W233="0","",IF(W233="1",VLOOKUP(U233+0,slovy!$F$2:$G$11,2,FALSE),VLOOKUP(W233+0,slovy!$D$2:$E$10,2,FALSE)))</f>
        <v>#VALUE!</v>
      </c>
      <c r="W233" t="str">
        <f t="shared" si="61"/>
        <v/>
      </c>
      <c r="X233" t="e">
        <f>IF(Y233="0","",VLOOKUP(Y233+0,slovy!$H$2:$I$10,2,FALSE))</f>
        <v>#VALUE!</v>
      </c>
      <c r="Y233" t="str">
        <f t="shared" si="62"/>
        <v/>
      </c>
      <c r="Z233" t="e">
        <f>IF(AC233="",VLOOKUP(AA233+0,slovy!$J$2:$K$10,2,FALSE),IF(AC233="0",IF(AE233="0","",IF(AA233="0","",VLOOKUP(AA233+0,slovy!J233:K241,2,FALSE))),IF(AC233="1","",IF(AA233="0",IF(AC233&gt;1,slovy!$M$13,""),VLOOKUP(AA233+0,slovy!$L$2:$M$10,2,FALSE)))))</f>
        <v>#VALUE!</v>
      </c>
      <c r="AA233" t="str">
        <f t="shared" si="63"/>
        <v/>
      </c>
      <c r="AB233" t="e">
        <f>IF(ISBLANK(AC233),"",IF(AC233="0","",IF(AC233="1",CONCATENATE(VLOOKUP(AA233+0,slovy!$F$2:$G$11,2,FALSE),slovy!$M$13),VLOOKUP(AC233+0,slovy!$D$2:$E$10,2,FALSE))))</f>
        <v>#VALUE!</v>
      </c>
      <c r="AC233" t="str">
        <f t="shared" si="64"/>
        <v/>
      </c>
      <c r="AD233" t="e">
        <f>IF(ISBLANK(AE233),"",IF(AE233="0","",IF(AA233="0",CONCATENATE(VLOOKUP(AE233+0,slovy!$H$2:$I$10,2,FALSE),slovy!$M$13),VLOOKUP(AE233+0,slovy!$H$2:$I$10,2,FALSE))))</f>
        <v>#VALUE!</v>
      </c>
      <c r="AE233" t="str">
        <f t="shared" si="65"/>
        <v/>
      </c>
      <c r="AF233" t="e">
        <f>IF(ISBLANK(AG233),"",VLOOKUP(AG233+0,slovy!$N$2:$O$10,2,FALSE))</f>
        <v>#VALUE!</v>
      </c>
      <c r="AG233" t="str">
        <f t="shared" si="66"/>
        <v/>
      </c>
      <c r="AK233">
        <f>ÚJ!$B$2</f>
        <v>0</v>
      </c>
      <c r="AL233">
        <f>ÚJ!$B$3</f>
        <v>0</v>
      </c>
      <c r="AM233">
        <f>ÚJ!$B$4</f>
        <v>0</v>
      </c>
      <c r="AN233" s="200">
        <f>ÚJ!$B$5</f>
        <v>0</v>
      </c>
    </row>
    <row r="234" spans="1:40" x14ac:dyDescent="0.25">
      <c r="A234" t="str">
        <f>IF(ISBLANK('Peněžní deník'!C238),"",'Peněžní deník'!C238)</f>
        <v/>
      </c>
      <c r="B234" s="197" t="str">
        <f>IF(ISBLANK('Peněžní deník'!B238),"",'Peněžní deník'!B238)</f>
        <v/>
      </c>
      <c r="C234" t="str">
        <f>IF(ISBLANK('Peněžní deník'!D238),"",'Peněžní deník'!D238)</f>
        <v/>
      </c>
      <c r="D234" t="str">
        <f>IF(ISNUMBER('Peněžní deník'!F238),"příjmový",IF(ISNUMBER('Peněžní deník'!G238),"výdajový",IF(ISNUMBER('Peněžní deník'!H238),"příjmový",IF(ISNUMBER('Peněžní deník'!I238),"výdajový",""))))</f>
        <v/>
      </c>
      <c r="E234" t="str">
        <f>IF(ISNUMBER('Peněžní deník'!F238),"hotově",IF(ISNUMBER('Peněžní deník'!G238),"hotově",IF(ISNUMBER('Peněžní deník'!H238),"na účet",IF(ISNUMBER('Peněžní deník'!I238),"z účtu",""))))</f>
        <v/>
      </c>
      <c r="F234" t="e">
        <f>VLOOKUP('Peněžní deník'!E238,'Čísla položek'!$A$2:$C$45,2,FALSE)</f>
        <v>#N/A</v>
      </c>
      <c r="G234" s="205" t="str">
        <f>TEXT('Peněžní deník'!F238+'Peněžní deník'!G238+'Peněžní deník'!H238+'Peněžní deník'!I238,"0,00")</f>
        <v>0,00</v>
      </c>
      <c r="H234" s="205">
        <f t="shared" si="67"/>
        <v>0</v>
      </c>
      <c r="I234" s="205">
        <f t="shared" si="70"/>
        <v>0</v>
      </c>
      <c r="J234" t="str">
        <f t="shared" si="69"/>
        <v/>
      </c>
      <c r="K234" t="str">
        <f t="shared" si="71"/>
        <v/>
      </c>
      <c r="L234">
        <f t="shared" si="72"/>
        <v>1</v>
      </c>
      <c r="M234" t="str">
        <f t="shared" si="73"/>
        <v/>
      </c>
      <c r="N234" t="str">
        <f>IF(O234="0","",IF(L234=1,VLOOKUP(O234+0,slovy!$A$2:$C$10,3,FALSE),IF(Q234="1","",VLOOKUP(O234+0,slovy!$A$2:$B$10,2))))</f>
        <v/>
      </c>
      <c r="O234" t="str">
        <f t="shared" si="68"/>
        <v>0</v>
      </c>
      <c r="P234" t="e">
        <f>IF(Q234="0","",IF(Q234="1",VLOOKUP(O234+0,slovy!$F$2:$G$11,2,FALSE),VLOOKUP(Q234+0,slovy!$D$2:$E$10,2,FALSE)))</f>
        <v>#VALUE!</v>
      </c>
      <c r="Q234" t="str">
        <f t="shared" si="74"/>
        <v/>
      </c>
      <c r="R234">
        <f t="shared" si="58"/>
        <v>1</v>
      </c>
      <c r="S234" t="str">
        <f t="shared" si="59"/>
        <v/>
      </c>
      <c r="T234" t="str">
        <f>IF(U234="0","",IF(R234=1,VLOOKUP(U234+0,slovy!$A$2:$C$10,3,FALSE),IF(W234="1","",VLOOKUP(U234+0,slovy!$A$2:$B$10,2))))</f>
        <v/>
      </c>
      <c r="U234" t="str">
        <f t="shared" si="60"/>
        <v>0</v>
      </c>
      <c r="V234" t="e">
        <f>IF(W234="0","",IF(W234="1",VLOOKUP(U234+0,slovy!$F$2:$G$11,2,FALSE),VLOOKUP(W234+0,slovy!$D$2:$E$10,2,FALSE)))</f>
        <v>#VALUE!</v>
      </c>
      <c r="W234" t="str">
        <f t="shared" si="61"/>
        <v/>
      </c>
      <c r="X234" t="e">
        <f>IF(Y234="0","",VLOOKUP(Y234+0,slovy!$H$2:$I$10,2,FALSE))</f>
        <v>#VALUE!</v>
      </c>
      <c r="Y234" t="str">
        <f t="shared" si="62"/>
        <v/>
      </c>
      <c r="Z234" t="e">
        <f>IF(AC234="",VLOOKUP(AA234+0,slovy!$J$2:$K$10,2,FALSE),IF(AC234="0",IF(AE234="0","",IF(AA234="0","",VLOOKUP(AA234+0,slovy!J234:K242,2,FALSE))),IF(AC234="1","",IF(AA234="0",IF(AC234&gt;1,slovy!$M$13,""),VLOOKUP(AA234+0,slovy!$L$2:$M$10,2,FALSE)))))</f>
        <v>#VALUE!</v>
      </c>
      <c r="AA234" t="str">
        <f t="shared" si="63"/>
        <v/>
      </c>
      <c r="AB234" t="e">
        <f>IF(ISBLANK(AC234),"",IF(AC234="0","",IF(AC234="1",CONCATENATE(VLOOKUP(AA234+0,slovy!$F$2:$G$11,2,FALSE),slovy!$M$13),VLOOKUP(AC234+0,slovy!$D$2:$E$10,2,FALSE))))</f>
        <v>#VALUE!</v>
      </c>
      <c r="AC234" t="str">
        <f t="shared" si="64"/>
        <v/>
      </c>
      <c r="AD234" t="e">
        <f>IF(ISBLANK(AE234),"",IF(AE234="0","",IF(AA234="0",CONCATENATE(VLOOKUP(AE234+0,slovy!$H$2:$I$10,2,FALSE),slovy!$M$13),VLOOKUP(AE234+0,slovy!$H$2:$I$10,2,FALSE))))</f>
        <v>#VALUE!</v>
      </c>
      <c r="AE234" t="str">
        <f t="shared" si="65"/>
        <v/>
      </c>
      <c r="AF234" t="e">
        <f>IF(ISBLANK(AG234),"",VLOOKUP(AG234+0,slovy!$N$2:$O$10,2,FALSE))</f>
        <v>#VALUE!</v>
      </c>
      <c r="AG234" t="str">
        <f t="shared" si="66"/>
        <v/>
      </c>
      <c r="AK234">
        <f>ÚJ!$B$2</f>
        <v>0</v>
      </c>
      <c r="AL234">
        <f>ÚJ!$B$3</f>
        <v>0</v>
      </c>
      <c r="AM234">
        <f>ÚJ!$B$4</f>
        <v>0</v>
      </c>
      <c r="AN234" s="200">
        <f>ÚJ!$B$5</f>
        <v>0</v>
      </c>
    </row>
    <row r="235" spans="1:40" x14ac:dyDescent="0.25">
      <c r="A235" t="str">
        <f>IF(ISBLANK('Peněžní deník'!C239),"",'Peněžní deník'!C239)</f>
        <v/>
      </c>
      <c r="B235" s="197" t="str">
        <f>IF(ISBLANK('Peněžní deník'!B239),"",'Peněžní deník'!B239)</f>
        <v/>
      </c>
      <c r="C235" t="str">
        <f>IF(ISBLANK('Peněžní deník'!D239),"",'Peněžní deník'!D239)</f>
        <v/>
      </c>
      <c r="D235" t="str">
        <f>IF(ISNUMBER('Peněžní deník'!F239),"příjmový",IF(ISNUMBER('Peněžní deník'!G239),"výdajový",IF(ISNUMBER('Peněžní deník'!H239),"příjmový",IF(ISNUMBER('Peněžní deník'!I239),"výdajový",""))))</f>
        <v/>
      </c>
      <c r="E235" t="str">
        <f>IF(ISNUMBER('Peněžní deník'!F239),"hotově",IF(ISNUMBER('Peněžní deník'!G239),"hotově",IF(ISNUMBER('Peněžní deník'!H239),"na účet",IF(ISNUMBER('Peněžní deník'!I239),"z účtu",""))))</f>
        <v/>
      </c>
      <c r="F235" t="e">
        <f>VLOOKUP('Peněžní deník'!E239,'Čísla položek'!$A$2:$C$45,2,FALSE)</f>
        <v>#N/A</v>
      </c>
      <c r="G235" s="205" t="str">
        <f>TEXT('Peněžní deník'!F239+'Peněžní deník'!G239+'Peněžní deník'!H239+'Peněžní deník'!I239,"0,00")</f>
        <v>0,00</v>
      </c>
      <c r="H235" s="205">
        <f t="shared" si="67"/>
        <v>0</v>
      </c>
      <c r="I235" s="205">
        <f t="shared" si="70"/>
        <v>0</v>
      </c>
      <c r="J235" t="str">
        <f t="shared" si="69"/>
        <v/>
      </c>
      <c r="K235" t="str">
        <f t="shared" si="71"/>
        <v/>
      </c>
      <c r="L235">
        <f t="shared" si="72"/>
        <v>1</v>
      </c>
      <c r="M235" t="str">
        <f t="shared" si="73"/>
        <v/>
      </c>
      <c r="N235" t="str">
        <f>IF(O235="0","",IF(L235=1,VLOOKUP(O235+0,slovy!$A$2:$C$10,3,FALSE),IF(Q235="1","",VLOOKUP(O235+0,slovy!$A$2:$B$10,2))))</f>
        <v/>
      </c>
      <c r="O235" t="str">
        <f t="shared" si="68"/>
        <v>0</v>
      </c>
      <c r="P235" t="e">
        <f>IF(Q235="0","",IF(Q235="1",VLOOKUP(O235+0,slovy!$F$2:$G$11,2,FALSE),VLOOKUP(Q235+0,slovy!$D$2:$E$10,2,FALSE)))</f>
        <v>#VALUE!</v>
      </c>
      <c r="Q235" t="str">
        <f t="shared" si="74"/>
        <v/>
      </c>
      <c r="R235">
        <f t="shared" si="58"/>
        <v>1</v>
      </c>
      <c r="S235" t="str">
        <f t="shared" si="59"/>
        <v/>
      </c>
      <c r="T235" t="str">
        <f>IF(U235="0","",IF(R235=1,VLOOKUP(U235+0,slovy!$A$2:$C$10,3,FALSE),IF(W235="1","",VLOOKUP(U235+0,slovy!$A$2:$B$10,2))))</f>
        <v/>
      </c>
      <c r="U235" t="str">
        <f t="shared" si="60"/>
        <v>0</v>
      </c>
      <c r="V235" t="e">
        <f>IF(W235="0","",IF(W235="1",VLOOKUP(U235+0,slovy!$F$2:$G$11,2,FALSE),VLOOKUP(W235+0,slovy!$D$2:$E$10,2,FALSE)))</f>
        <v>#VALUE!</v>
      </c>
      <c r="W235" t="str">
        <f t="shared" si="61"/>
        <v/>
      </c>
      <c r="X235" t="e">
        <f>IF(Y235="0","",VLOOKUP(Y235+0,slovy!$H$2:$I$10,2,FALSE))</f>
        <v>#VALUE!</v>
      </c>
      <c r="Y235" t="str">
        <f t="shared" si="62"/>
        <v/>
      </c>
      <c r="Z235" t="e">
        <f>IF(AC235="",VLOOKUP(AA235+0,slovy!$J$2:$K$10,2,FALSE),IF(AC235="0",IF(AE235="0","",IF(AA235="0","",VLOOKUP(AA235+0,slovy!J235:K243,2,FALSE))),IF(AC235="1","",IF(AA235="0",IF(AC235&gt;1,slovy!$M$13,""),VLOOKUP(AA235+0,slovy!$L$2:$M$10,2,FALSE)))))</f>
        <v>#VALUE!</v>
      </c>
      <c r="AA235" t="str">
        <f t="shared" si="63"/>
        <v/>
      </c>
      <c r="AB235" t="e">
        <f>IF(ISBLANK(AC235),"",IF(AC235="0","",IF(AC235="1",CONCATENATE(VLOOKUP(AA235+0,slovy!$F$2:$G$11,2,FALSE),slovy!$M$13),VLOOKUP(AC235+0,slovy!$D$2:$E$10,2,FALSE))))</f>
        <v>#VALUE!</v>
      </c>
      <c r="AC235" t="str">
        <f t="shared" si="64"/>
        <v/>
      </c>
      <c r="AD235" t="e">
        <f>IF(ISBLANK(AE235),"",IF(AE235="0","",IF(AA235="0",CONCATENATE(VLOOKUP(AE235+0,slovy!$H$2:$I$10,2,FALSE),slovy!$M$13),VLOOKUP(AE235+0,slovy!$H$2:$I$10,2,FALSE))))</f>
        <v>#VALUE!</v>
      </c>
      <c r="AE235" t="str">
        <f t="shared" si="65"/>
        <v/>
      </c>
      <c r="AF235" t="e">
        <f>IF(ISBLANK(AG235),"",VLOOKUP(AG235+0,slovy!$N$2:$O$10,2,FALSE))</f>
        <v>#VALUE!</v>
      </c>
      <c r="AG235" t="str">
        <f t="shared" si="66"/>
        <v/>
      </c>
      <c r="AK235">
        <f>ÚJ!$B$2</f>
        <v>0</v>
      </c>
      <c r="AL235">
        <f>ÚJ!$B$3</f>
        <v>0</v>
      </c>
      <c r="AM235">
        <f>ÚJ!$B$4</f>
        <v>0</v>
      </c>
      <c r="AN235" s="200">
        <f>ÚJ!$B$5</f>
        <v>0</v>
      </c>
    </row>
    <row r="236" spans="1:40" x14ac:dyDescent="0.25">
      <c r="A236" t="str">
        <f>IF(ISBLANK('Peněžní deník'!C240),"",'Peněžní deník'!C240)</f>
        <v/>
      </c>
      <c r="B236" s="197" t="str">
        <f>IF(ISBLANK('Peněžní deník'!B240),"",'Peněžní deník'!B240)</f>
        <v/>
      </c>
      <c r="C236" t="str">
        <f>IF(ISBLANK('Peněžní deník'!D240),"",'Peněžní deník'!D240)</f>
        <v/>
      </c>
      <c r="D236" t="str">
        <f>IF(ISNUMBER('Peněžní deník'!F240),"příjmový",IF(ISNUMBER('Peněžní deník'!G240),"výdajový",IF(ISNUMBER('Peněžní deník'!H240),"příjmový",IF(ISNUMBER('Peněžní deník'!I240),"výdajový",""))))</f>
        <v/>
      </c>
      <c r="E236" t="str">
        <f>IF(ISNUMBER('Peněžní deník'!F240),"hotově",IF(ISNUMBER('Peněžní deník'!G240),"hotově",IF(ISNUMBER('Peněžní deník'!H240),"na účet",IF(ISNUMBER('Peněžní deník'!I240),"z účtu",""))))</f>
        <v/>
      </c>
      <c r="F236" t="e">
        <f>VLOOKUP('Peněžní deník'!E240,'Čísla položek'!$A$2:$C$45,2,FALSE)</f>
        <v>#N/A</v>
      </c>
      <c r="G236" s="205" t="str">
        <f>TEXT('Peněžní deník'!F240+'Peněžní deník'!G240+'Peněžní deník'!H240+'Peněžní deník'!I240,"0,00")</f>
        <v>0,00</v>
      </c>
      <c r="H236" s="205">
        <f t="shared" si="67"/>
        <v>0</v>
      </c>
      <c r="I236" s="205">
        <f t="shared" si="70"/>
        <v>0</v>
      </c>
      <c r="J236" t="str">
        <f t="shared" si="69"/>
        <v/>
      </c>
      <c r="K236" t="str">
        <f t="shared" si="71"/>
        <v/>
      </c>
      <c r="L236">
        <f t="shared" si="72"/>
        <v>1</v>
      </c>
      <c r="M236" t="str">
        <f t="shared" si="73"/>
        <v/>
      </c>
      <c r="N236" t="str">
        <f>IF(O236="0","",IF(L236=1,VLOOKUP(O236+0,slovy!$A$2:$C$10,3,FALSE),IF(Q236="1","",VLOOKUP(O236+0,slovy!$A$2:$B$10,2))))</f>
        <v/>
      </c>
      <c r="O236" t="str">
        <f t="shared" si="68"/>
        <v>0</v>
      </c>
      <c r="P236" t="e">
        <f>IF(Q236="0","",IF(Q236="1",VLOOKUP(O236+0,slovy!$F$2:$G$11,2,FALSE),VLOOKUP(Q236+0,slovy!$D$2:$E$10,2,FALSE)))</f>
        <v>#VALUE!</v>
      </c>
      <c r="Q236" t="str">
        <f t="shared" si="74"/>
        <v/>
      </c>
      <c r="R236">
        <f t="shared" si="58"/>
        <v>1</v>
      </c>
      <c r="S236" t="str">
        <f t="shared" si="59"/>
        <v/>
      </c>
      <c r="T236" t="str">
        <f>IF(U236="0","",IF(R236=1,VLOOKUP(U236+0,slovy!$A$2:$C$10,3,FALSE),IF(W236="1","",VLOOKUP(U236+0,slovy!$A$2:$B$10,2))))</f>
        <v/>
      </c>
      <c r="U236" t="str">
        <f t="shared" si="60"/>
        <v>0</v>
      </c>
      <c r="V236" t="e">
        <f>IF(W236="0","",IF(W236="1",VLOOKUP(U236+0,slovy!$F$2:$G$11,2,FALSE),VLOOKUP(W236+0,slovy!$D$2:$E$10,2,FALSE)))</f>
        <v>#VALUE!</v>
      </c>
      <c r="W236" t="str">
        <f t="shared" si="61"/>
        <v/>
      </c>
      <c r="X236" t="e">
        <f>IF(Y236="0","",VLOOKUP(Y236+0,slovy!$H$2:$I$10,2,FALSE))</f>
        <v>#VALUE!</v>
      </c>
      <c r="Y236" t="str">
        <f t="shared" si="62"/>
        <v/>
      </c>
      <c r="Z236" t="e">
        <f>IF(AC236="",VLOOKUP(AA236+0,slovy!$J$2:$K$10,2,FALSE),IF(AC236="0",IF(AE236="0","",IF(AA236="0","",VLOOKUP(AA236+0,slovy!J236:K244,2,FALSE))),IF(AC236="1","",IF(AA236="0",IF(AC236&gt;1,slovy!$M$13,""),VLOOKUP(AA236+0,slovy!$L$2:$M$10,2,FALSE)))))</f>
        <v>#VALUE!</v>
      </c>
      <c r="AA236" t="str">
        <f t="shared" si="63"/>
        <v/>
      </c>
      <c r="AB236" t="e">
        <f>IF(ISBLANK(AC236),"",IF(AC236="0","",IF(AC236="1",CONCATENATE(VLOOKUP(AA236+0,slovy!$F$2:$G$11,2,FALSE),slovy!$M$13),VLOOKUP(AC236+0,slovy!$D$2:$E$10,2,FALSE))))</f>
        <v>#VALUE!</v>
      </c>
      <c r="AC236" t="str">
        <f t="shared" si="64"/>
        <v/>
      </c>
      <c r="AD236" t="e">
        <f>IF(ISBLANK(AE236),"",IF(AE236="0","",IF(AA236="0",CONCATENATE(VLOOKUP(AE236+0,slovy!$H$2:$I$10,2,FALSE),slovy!$M$13),VLOOKUP(AE236+0,slovy!$H$2:$I$10,2,FALSE))))</f>
        <v>#VALUE!</v>
      </c>
      <c r="AE236" t="str">
        <f t="shared" si="65"/>
        <v/>
      </c>
      <c r="AF236" t="e">
        <f>IF(ISBLANK(AG236),"",VLOOKUP(AG236+0,slovy!$N$2:$O$10,2,FALSE))</f>
        <v>#VALUE!</v>
      </c>
      <c r="AG236" t="str">
        <f t="shared" si="66"/>
        <v/>
      </c>
      <c r="AK236">
        <f>ÚJ!$B$2</f>
        <v>0</v>
      </c>
      <c r="AL236">
        <f>ÚJ!$B$3</f>
        <v>0</v>
      </c>
      <c r="AM236">
        <f>ÚJ!$B$4</f>
        <v>0</v>
      </c>
      <c r="AN236" s="200">
        <f>ÚJ!$B$5</f>
        <v>0</v>
      </c>
    </row>
    <row r="237" spans="1:40" x14ac:dyDescent="0.25">
      <c r="A237" t="str">
        <f>IF(ISBLANK('Peněžní deník'!C241),"",'Peněžní deník'!C241)</f>
        <v/>
      </c>
      <c r="B237" s="197" t="str">
        <f>IF(ISBLANK('Peněžní deník'!B241),"",'Peněžní deník'!B241)</f>
        <v/>
      </c>
      <c r="C237" t="str">
        <f>IF(ISBLANK('Peněžní deník'!D241),"",'Peněžní deník'!D241)</f>
        <v/>
      </c>
      <c r="D237" t="str">
        <f>IF(ISNUMBER('Peněžní deník'!F241),"příjmový",IF(ISNUMBER('Peněžní deník'!G241),"výdajový",IF(ISNUMBER('Peněžní deník'!H241),"příjmový",IF(ISNUMBER('Peněžní deník'!I241),"výdajový",""))))</f>
        <v/>
      </c>
      <c r="E237" t="str">
        <f>IF(ISNUMBER('Peněžní deník'!F241),"hotově",IF(ISNUMBER('Peněžní deník'!G241),"hotově",IF(ISNUMBER('Peněžní deník'!H241),"na účet",IF(ISNUMBER('Peněžní deník'!I241),"z účtu",""))))</f>
        <v/>
      </c>
      <c r="F237" t="e">
        <f>VLOOKUP('Peněžní deník'!E241,'Čísla položek'!$A$2:$C$45,2,FALSE)</f>
        <v>#N/A</v>
      </c>
      <c r="G237" s="205" t="str">
        <f>TEXT('Peněžní deník'!F241+'Peněžní deník'!G241+'Peněžní deník'!H241+'Peněžní deník'!I241,"0,00")</f>
        <v>0,00</v>
      </c>
      <c r="H237" s="205">
        <f t="shared" si="67"/>
        <v>0</v>
      </c>
      <c r="I237" s="205">
        <f t="shared" si="70"/>
        <v>0</v>
      </c>
      <c r="J237" t="str">
        <f t="shared" si="69"/>
        <v/>
      </c>
      <c r="K237" t="str">
        <f t="shared" si="71"/>
        <v/>
      </c>
      <c r="L237">
        <f t="shared" si="72"/>
        <v>1</v>
      </c>
      <c r="M237" t="str">
        <f t="shared" si="73"/>
        <v/>
      </c>
      <c r="N237" t="str">
        <f>IF(O237="0","",IF(L237=1,VLOOKUP(O237+0,slovy!$A$2:$C$10,3,FALSE),IF(Q237="1","",VLOOKUP(O237+0,slovy!$A$2:$B$10,2))))</f>
        <v/>
      </c>
      <c r="O237" t="str">
        <f t="shared" si="68"/>
        <v>0</v>
      </c>
      <c r="P237" t="e">
        <f>IF(Q237="0","",IF(Q237="1",VLOOKUP(O237+0,slovy!$F$2:$G$11,2,FALSE),VLOOKUP(Q237+0,slovy!$D$2:$E$10,2,FALSE)))</f>
        <v>#VALUE!</v>
      </c>
      <c r="Q237" t="str">
        <f t="shared" si="74"/>
        <v/>
      </c>
      <c r="R237">
        <f t="shared" si="58"/>
        <v>1</v>
      </c>
      <c r="S237" t="str">
        <f t="shared" si="59"/>
        <v/>
      </c>
      <c r="T237" t="str">
        <f>IF(U237="0","",IF(R237=1,VLOOKUP(U237+0,slovy!$A$2:$C$10,3,FALSE),IF(W237="1","",VLOOKUP(U237+0,slovy!$A$2:$B$10,2))))</f>
        <v/>
      </c>
      <c r="U237" t="str">
        <f t="shared" si="60"/>
        <v>0</v>
      </c>
      <c r="V237" t="e">
        <f>IF(W237="0","",IF(W237="1",VLOOKUP(U237+0,slovy!$F$2:$G$11,2,FALSE),VLOOKUP(W237+0,slovy!$D$2:$E$10,2,FALSE)))</f>
        <v>#VALUE!</v>
      </c>
      <c r="W237" t="str">
        <f t="shared" si="61"/>
        <v/>
      </c>
      <c r="X237" t="e">
        <f>IF(Y237="0","",VLOOKUP(Y237+0,slovy!$H$2:$I$10,2,FALSE))</f>
        <v>#VALUE!</v>
      </c>
      <c r="Y237" t="str">
        <f t="shared" si="62"/>
        <v/>
      </c>
      <c r="Z237" t="e">
        <f>IF(AC237="",VLOOKUP(AA237+0,slovy!$J$2:$K$10,2,FALSE),IF(AC237="0",IF(AE237="0","",IF(AA237="0","",VLOOKUP(AA237+0,slovy!J237:K245,2,FALSE))),IF(AC237="1","",IF(AA237="0",IF(AC237&gt;1,slovy!$M$13,""),VLOOKUP(AA237+0,slovy!$L$2:$M$10,2,FALSE)))))</f>
        <v>#VALUE!</v>
      </c>
      <c r="AA237" t="str">
        <f t="shared" si="63"/>
        <v/>
      </c>
      <c r="AB237" t="e">
        <f>IF(ISBLANK(AC237),"",IF(AC237="0","",IF(AC237="1",CONCATENATE(VLOOKUP(AA237+0,slovy!$F$2:$G$11,2,FALSE),slovy!$M$13),VLOOKUP(AC237+0,slovy!$D$2:$E$10,2,FALSE))))</f>
        <v>#VALUE!</v>
      </c>
      <c r="AC237" t="str">
        <f t="shared" si="64"/>
        <v/>
      </c>
      <c r="AD237" t="e">
        <f>IF(ISBLANK(AE237),"",IF(AE237="0","",IF(AA237="0",CONCATENATE(VLOOKUP(AE237+0,slovy!$H$2:$I$10,2,FALSE),slovy!$M$13),VLOOKUP(AE237+0,slovy!$H$2:$I$10,2,FALSE))))</f>
        <v>#VALUE!</v>
      </c>
      <c r="AE237" t="str">
        <f t="shared" si="65"/>
        <v/>
      </c>
      <c r="AF237" t="e">
        <f>IF(ISBLANK(AG237),"",VLOOKUP(AG237+0,slovy!$N$2:$O$10,2,FALSE))</f>
        <v>#VALUE!</v>
      </c>
      <c r="AG237" t="str">
        <f t="shared" si="66"/>
        <v/>
      </c>
      <c r="AK237">
        <f>ÚJ!$B$2</f>
        <v>0</v>
      </c>
      <c r="AL237">
        <f>ÚJ!$B$3</f>
        <v>0</v>
      </c>
      <c r="AM237">
        <f>ÚJ!$B$4</f>
        <v>0</v>
      </c>
      <c r="AN237" s="200">
        <f>ÚJ!$B$5</f>
        <v>0</v>
      </c>
    </row>
    <row r="238" spans="1:40" x14ac:dyDescent="0.25">
      <c r="A238" t="str">
        <f>IF(ISBLANK('Peněžní deník'!C242),"",'Peněžní deník'!C242)</f>
        <v/>
      </c>
      <c r="B238" s="197" t="str">
        <f>IF(ISBLANK('Peněžní deník'!B242),"",'Peněžní deník'!B242)</f>
        <v/>
      </c>
      <c r="C238" t="str">
        <f>IF(ISBLANK('Peněžní deník'!D242),"",'Peněžní deník'!D242)</f>
        <v/>
      </c>
      <c r="D238" t="str">
        <f>IF(ISNUMBER('Peněžní deník'!F242),"příjmový",IF(ISNUMBER('Peněžní deník'!G242),"výdajový",IF(ISNUMBER('Peněžní deník'!H242),"příjmový",IF(ISNUMBER('Peněžní deník'!I242),"výdajový",""))))</f>
        <v/>
      </c>
      <c r="E238" t="str">
        <f>IF(ISNUMBER('Peněžní deník'!F242),"hotově",IF(ISNUMBER('Peněžní deník'!G242),"hotově",IF(ISNUMBER('Peněžní deník'!H242),"na účet",IF(ISNUMBER('Peněžní deník'!I242),"z účtu",""))))</f>
        <v/>
      </c>
      <c r="F238" t="e">
        <f>VLOOKUP('Peněžní deník'!E242,'Čísla položek'!$A$2:$C$45,2,FALSE)</f>
        <v>#N/A</v>
      </c>
      <c r="G238" s="205" t="str">
        <f>TEXT('Peněžní deník'!F242+'Peněžní deník'!G242+'Peněžní deník'!H242+'Peněžní deník'!I242,"0,00")</f>
        <v>0,00</v>
      </c>
      <c r="H238" s="205">
        <f t="shared" si="67"/>
        <v>0</v>
      </c>
      <c r="I238" s="205">
        <f t="shared" si="70"/>
        <v>0</v>
      </c>
      <c r="J238" t="str">
        <f t="shared" si="69"/>
        <v/>
      </c>
      <c r="K238" t="str">
        <f t="shared" si="71"/>
        <v/>
      </c>
      <c r="L238">
        <f t="shared" si="72"/>
        <v>1</v>
      </c>
      <c r="M238" t="str">
        <f t="shared" si="73"/>
        <v/>
      </c>
      <c r="N238" t="str">
        <f>IF(O238="0","",IF(L238=1,VLOOKUP(O238+0,slovy!$A$2:$C$10,3,FALSE),IF(Q238="1","",VLOOKUP(O238+0,slovy!$A$2:$B$10,2))))</f>
        <v/>
      </c>
      <c r="O238" t="str">
        <f t="shared" si="68"/>
        <v>0</v>
      </c>
      <c r="P238" t="e">
        <f>IF(Q238="0","",IF(Q238="1",VLOOKUP(O238+0,slovy!$F$2:$G$11,2,FALSE),VLOOKUP(Q238+0,slovy!$D$2:$E$10,2,FALSE)))</f>
        <v>#VALUE!</v>
      </c>
      <c r="Q238" t="str">
        <f t="shared" si="74"/>
        <v/>
      </c>
      <c r="R238">
        <f t="shared" si="58"/>
        <v>1</v>
      </c>
      <c r="S238" t="str">
        <f t="shared" si="59"/>
        <v/>
      </c>
      <c r="T238" t="str">
        <f>IF(U238="0","",IF(R238=1,VLOOKUP(U238+0,slovy!$A$2:$C$10,3,FALSE),IF(W238="1","",VLOOKUP(U238+0,slovy!$A$2:$B$10,2))))</f>
        <v/>
      </c>
      <c r="U238" t="str">
        <f t="shared" si="60"/>
        <v>0</v>
      </c>
      <c r="V238" t="e">
        <f>IF(W238="0","",IF(W238="1",VLOOKUP(U238+0,slovy!$F$2:$G$11,2,FALSE),VLOOKUP(W238+0,slovy!$D$2:$E$10,2,FALSE)))</f>
        <v>#VALUE!</v>
      </c>
      <c r="W238" t="str">
        <f t="shared" si="61"/>
        <v/>
      </c>
      <c r="X238" t="e">
        <f>IF(Y238="0","",VLOOKUP(Y238+0,slovy!$H$2:$I$10,2,FALSE))</f>
        <v>#VALUE!</v>
      </c>
      <c r="Y238" t="str">
        <f t="shared" si="62"/>
        <v/>
      </c>
      <c r="Z238" t="e">
        <f>IF(AC238="",VLOOKUP(AA238+0,slovy!$J$2:$K$10,2,FALSE),IF(AC238="0",IF(AE238="0","",IF(AA238="0","",VLOOKUP(AA238+0,slovy!J238:K246,2,FALSE))),IF(AC238="1","",IF(AA238="0",IF(AC238&gt;1,slovy!$M$13,""),VLOOKUP(AA238+0,slovy!$L$2:$M$10,2,FALSE)))))</f>
        <v>#VALUE!</v>
      </c>
      <c r="AA238" t="str">
        <f t="shared" si="63"/>
        <v/>
      </c>
      <c r="AB238" t="e">
        <f>IF(ISBLANK(AC238),"",IF(AC238="0","",IF(AC238="1",CONCATENATE(VLOOKUP(AA238+0,slovy!$F$2:$G$11,2,FALSE),slovy!$M$13),VLOOKUP(AC238+0,slovy!$D$2:$E$10,2,FALSE))))</f>
        <v>#VALUE!</v>
      </c>
      <c r="AC238" t="str">
        <f t="shared" si="64"/>
        <v/>
      </c>
      <c r="AD238" t="e">
        <f>IF(ISBLANK(AE238),"",IF(AE238="0","",IF(AA238="0",CONCATENATE(VLOOKUP(AE238+0,slovy!$H$2:$I$10,2,FALSE),slovy!$M$13),VLOOKUP(AE238+0,slovy!$H$2:$I$10,2,FALSE))))</f>
        <v>#VALUE!</v>
      </c>
      <c r="AE238" t="str">
        <f t="shared" si="65"/>
        <v/>
      </c>
      <c r="AF238" t="e">
        <f>IF(ISBLANK(AG238),"",VLOOKUP(AG238+0,slovy!$N$2:$O$10,2,FALSE))</f>
        <v>#VALUE!</v>
      </c>
      <c r="AG238" t="str">
        <f t="shared" si="66"/>
        <v/>
      </c>
      <c r="AK238">
        <f>ÚJ!$B$2</f>
        <v>0</v>
      </c>
      <c r="AL238">
        <f>ÚJ!$B$3</f>
        <v>0</v>
      </c>
      <c r="AM238">
        <f>ÚJ!$B$4</f>
        <v>0</v>
      </c>
      <c r="AN238" s="200">
        <f>ÚJ!$B$5</f>
        <v>0</v>
      </c>
    </row>
    <row r="239" spans="1:40" x14ac:dyDescent="0.25">
      <c r="A239" t="str">
        <f>IF(ISBLANK('Peněžní deník'!C243),"",'Peněžní deník'!C243)</f>
        <v/>
      </c>
      <c r="B239" s="197" t="str">
        <f>IF(ISBLANK('Peněžní deník'!B243),"",'Peněžní deník'!B243)</f>
        <v/>
      </c>
      <c r="C239" t="str">
        <f>IF(ISBLANK('Peněžní deník'!D243),"",'Peněžní deník'!D243)</f>
        <v/>
      </c>
      <c r="D239" t="str">
        <f>IF(ISNUMBER('Peněžní deník'!F243),"příjmový",IF(ISNUMBER('Peněžní deník'!G243),"výdajový",IF(ISNUMBER('Peněžní deník'!H243),"příjmový",IF(ISNUMBER('Peněžní deník'!I243),"výdajový",""))))</f>
        <v/>
      </c>
      <c r="E239" t="str">
        <f>IF(ISNUMBER('Peněžní deník'!F243),"hotově",IF(ISNUMBER('Peněžní deník'!G243),"hotově",IF(ISNUMBER('Peněžní deník'!H243),"na účet",IF(ISNUMBER('Peněžní deník'!I243),"z účtu",""))))</f>
        <v/>
      </c>
      <c r="F239" t="e">
        <f>VLOOKUP('Peněžní deník'!E243,'Čísla položek'!$A$2:$C$45,2,FALSE)</f>
        <v>#N/A</v>
      </c>
      <c r="G239" s="205" t="str">
        <f>TEXT('Peněžní deník'!F243+'Peněžní deník'!G243+'Peněžní deník'!H243+'Peněžní deník'!I243,"0,00")</f>
        <v>0,00</v>
      </c>
      <c r="H239" s="205">
        <f t="shared" si="67"/>
        <v>0</v>
      </c>
      <c r="I239" s="205">
        <f t="shared" si="70"/>
        <v>0</v>
      </c>
      <c r="J239" t="str">
        <f t="shared" si="69"/>
        <v/>
      </c>
      <c r="K239" t="str">
        <f t="shared" si="71"/>
        <v/>
      </c>
      <c r="L239">
        <f t="shared" si="72"/>
        <v>1</v>
      </c>
      <c r="M239" t="str">
        <f t="shared" si="73"/>
        <v/>
      </c>
      <c r="N239" t="str">
        <f>IF(O239="0","",IF(L239=1,VLOOKUP(O239+0,slovy!$A$2:$C$10,3,FALSE),IF(Q239="1","",VLOOKUP(O239+0,slovy!$A$2:$B$10,2))))</f>
        <v/>
      </c>
      <c r="O239" t="str">
        <f t="shared" si="68"/>
        <v>0</v>
      </c>
      <c r="P239" t="e">
        <f>IF(Q239="0","",IF(Q239="1",VLOOKUP(O239+0,slovy!$F$2:$G$11,2,FALSE),VLOOKUP(Q239+0,slovy!$D$2:$E$10,2,FALSE)))</f>
        <v>#VALUE!</v>
      </c>
      <c r="Q239" t="str">
        <f t="shared" si="74"/>
        <v/>
      </c>
      <c r="R239">
        <f t="shared" si="58"/>
        <v>1</v>
      </c>
      <c r="S239" t="str">
        <f t="shared" si="59"/>
        <v/>
      </c>
      <c r="T239" t="str">
        <f>IF(U239="0","",IF(R239=1,VLOOKUP(U239+0,slovy!$A$2:$C$10,3,FALSE),IF(W239="1","",VLOOKUP(U239+0,slovy!$A$2:$B$10,2))))</f>
        <v/>
      </c>
      <c r="U239" t="str">
        <f t="shared" si="60"/>
        <v>0</v>
      </c>
      <c r="V239" t="e">
        <f>IF(W239="0","",IF(W239="1",VLOOKUP(U239+0,slovy!$F$2:$G$11,2,FALSE),VLOOKUP(W239+0,slovy!$D$2:$E$10,2,FALSE)))</f>
        <v>#VALUE!</v>
      </c>
      <c r="W239" t="str">
        <f t="shared" si="61"/>
        <v/>
      </c>
      <c r="X239" t="e">
        <f>IF(Y239="0","",VLOOKUP(Y239+0,slovy!$H$2:$I$10,2,FALSE))</f>
        <v>#VALUE!</v>
      </c>
      <c r="Y239" t="str">
        <f t="shared" si="62"/>
        <v/>
      </c>
      <c r="Z239" t="e">
        <f>IF(AC239="",VLOOKUP(AA239+0,slovy!$J$2:$K$10,2,FALSE),IF(AC239="0",IF(AE239="0","",IF(AA239="0","",VLOOKUP(AA239+0,slovy!J239:K247,2,FALSE))),IF(AC239="1","",IF(AA239="0",IF(AC239&gt;1,slovy!$M$13,""),VLOOKUP(AA239+0,slovy!$L$2:$M$10,2,FALSE)))))</f>
        <v>#VALUE!</v>
      </c>
      <c r="AA239" t="str">
        <f t="shared" si="63"/>
        <v/>
      </c>
      <c r="AB239" t="e">
        <f>IF(ISBLANK(AC239),"",IF(AC239="0","",IF(AC239="1",CONCATENATE(VLOOKUP(AA239+0,slovy!$F$2:$G$11,2,FALSE),slovy!$M$13),VLOOKUP(AC239+0,slovy!$D$2:$E$10,2,FALSE))))</f>
        <v>#VALUE!</v>
      </c>
      <c r="AC239" t="str">
        <f t="shared" si="64"/>
        <v/>
      </c>
      <c r="AD239" t="e">
        <f>IF(ISBLANK(AE239),"",IF(AE239="0","",IF(AA239="0",CONCATENATE(VLOOKUP(AE239+0,slovy!$H$2:$I$10,2,FALSE),slovy!$M$13),VLOOKUP(AE239+0,slovy!$H$2:$I$10,2,FALSE))))</f>
        <v>#VALUE!</v>
      </c>
      <c r="AE239" t="str">
        <f t="shared" si="65"/>
        <v/>
      </c>
      <c r="AF239" t="e">
        <f>IF(ISBLANK(AG239),"",VLOOKUP(AG239+0,slovy!$N$2:$O$10,2,FALSE))</f>
        <v>#VALUE!</v>
      </c>
      <c r="AG239" t="str">
        <f t="shared" si="66"/>
        <v/>
      </c>
      <c r="AK239">
        <f>ÚJ!$B$2</f>
        <v>0</v>
      </c>
      <c r="AL239">
        <f>ÚJ!$B$3</f>
        <v>0</v>
      </c>
      <c r="AM239">
        <f>ÚJ!$B$4</f>
        <v>0</v>
      </c>
      <c r="AN239" s="200">
        <f>ÚJ!$B$5</f>
        <v>0</v>
      </c>
    </row>
    <row r="240" spans="1:40" x14ac:dyDescent="0.25">
      <c r="A240" t="str">
        <f>IF(ISBLANK('Peněžní deník'!C244),"",'Peněžní deník'!C244)</f>
        <v/>
      </c>
      <c r="B240" s="197" t="str">
        <f>IF(ISBLANK('Peněžní deník'!B244),"",'Peněžní deník'!B244)</f>
        <v/>
      </c>
      <c r="C240" t="str">
        <f>IF(ISBLANK('Peněžní deník'!D244),"",'Peněžní deník'!D244)</f>
        <v/>
      </c>
      <c r="D240" t="str">
        <f>IF(ISNUMBER('Peněžní deník'!F244),"příjmový",IF(ISNUMBER('Peněžní deník'!G244),"výdajový",IF(ISNUMBER('Peněžní deník'!H244),"příjmový",IF(ISNUMBER('Peněžní deník'!I244),"výdajový",""))))</f>
        <v/>
      </c>
      <c r="E240" t="str">
        <f>IF(ISNUMBER('Peněžní deník'!F244),"hotově",IF(ISNUMBER('Peněžní deník'!G244),"hotově",IF(ISNUMBER('Peněžní deník'!H244),"na účet",IF(ISNUMBER('Peněžní deník'!I244),"z účtu",""))))</f>
        <v/>
      </c>
      <c r="F240" t="e">
        <f>VLOOKUP('Peněžní deník'!E244,'Čísla položek'!$A$2:$C$45,2,FALSE)</f>
        <v>#N/A</v>
      </c>
      <c r="G240" s="205" t="str">
        <f>TEXT('Peněžní deník'!F244+'Peněžní deník'!G244+'Peněžní deník'!H244+'Peněžní deník'!I244,"0,00")</f>
        <v>0,00</v>
      </c>
      <c r="H240" s="205">
        <f t="shared" si="67"/>
        <v>0</v>
      </c>
      <c r="I240" s="205">
        <f t="shared" si="70"/>
        <v>0</v>
      </c>
      <c r="J240" t="str">
        <f t="shared" si="69"/>
        <v/>
      </c>
      <c r="K240" t="str">
        <f t="shared" si="71"/>
        <v/>
      </c>
      <c r="L240">
        <f t="shared" si="72"/>
        <v>1</v>
      </c>
      <c r="M240" t="str">
        <f t="shared" si="73"/>
        <v/>
      </c>
      <c r="N240" t="str">
        <f>IF(O240="0","",IF(L240=1,VLOOKUP(O240+0,slovy!$A$2:$C$10,3,FALSE),IF(Q240="1","",VLOOKUP(O240+0,slovy!$A$2:$B$10,2))))</f>
        <v/>
      </c>
      <c r="O240" t="str">
        <f t="shared" si="68"/>
        <v>0</v>
      </c>
      <c r="P240" t="e">
        <f>IF(Q240="0","",IF(Q240="1",VLOOKUP(O240+0,slovy!$F$2:$G$11,2,FALSE),VLOOKUP(Q240+0,slovy!$D$2:$E$10,2,FALSE)))</f>
        <v>#VALUE!</v>
      </c>
      <c r="Q240" t="str">
        <f t="shared" si="74"/>
        <v/>
      </c>
      <c r="R240">
        <f t="shared" si="58"/>
        <v>1</v>
      </c>
      <c r="S240" t="str">
        <f t="shared" si="59"/>
        <v/>
      </c>
      <c r="T240" t="str">
        <f>IF(U240="0","",IF(R240=1,VLOOKUP(U240+0,slovy!$A$2:$C$10,3,FALSE),IF(W240="1","",VLOOKUP(U240+0,slovy!$A$2:$B$10,2))))</f>
        <v/>
      </c>
      <c r="U240" t="str">
        <f t="shared" si="60"/>
        <v>0</v>
      </c>
      <c r="V240" t="e">
        <f>IF(W240="0","",IF(W240="1",VLOOKUP(U240+0,slovy!$F$2:$G$11,2,FALSE),VLOOKUP(W240+0,slovy!$D$2:$E$10,2,FALSE)))</f>
        <v>#VALUE!</v>
      </c>
      <c r="W240" t="str">
        <f t="shared" si="61"/>
        <v/>
      </c>
      <c r="X240" t="e">
        <f>IF(Y240="0","",VLOOKUP(Y240+0,slovy!$H$2:$I$10,2,FALSE))</f>
        <v>#VALUE!</v>
      </c>
      <c r="Y240" t="str">
        <f t="shared" si="62"/>
        <v/>
      </c>
      <c r="Z240" t="e">
        <f>IF(AC240="",VLOOKUP(AA240+0,slovy!$J$2:$K$10,2,FALSE),IF(AC240="0",IF(AE240="0","",IF(AA240="0","",VLOOKUP(AA240+0,slovy!J240:K248,2,FALSE))),IF(AC240="1","",IF(AA240="0",IF(AC240&gt;1,slovy!$M$13,""),VLOOKUP(AA240+0,slovy!$L$2:$M$10,2,FALSE)))))</f>
        <v>#VALUE!</v>
      </c>
      <c r="AA240" t="str">
        <f t="shared" si="63"/>
        <v/>
      </c>
      <c r="AB240" t="e">
        <f>IF(ISBLANK(AC240),"",IF(AC240="0","",IF(AC240="1",CONCATENATE(VLOOKUP(AA240+0,slovy!$F$2:$G$11,2,FALSE),slovy!$M$13),VLOOKUP(AC240+0,slovy!$D$2:$E$10,2,FALSE))))</f>
        <v>#VALUE!</v>
      </c>
      <c r="AC240" t="str">
        <f t="shared" si="64"/>
        <v/>
      </c>
      <c r="AD240" t="e">
        <f>IF(ISBLANK(AE240),"",IF(AE240="0","",IF(AA240="0",CONCATENATE(VLOOKUP(AE240+0,slovy!$H$2:$I$10,2,FALSE),slovy!$M$13),VLOOKUP(AE240+0,slovy!$H$2:$I$10,2,FALSE))))</f>
        <v>#VALUE!</v>
      </c>
      <c r="AE240" t="str">
        <f t="shared" si="65"/>
        <v/>
      </c>
      <c r="AF240" t="e">
        <f>IF(ISBLANK(AG240),"",VLOOKUP(AG240+0,slovy!$N$2:$O$10,2,FALSE))</f>
        <v>#VALUE!</v>
      </c>
      <c r="AG240" t="str">
        <f t="shared" si="66"/>
        <v/>
      </c>
      <c r="AK240">
        <f>ÚJ!$B$2</f>
        <v>0</v>
      </c>
      <c r="AL240">
        <f>ÚJ!$B$3</f>
        <v>0</v>
      </c>
      <c r="AM240">
        <f>ÚJ!$B$4</f>
        <v>0</v>
      </c>
      <c r="AN240" s="200">
        <f>ÚJ!$B$5</f>
        <v>0</v>
      </c>
    </row>
    <row r="241" spans="1:40" x14ac:dyDescent="0.25">
      <c r="A241" t="str">
        <f>IF(ISBLANK('Peněžní deník'!C245),"",'Peněžní deník'!C245)</f>
        <v/>
      </c>
      <c r="B241" s="197" t="str">
        <f>IF(ISBLANK('Peněžní deník'!B245),"",'Peněžní deník'!B245)</f>
        <v/>
      </c>
      <c r="C241" t="str">
        <f>IF(ISBLANK('Peněžní deník'!D245),"",'Peněžní deník'!D245)</f>
        <v/>
      </c>
      <c r="D241" t="str">
        <f>IF(ISNUMBER('Peněžní deník'!F245),"příjmový",IF(ISNUMBER('Peněžní deník'!G245),"výdajový",IF(ISNUMBER('Peněžní deník'!H245),"příjmový",IF(ISNUMBER('Peněžní deník'!I245),"výdajový",""))))</f>
        <v/>
      </c>
      <c r="E241" t="str">
        <f>IF(ISNUMBER('Peněžní deník'!F245),"hotově",IF(ISNUMBER('Peněžní deník'!G245),"hotově",IF(ISNUMBER('Peněžní deník'!H245),"na účet",IF(ISNUMBER('Peněžní deník'!I245),"z účtu",""))))</f>
        <v/>
      </c>
      <c r="F241" t="e">
        <f>VLOOKUP('Peněžní deník'!E245,'Čísla položek'!$A$2:$C$45,2,FALSE)</f>
        <v>#N/A</v>
      </c>
      <c r="G241" s="205" t="str">
        <f>TEXT('Peněžní deník'!F245+'Peněžní deník'!G245+'Peněžní deník'!H245+'Peněžní deník'!I245,"0,00")</f>
        <v>0,00</v>
      </c>
      <c r="H241" s="205">
        <f t="shared" si="67"/>
        <v>0</v>
      </c>
      <c r="I241" s="205">
        <f t="shared" si="70"/>
        <v>0</v>
      </c>
      <c r="J241" t="str">
        <f t="shared" si="69"/>
        <v/>
      </c>
      <c r="K241" t="str">
        <f t="shared" si="71"/>
        <v/>
      </c>
      <c r="L241">
        <f t="shared" si="72"/>
        <v>1</v>
      </c>
      <c r="M241" t="str">
        <f t="shared" si="73"/>
        <v/>
      </c>
      <c r="N241" t="str">
        <f>IF(O241="0","",IF(L241=1,VLOOKUP(O241+0,slovy!$A$2:$C$10,3,FALSE),IF(Q241="1","",VLOOKUP(O241+0,slovy!$A$2:$B$10,2))))</f>
        <v/>
      </c>
      <c r="O241" t="str">
        <f t="shared" si="68"/>
        <v>0</v>
      </c>
      <c r="P241" t="e">
        <f>IF(Q241="0","",IF(Q241="1",VLOOKUP(O241+0,slovy!$F$2:$G$11,2,FALSE),VLOOKUP(Q241+0,slovy!$D$2:$E$10,2,FALSE)))</f>
        <v>#VALUE!</v>
      </c>
      <c r="Q241" t="str">
        <f t="shared" si="74"/>
        <v/>
      </c>
      <c r="R241">
        <f t="shared" si="58"/>
        <v>1</v>
      </c>
      <c r="S241" t="str">
        <f t="shared" si="59"/>
        <v/>
      </c>
      <c r="T241" t="str">
        <f>IF(U241="0","",IF(R241=1,VLOOKUP(U241+0,slovy!$A$2:$C$10,3,FALSE),IF(W241="1","",VLOOKUP(U241+0,slovy!$A$2:$B$10,2))))</f>
        <v/>
      </c>
      <c r="U241" t="str">
        <f t="shared" si="60"/>
        <v>0</v>
      </c>
      <c r="V241" t="e">
        <f>IF(W241="0","",IF(W241="1",VLOOKUP(U241+0,slovy!$F$2:$G$11,2,FALSE),VLOOKUP(W241+0,slovy!$D$2:$E$10,2,FALSE)))</f>
        <v>#VALUE!</v>
      </c>
      <c r="W241" t="str">
        <f t="shared" si="61"/>
        <v/>
      </c>
      <c r="X241" t="e">
        <f>IF(Y241="0","",VLOOKUP(Y241+0,slovy!$H$2:$I$10,2,FALSE))</f>
        <v>#VALUE!</v>
      </c>
      <c r="Y241" t="str">
        <f t="shared" si="62"/>
        <v/>
      </c>
      <c r="Z241" t="e">
        <f>IF(AC241="",VLOOKUP(AA241+0,slovy!$J$2:$K$10,2,FALSE),IF(AC241="0",IF(AE241="0","",IF(AA241="0","",VLOOKUP(AA241+0,slovy!J241:K249,2,FALSE))),IF(AC241="1","",IF(AA241="0",IF(AC241&gt;1,slovy!$M$13,""),VLOOKUP(AA241+0,slovy!$L$2:$M$10,2,FALSE)))))</f>
        <v>#VALUE!</v>
      </c>
      <c r="AA241" t="str">
        <f t="shared" si="63"/>
        <v/>
      </c>
      <c r="AB241" t="e">
        <f>IF(ISBLANK(AC241),"",IF(AC241="0","",IF(AC241="1",CONCATENATE(VLOOKUP(AA241+0,slovy!$F$2:$G$11,2,FALSE),slovy!$M$13),VLOOKUP(AC241+0,slovy!$D$2:$E$10,2,FALSE))))</f>
        <v>#VALUE!</v>
      </c>
      <c r="AC241" t="str">
        <f t="shared" si="64"/>
        <v/>
      </c>
      <c r="AD241" t="e">
        <f>IF(ISBLANK(AE241),"",IF(AE241="0","",IF(AA241="0",CONCATENATE(VLOOKUP(AE241+0,slovy!$H$2:$I$10,2,FALSE),slovy!$M$13),VLOOKUP(AE241+0,slovy!$H$2:$I$10,2,FALSE))))</f>
        <v>#VALUE!</v>
      </c>
      <c r="AE241" t="str">
        <f t="shared" si="65"/>
        <v/>
      </c>
      <c r="AF241" t="e">
        <f>IF(ISBLANK(AG241),"",VLOOKUP(AG241+0,slovy!$N$2:$O$10,2,FALSE))</f>
        <v>#VALUE!</v>
      </c>
      <c r="AG241" t="str">
        <f t="shared" si="66"/>
        <v/>
      </c>
      <c r="AK241">
        <f>ÚJ!$B$2</f>
        <v>0</v>
      </c>
      <c r="AL241">
        <f>ÚJ!$B$3</f>
        <v>0</v>
      </c>
      <c r="AM241">
        <f>ÚJ!$B$4</f>
        <v>0</v>
      </c>
      <c r="AN241" s="200">
        <f>ÚJ!$B$5</f>
        <v>0</v>
      </c>
    </row>
    <row r="242" spans="1:40" x14ac:dyDescent="0.25">
      <c r="A242" t="str">
        <f>IF(ISBLANK('Peněžní deník'!C246),"",'Peněžní deník'!C246)</f>
        <v/>
      </c>
      <c r="B242" s="197" t="str">
        <f>IF(ISBLANK('Peněžní deník'!B246),"",'Peněžní deník'!B246)</f>
        <v/>
      </c>
      <c r="C242" t="str">
        <f>IF(ISBLANK('Peněžní deník'!D246),"",'Peněžní deník'!D246)</f>
        <v/>
      </c>
      <c r="D242" t="str">
        <f>IF(ISNUMBER('Peněžní deník'!F246),"příjmový",IF(ISNUMBER('Peněžní deník'!G246),"výdajový",IF(ISNUMBER('Peněžní deník'!H246),"příjmový",IF(ISNUMBER('Peněžní deník'!I246),"výdajový",""))))</f>
        <v/>
      </c>
      <c r="E242" t="str">
        <f>IF(ISNUMBER('Peněžní deník'!F246),"hotově",IF(ISNUMBER('Peněžní deník'!G246),"hotově",IF(ISNUMBER('Peněžní deník'!H246),"na účet",IF(ISNUMBER('Peněžní deník'!I246),"z účtu",""))))</f>
        <v/>
      </c>
      <c r="F242" t="e">
        <f>VLOOKUP('Peněžní deník'!E246,'Čísla položek'!$A$2:$C$45,2,FALSE)</f>
        <v>#N/A</v>
      </c>
      <c r="G242" s="205" t="str">
        <f>TEXT('Peněžní deník'!F246+'Peněžní deník'!G246+'Peněžní deník'!H246+'Peněžní deník'!I246,"0,00")</f>
        <v>0,00</v>
      </c>
      <c r="H242" s="205">
        <f t="shared" si="67"/>
        <v>0</v>
      </c>
      <c r="I242" s="205">
        <f t="shared" si="70"/>
        <v>0</v>
      </c>
      <c r="J242" t="str">
        <f t="shared" si="69"/>
        <v/>
      </c>
      <c r="K242" t="str">
        <f t="shared" si="71"/>
        <v/>
      </c>
      <c r="L242">
        <f t="shared" si="72"/>
        <v>1</v>
      </c>
      <c r="M242" t="str">
        <f t="shared" si="73"/>
        <v/>
      </c>
      <c r="N242" t="str">
        <f>IF(O242="0","",IF(L242=1,VLOOKUP(O242+0,slovy!$A$2:$C$10,3,FALSE),IF(Q242="1","",VLOOKUP(O242+0,slovy!$A$2:$B$10,2))))</f>
        <v/>
      </c>
      <c r="O242" t="str">
        <f t="shared" si="68"/>
        <v>0</v>
      </c>
      <c r="P242" t="e">
        <f>IF(Q242="0","",IF(Q242="1",VLOOKUP(O242+0,slovy!$F$2:$G$11,2,FALSE),VLOOKUP(Q242+0,slovy!$D$2:$E$10,2,FALSE)))</f>
        <v>#VALUE!</v>
      </c>
      <c r="Q242" t="str">
        <f t="shared" si="74"/>
        <v/>
      </c>
      <c r="R242">
        <f t="shared" si="58"/>
        <v>1</v>
      </c>
      <c r="S242" t="str">
        <f t="shared" si="59"/>
        <v/>
      </c>
      <c r="T242" t="str">
        <f>IF(U242="0","",IF(R242=1,VLOOKUP(U242+0,slovy!$A$2:$C$10,3,FALSE),IF(W242="1","",VLOOKUP(U242+0,slovy!$A$2:$B$10,2))))</f>
        <v/>
      </c>
      <c r="U242" t="str">
        <f t="shared" si="60"/>
        <v>0</v>
      </c>
      <c r="V242" t="e">
        <f>IF(W242="0","",IF(W242="1",VLOOKUP(U242+0,slovy!$F$2:$G$11,2,FALSE),VLOOKUP(W242+0,slovy!$D$2:$E$10,2,FALSE)))</f>
        <v>#VALUE!</v>
      </c>
      <c r="W242" t="str">
        <f t="shared" si="61"/>
        <v/>
      </c>
      <c r="X242" t="e">
        <f>IF(Y242="0","",VLOOKUP(Y242+0,slovy!$H$2:$I$10,2,FALSE))</f>
        <v>#VALUE!</v>
      </c>
      <c r="Y242" t="str">
        <f t="shared" si="62"/>
        <v/>
      </c>
      <c r="Z242" t="e">
        <f>IF(AC242="",VLOOKUP(AA242+0,slovy!$J$2:$K$10,2,FALSE),IF(AC242="0",IF(AE242="0","",IF(AA242="0","",VLOOKUP(AA242+0,slovy!J242:K250,2,FALSE))),IF(AC242="1","",IF(AA242="0",IF(AC242&gt;1,slovy!$M$13,""),VLOOKUP(AA242+0,slovy!$L$2:$M$10,2,FALSE)))))</f>
        <v>#VALUE!</v>
      </c>
      <c r="AA242" t="str">
        <f t="shared" si="63"/>
        <v/>
      </c>
      <c r="AB242" t="e">
        <f>IF(ISBLANK(AC242),"",IF(AC242="0","",IF(AC242="1",CONCATENATE(VLOOKUP(AA242+0,slovy!$F$2:$G$11,2,FALSE),slovy!$M$13),VLOOKUP(AC242+0,slovy!$D$2:$E$10,2,FALSE))))</f>
        <v>#VALUE!</v>
      </c>
      <c r="AC242" t="str">
        <f t="shared" si="64"/>
        <v/>
      </c>
      <c r="AD242" t="e">
        <f>IF(ISBLANK(AE242),"",IF(AE242="0","",IF(AA242="0",CONCATENATE(VLOOKUP(AE242+0,slovy!$H$2:$I$10,2,FALSE),slovy!$M$13),VLOOKUP(AE242+0,slovy!$H$2:$I$10,2,FALSE))))</f>
        <v>#VALUE!</v>
      </c>
      <c r="AE242" t="str">
        <f t="shared" si="65"/>
        <v/>
      </c>
      <c r="AF242" t="e">
        <f>IF(ISBLANK(AG242),"",VLOOKUP(AG242+0,slovy!$N$2:$O$10,2,FALSE))</f>
        <v>#VALUE!</v>
      </c>
      <c r="AG242" t="str">
        <f t="shared" si="66"/>
        <v/>
      </c>
      <c r="AK242">
        <f>ÚJ!$B$2</f>
        <v>0</v>
      </c>
      <c r="AL242">
        <f>ÚJ!$B$3</f>
        <v>0</v>
      </c>
      <c r="AM242">
        <f>ÚJ!$B$4</f>
        <v>0</v>
      </c>
      <c r="AN242" s="200">
        <f>ÚJ!$B$5</f>
        <v>0</v>
      </c>
    </row>
    <row r="243" spans="1:40" x14ac:dyDescent="0.25">
      <c r="A243" t="str">
        <f>IF(ISBLANK('Peněžní deník'!C247),"",'Peněžní deník'!C247)</f>
        <v/>
      </c>
      <c r="B243" s="197" t="str">
        <f>IF(ISBLANK('Peněžní deník'!B247),"",'Peněžní deník'!B247)</f>
        <v/>
      </c>
      <c r="C243" t="str">
        <f>IF(ISBLANK('Peněžní deník'!D247),"",'Peněžní deník'!D247)</f>
        <v/>
      </c>
      <c r="D243" t="str">
        <f>IF(ISNUMBER('Peněžní deník'!F247),"příjmový",IF(ISNUMBER('Peněžní deník'!G247),"výdajový",IF(ISNUMBER('Peněžní deník'!H247),"příjmový",IF(ISNUMBER('Peněžní deník'!I247),"výdajový",""))))</f>
        <v/>
      </c>
      <c r="E243" t="str">
        <f>IF(ISNUMBER('Peněžní deník'!F247),"hotově",IF(ISNUMBER('Peněžní deník'!G247),"hotově",IF(ISNUMBER('Peněžní deník'!H247),"na účet",IF(ISNUMBER('Peněžní deník'!I247),"z účtu",""))))</f>
        <v/>
      </c>
      <c r="F243" t="e">
        <f>VLOOKUP('Peněžní deník'!E247,'Čísla položek'!$A$2:$C$45,2,FALSE)</f>
        <v>#N/A</v>
      </c>
      <c r="G243" s="205" t="str">
        <f>TEXT('Peněžní deník'!F247+'Peněžní deník'!G247+'Peněžní deník'!H247+'Peněžní deník'!I247,"0,00")</f>
        <v>0,00</v>
      </c>
      <c r="H243" s="205">
        <f t="shared" si="67"/>
        <v>0</v>
      </c>
      <c r="I243" s="205">
        <f t="shared" si="70"/>
        <v>0</v>
      </c>
      <c r="J243" t="str">
        <f t="shared" si="69"/>
        <v/>
      </c>
      <c r="K243" t="str">
        <f t="shared" si="71"/>
        <v/>
      </c>
      <c r="L243">
        <f t="shared" si="72"/>
        <v>1</v>
      </c>
      <c r="M243" t="str">
        <f t="shared" si="73"/>
        <v/>
      </c>
      <c r="N243" t="str">
        <f>IF(O243="0","",IF(L243=1,VLOOKUP(O243+0,slovy!$A$2:$C$10,3,FALSE),IF(Q243="1","",VLOOKUP(O243+0,slovy!$A$2:$B$10,2))))</f>
        <v/>
      </c>
      <c r="O243" t="str">
        <f t="shared" si="68"/>
        <v>0</v>
      </c>
      <c r="P243" t="e">
        <f>IF(Q243="0","",IF(Q243="1",VLOOKUP(O243+0,slovy!$F$2:$G$11,2,FALSE),VLOOKUP(Q243+0,slovy!$D$2:$E$10,2,FALSE)))</f>
        <v>#VALUE!</v>
      </c>
      <c r="Q243" t="str">
        <f t="shared" si="74"/>
        <v/>
      </c>
      <c r="R243">
        <f t="shared" si="58"/>
        <v>1</v>
      </c>
      <c r="S243" t="str">
        <f t="shared" si="59"/>
        <v/>
      </c>
      <c r="T243" t="str">
        <f>IF(U243="0","",IF(R243=1,VLOOKUP(U243+0,slovy!$A$2:$C$10,3,FALSE),IF(W243="1","",VLOOKUP(U243+0,slovy!$A$2:$B$10,2))))</f>
        <v/>
      </c>
      <c r="U243" t="str">
        <f t="shared" si="60"/>
        <v>0</v>
      </c>
      <c r="V243" t="e">
        <f>IF(W243="0","",IF(W243="1",VLOOKUP(U243+0,slovy!$F$2:$G$11,2,FALSE),VLOOKUP(W243+0,slovy!$D$2:$E$10,2,FALSE)))</f>
        <v>#VALUE!</v>
      </c>
      <c r="W243" t="str">
        <f t="shared" si="61"/>
        <v/>
      </c>
      <c r="X243" t="e">
        <f>IF(Y243="0","",VLOOKUP(Y243+0,slovy!$H$2:$I$10,2,FALSE))</f>
        <v>#VALUE!</v>
      </c>
      <c r="Y243" t="str">
        <f t="shared" si="62"/>
        <v/>
      </c>
      <c r="Z243" t="e">
        <f>IF(AC243="",VLOOKUP(AA243+0,slovy!$J$2:$K$10,2,FALSE),IF(AC243="0",IF(AE243="0","",IF(AA243="0","",VLOOKUP(AA243+0,slovy!J243:K251,2,FALSE))),IF(AC243="1","",IF(AA243="0",IF(AC243&gt;1,slovy!$M$13,""),VLOOKUP(AA243+0,slovy!$L$2:$M$10,2,FALSE)))))</f>
        <v>#VALUE!</v>
      </c>
      <c r="AA243" t="str">
        <f t="shared" si="63"/>
        <v/>
      </c>
      <c r="AB243" t="e">
        <f>IF(ISBLANK(AC243),"",IF(AC243="0","",IF(AC243="1",CONCATENATE(VLOOKUP(AA243+0,slovy!$F$2:$G$11,2,FALSE),slovy!$M$13),VLOOKUP(AC243+0,slovy!$D$2:$E$10,2,FALSE))))</f>
        <v>#VALUE!</v>
      </c>
      <c r="AC243" t="str">
        <f t="shared" si="64"/>
        <v/>
      </c>
      <c r="AD243" t="e">
        <f>IF(ISBLANK(AE243),"",IF(AE243="0","",IF(AA243="0",CONCATENATE(VLOOKUP(AE243+0,slovy!$H$2:$I$10,2,FALSE),slovy!$M$13),VLOOKUP(AE243+0,slovy!$H$2:$I$10,2,FALSE))))</f>
        <v>#VALUE!</v>
      </c>
      <c r="AE243" t="str">
        <f t="shared" si="65"/>
        <v/>
      </c>
      <c r="AF243" t="e">
        <f>IF(ISBLANK(AG243),"",VLOOKUP(AG243+0,slovy!$N$2:$O$10,2,FALSE))</f>
        <v>#VALUE!</v>
      </c>
      <c r="AG243" t="str">
        <f t="shared" si="66"/>
        <v/>
      </c>
      <c r="AK243">
        <f>ÚJ!$B$2</f>
        <v>0</v>
      </c>
      <c r="AL243">
        <f>ÚJ!$B$3</f>
        <v>0</v>
      </c>
      <c r="AM243">
        <f>ÚJ!$B$4</f>
        <v>0</v>
      </c>
      <c r="AN243" s="200">
        <f>ÚJ!$B$5</f>
        <v>0</v>
      </c>
    </row>
    <row r="244" spans="1:40" x14ac:dyDescent="0.25">
      <c r="A244" t="str">
        <f>IF(ISBLANK('Peněžní deník'!C248),"",'Peněžní deník'!C248)</f>
        <v/>
      </c>
      <c r="B244" s="197" t="str">
        <f>IF(ISBLANK('Peněžní deník'!B248),"",'Peněžní deník'!B248)</f>
        <v/>
      </c>
      <c r="C244" t="str">
        <f>IF(ISBLANK('Peněžní deník'!D248),"",'Peněžní deník'!D248)</f>
        <v/>
      </c>
      <c r="D244" t="str">
        <f>IF(ISNUMBER('Peněžní deník'!F248),"příjmový",IF(ISNUMBER('Peněžní deník'!G248),"výdajový",IF(ISNUMBER('Peněžní deník'!H248),"příjmový",IF(ISNUMBER('Peněžní deník'!I248),"výdajový",""))))</f>
        <v/>
      </c>
      <c r="E244" t="str">
        <f>IF(ISNUMBER('Peněžní deník'!F248),"hotově",IF(ISNUMBER('Peněžní deník'!G248),"hotově",IF(ISNUMBER('Peněžní deník'!H248),"na účet",IF(ISNUMBER('Peněžní deník'!I248),"z účtu",""))))</f>
        <v/>
      </c>
      <c r="F244" t="e">
        <f>VLOOKUP('Peněžní deník'!E248,'Čísla položek'!$A$2:$C$45,2,FALSE)</f>
        <v>#N/A</v>
      </c>
      <c r="G244" s="205" t="str">
        <f>TEXT('Peněžní deník'!F248+'Peněžní deník'!G248+'Peněžní deník'!H248+'Peněžní deník'!I248,"0,00")</f>
        <v>0,00</v>
      </c>
      <c r="H244" s="205">
        <f t="shared" si="67"/>
        <v>0</v>
      </c>
      <c r="I244" s="205">
        <f t="shared" si="70"/>
        <v>0</v>
      </c>
      <c r="J244" t="str">
        <f t="shared" si="69"/>
        <v/>
      </c>
      <c r="K244" t="str">
        <f t="shared" si="71"/>
        <v/>
      </c>
      <c r="L244">
        <f t="shared" si="72"/>
        <v>1</v>
      </c>
      <c r="M244" t="str">
        <f t="shared" si="73"/>
        <v/>
      </c>
      <c r="N244" t="str">
        <f>IF(O244="0","",IF(L244=1,VLOOKUP(O244+0,slovy!$A$2:$C$10,3,FALSE),IF(Q244="1","",VLOOKUP(O244+0,slovy!$A$2:$B$10,2))))</f>
        <v/>
      </c>
      <c r="O244" t="str">
        <f t="shared" si="68"/>
        <v>0</v>
      </c>
      <c r="P244" t="e">
        <f>IF(Q244="0","",IF(Q244="1",VLOOKUP(O244+0,slovy!$F$2:$G$11,2,FALSE),VLOOKUP(Q244+0,slovy!$D$2:$E$10,2,FALSE)))</f>
        <v>#VALUE!</v>
      </c>
      <c r="Q244" t="str">
        <f t="shared" si="74"/>
        <v/>
      </c>
      <c r="R244">
        <f t="shared" si="58"/>
        <v>1</v>
      </c>
      <c r="S244" t="str">
        <f t="shared" si="59"/>
        <v/>
      </c>
      <c r="T244" t="str">
        <f>IF(U244="0","",IF(R244=1,VLOOKUP(U244+0,slovy!$A$2:$C$10,3,FALSE),IF(W244="1","",VLOOKUP(U244+0,slovy!$A$2:$B$10,2))))</f>
        <v/>
      </c>
      <c r="U244" t="str">
        <f t="shared" si="60"/>
        <v>0</v>
      </c>
      <c r="V244" t="e">
        <f>IF(W244="0","",IF(W244="1",VLOOKUP(U244+0,slovy!$F$2:$G$11,2,FALSE),VLOOKUP(W244+0,slovy!$D$2:$E$10,2,FALSE)))</f>
        <v>#VALUE!</v>
      </c>
      <c r="W244" t="str">
        <f t="shared" si="61"/>
        <v/>
      </c>
      <c r="X244" t="e">
        <f>IF(Y244="0","",VLOOKUP(Y244+0,slovy!$H$2:$I$10,2,FALSE))</f>
        <v>#VALUE!</v>
      </c>
      <c r="Y244" t="str">
        <f t="shared" si="62"/>
        <v/>
      </c>
      <c r="Z244" t="e">
        <f>IF(AC244="",VLOOKUP(AA244+0,slovy!$J$2:$K$10,2,FALSE),IF(AC244="0",IF(AE244="0","",IF(AA244="0","",VLOOKUP(AA244+0,slovy!J244:K252,2,FALSE))),IF(AC244="1","",IF(AA244="0",IF(AC244&gt;1,slovy!$M$13,""),VLOOKUP(AA244+0,slovy!$L$2:$M$10,2,FALSE)))))</f>
        <v>#VALUE!</v>
      </c>
      <c r="AA244" t="str">
        <f t="shared" si="63"/>
        <v/>
      </c>
      <c r="AB244" t="e">
        <f>IF(ISBLANK(AC244),"",IF(AC244="0","",IF(AC244="1",CONCATENATE(VLOOKUP(AA244+0,slovy!$F$2:$G$11,2,FALSE),slovy!$M$13),VLOOKUP(AC244+0,slovy!$D$2:$E$10,2,FALSE))))</f>
        <v>#VALUE!</v>
      </c>
      <c r="AC244" t="str">
        <f t="shared" si="64"/>
        <v/>
      </c>
      <c r="AD244" t="e">
        <f>IF(ISBLANK(AE244),"",IF(AE244="0","",IF(AA244="0",CONCATENATE(VLOOKUP(AE244+0,slovy!$H$2:$I$10,2,FALSE),slovy!$M$13),VLOOKUP(AE244+0,slovy!$H$2:$I$10,2,FALSE))))</f>
        <v>#VALUE!</v>
      </c>
      <c r="AE244" t="str">
        <f t="shared" si="65"/>
        <v/>
      </c>
      <c r="AF244" t="e">
        <f>IF(ISBLANK(AG244),"",VLOOKUP(AG244+0,slovy!$N$2:$O$10,2,FALSE))</f>
        <v>#VALUE!</v>
      </c>
      <c r="AG244" t="str">
        <f t="shared" si="66"/>
        <v/>
      </c>
      <c r="AK244">
        <f>ÚJ!$B$2</f>
        <v>0</v>
      </c>
      <c r="AL244">
        <f>ÚJ!$B$3</f>
        <v>0</v>
      </c>
      <c r="AM244">
        <f>ÚJ!$B$4</f>
        <v>0</v>
      </c>
      <c r="AN244" s="200">
        <f>ÚJ!$B$5</f>
        <v>0</v>
      </c>
    </row>
    <row r="245" spans="1:40" x14ac:dyDescent="0.25">
      <c r="A245" t="str">
        <f>IF(ISBLANK('Peněžní deník'!C249),"",'Peněžní deník'!C249)</f>
        <v/>
      </c>
      <c r="B245" s="197" t="str">
        <f>IF(ISBLANK('Peněžní deník'!B249),"",'Peněžní deník'!B249)</f>
        <v/>
      </c>
      <c r="C245" t="str">
        <f>IF(ISBLANK('Peněžní deník'!D249),"",'Peněžní deník'!D249)</f>
        <v/>
      </c>
      <c r="D245" t="str">
        <f>IF(ISNUMBER('Peněžní deník'!F249),"příjmový",IF(ISNUMBER('Peněžní deník'!G249),"výdajový",IF(ISNUMBER('Peněžní deník'!H249),"příjmový",IF(ISNUMBER('Peněžní deník'!I249),"výdajový",""))))</f>
        <v/>
      </c>
      <c r="E245" t="str">
        <f>IF(ISNUMBER('Peněžní deník'!F249),"hotově",IF(ISNUMBER('Peněžní deník'!G249),"hotově",IF(ISNUMBER('Peněžní deník'!H249),"na účet",IF(ISNUMBER('Peněžní deník'!I249),"z účtu",""))))</f>
        <v/>
      </c>
      <c r="F245" t="e">
        <f>VLOOKUP('Peněžní deník'!E249,'Čísla položek'!$A$2:$C$45,2,FALSE)</f>
        <v>#N/A</v>
      </c>
      <c r="G245" s="205" t="str">
        <f>TEXT('Peněžní deník'!F249+'Peněžní deník'!G249+'Peněžní deník'!H249+'Peněžní deník'!I249,"0,00")</f>
        <v>0,00</v>
      </c>
      <c r="H245" s="205">
        <f t="shared" si="67"/>
        <v>0</v>
      </c>
      <c r="I245" s="205">
        <f t="shared" si="70"/>
        <v>0</v>
      </c>
      <c r="J245" t="str">
        <f t="shared" si="69"/>
        <v/>
      </c>
      <c r="K245" t="str">
        <f t="shared" si="71"/>
        <v/>
      </c>
      <c r="L245">
        <f t="shared" si="72"/>
        <v>1</v>
      </c>
      <c r="M245" t="str">
        <f t="shared" si="73"/>
        <v/>
      </c>
      <c r="N245" t="str">
        <f>IF(O245="0","",IF(L245=1,VLOOKUP(O245+0,slovy!$A$2:$C$10,3,FALSE),IF(Q245="1","",VLOOKUP(O245+0,slovy!$A$2:$B$10,2))))</f>
        <v/>
      </c>
      <c r="O245" t="str">
        <f t="shared" si="68"/>
        <v>0</v>
      </c>
      <c r="P245" t="e">
        <f>IF(Q245="0","",IF(Q245="1",VLOOKUP(O245+0,slovy!$F$2:$G$11,2,FALSE),VLOOKUP(Q245+0,slovy!$D$2:$E$10,2,FALSE)))</f>
        <v>#VALUE!</v>
      </c>
      <c r="Q245" t="str">
        <f t="shared" si="74"/>
        <v/>
      </c>
      <c r="R245">
        <f t="shared" si="58"/>
        <v>1</v>
      </c>
      <c r="S245" t="str">
        <f t="shared" si="59"/>
        <v/>
      </c>
      <c r="T245" t="str">
        <f>IF(U245="0","",IF(R245=1,VLOOKUP(U245+0,slovy!$A$2:$C$10,3,FALSE),IF(W245="1","",VLOOKUP(U245+0,slovy!$A$2:$B$10,2))))</f>
        <v/>
      </c>
      <c r="U245" t="str">
        <f t="shared" si="60"/>
        <v>0</v>
      </c>
      <c r="V245" t="e">
        <f>IF(W245="0","",IF(W245="1",VLOOKUP(U245+0,slovy!$F$2:$G$11,2,FALSE),VLOOKUP(W245+0,slovy!$D$2:$E$10,2,FALSE)))</f>
        <v>#VALUE!</v>
      </c>
      <c r="W245" t="str">
        <f t="shared" si="61"/>
        <v/>
      </c>
      <c r="X245" t="e">
        <f>IF(Y245="0","",VLOOKUP(Y245+0,slovy!$H$2:$I$10,2,FALSE))</f>
        <v>#VALUE!</v>
      </c>
      <c r="Y245" t="str">
        <f t="shared" si="62"/>
        <v/>
      </c>
      <c r="Z245" t="e">
        <f>IF(AC245="",VLOOKUP(AA245+0,slovy!$J$2:$K$10,2,FALSE),IF(AC245="0",IF(AE245="0","",IF(AA245="0","",VLOOKUP(AA245+0,slovy!J245:K253,2,FALSE))),IF(AC245="1","",IF(AA245="0",IF(AC245&gt;1,slovy!$M$13,""),VLOOKUP(AA245+0,slovy!$L$2:$M$10,2,FALSE)))))</f>
        <v>#VALUE!</v>
      </c>
      <c r="AA245" t="str">
        <f t="shared" si="63"/>
        <v/>
      </c>
      <c r="AB245" t="e">
        <f>IF(ISBLANK(AC245),"",IF(AC245="0","",IF(AC245="1",CONCATENATE(VLOOKUP(AA245+0,slovy!$F$2:$G$11,2,FALSE),slovy!$M$13),VLOOKUP(AC245+0,slovy!$D$2:$E$10,2,FALSE))))</f>
        <v>#VALUE!</v>
      </c>
      <c r="AC245" t="str">
        <f t="shared" si="64"/>
        <v/>
      </c>
      <c r="AD245" t="e">
        <f>IF(ISBLANK(AE245),"",IF(AE245="0","",IF(AA245="0",CONCATENATE(VLOOKUP(AE245+0,slovy!$H$2:$I$10,2,FALSE),slovy!$M$13),VLOOKUP(AE245+0,slovy!$H$2:$I$10,2,FALSE))))</f>
        <v>#VALUE!</v>
      </c>
      <c r="AE245" t="str">
        <f t="shared" si="65"/>
        <v/>
      </c>
      <c r="AF245" t="e">
        <f>IF(ISBLANK(AG245),"",VLOOKUP(AG245+0,slovy!$N$2:$O$10,2,FALSE))</f>
        <v>#VALUE!</v>
      </c>
      <c r="AG245" t="str">
        <f t="shared" si="66"/>
        <v/>
      </c>
      <c r="AK245">
        <f>ÚJ!$B$2</f>
        <v>0</v>
      </c>
      <c r="AL245">
        <f>ÚJ!$B$3</f>
        <v>0</v>
      </c>
      <c r="AM245">
        <f>ÚJ!$B$4</f>
        <v>0</v>
      </c>
      <c r="AN245" s="200">
        <f>ÚJ!$B$5</f>
        <v>0</v>
      </c>
    </row>
    <row r="246" spans="1:40" x14ac:dyDescent="0.25">
      <c r="A246" t="str">
        <f>IF(ISBLANK('Peněžní deník'!C250),"",'Peněžní deník'!C250)</f>
        <v/>
      </c>
      <c r="B246" s="197" t="str">
        <f>IF(ISBLANK('Peněžní deník'!B250),"",'Peněžní deník'!B250)</f>
        <v/>
      </c>
      <c r="C246" t="str">
        <f>IF(ISBLANK('Peněžní deník'!D250),"",'Peněžní deník'!D250)</f>
        <v/>
      </c>
      <c r="D246" t="str">
        <f>IF(ISNUMBER('Peněžní deník'!F250),"příjmový",IF(ISNUMBER('Peněžní deník'!G250),"výdajový",IF(ISNUMBER('Peněžní deník'!H250),"příjmový",IF(ISNUMBER('Peněžní deník'!I250),"výdajový",""))))</f>
        <v/>
      </c>
      <c r="E246" t="str">
        <f>IF(ISNUMBER('Peněžní deník'!F250),"hotově",IF(ISNUMBER('Peněžní deník'!G250),"hotově",IF(ISNUMBER('Peněžní deník'!H250),"na účet",IF(ISNUMBER('Peněžní deník'!I250),"z účtu",""))))</f>
        <v/>
      </c>
      <c r="F246" t="e">
        <f>VLOOKUP('Peněžní deník'!E250,'Čísla položek'!$A$2:$C$45,2,FALSE)</f>
        <v>#N/A</v>
      </c>
      <c r="G246" s="205" t="str">
        <f>TEXT('Peněžní deník'!F250+'Peněžní deník'!G250+'Peněžní deník'!H250+'Peněžní deník'!I250,"0,00")</f>
        <v>0,00</v>
      </c>
      <c r="H246" s="205">
        <f t="shared" si="67"/>
        <v>0</v>
      </c>
      <c r="I246" s="205">
        <f t="shared" si="70"/>
        <v>0</v>
      </c>
      <c r="J246" t="str">
        <f t="shared" si="69"/>
        <v/>
      </c>
      <c r="K246" t="str">
        <f t="shared" si="71"/>
        <v/>
      </c>
      <c r="L246">
        <f t="shared" si="72"/>
        <v>1</v>
      </c>
      <c r="M246" t="str">
        <f t="shared" si="73"/>
        <v/>
      </c>
      <c r="N246" t="str">
        <f>IF(O246="0","",IF(L246=1,VLOOKUP(O246+0,slovy!$A$2:$C$10,3,FALSE),IF(Q246="1","",VLOOKUP(O246+0,slovy!$A$2:$B$10,2))))</f>
        <v/>
      </c>
      <c r="O246" t="str">
        <f t="shared" si="68"/>
        <v>0</v>
      </c>
      <c r="P246" t="e">
        <f>IF(Q246="0","",IF(Q246="1",VLOOKUP(O246+0,slovy!$F$2:$G$11,2,FALSE),VLOOKUP(Q246+0,slovy!$D$2:$E$10,2,FALSE)))</f>
        <v>#VALUE!</v>
      </c>
      <c r="Q246" t="str">
        <f t="shared" si="74"/>
        <v/>
      </c>
      <c r="R246">
        <f t="shared" si="58"/>
        <v>1</v>
      </c>
      <c r="S246" t="str">
        <f t="shared" si="59"/>
        <v/>
      </c>
      <c r="T246" t="str">
        <f>IF(U246="0","",IF(R246=1,VLOOKUP(U246+0,slovy!$A$2:$C$10,3,FALSE),IF(W246="1","",VLOOKUP(U246+0,slovy!$A$2:$B$10,2))))</f>
        <v/>
      </c>
      <c r="U246" t="str">
        <f t="shared" si="60"/>
        <v>0</v>
      </c>
      <c r="V246" t="e">
        <f>IF(W246="0","",IF(W246="1",VLOOKUP(U246+0,slovy!$F$2:$G$11,2,FALSE),VLOOKUP(W246+0,slovy!$D$2:$E$10,2,FALSE)))</f>
        <v>#VALUE!</v>
      </c>
      <c r="W246" t="str">
        <f t="shared" si="61"/>
        <v/>
      </c>
      <c r="X246" t="e">
        <f>IF(Y246="0","",VLOOKUP(Y246+0,slovy!$H$2:$I$10,2,FALSE))</f>
        <v>#VALUE!</v>
      </c>
      <c r="Y246" t="str">
        <f t="shared" si="62"/>
        <v/>
      </c>
      <c r="Z246" t="e">
        <f>IF(AC246="",VLOOKUP(AA246+0,slovy!$J$2:$K$10,2,FALSE),IF(AC246="0",IF(AE246="0","",IF(AA246="0","",VLOOKUP(AA246+0,slovy!J246:K254,2,FALSE))),IF(AC246="1","",IF(AA246="0",IF(AC246&gt;1,slovy!$M$13,""),VLOOKUP(AA246+0,slovy!$L$2:$M$10,2,FALSE)))))</f>
        <v>#VALUE!</v>
      </c>
      <c r="AA246" t="str">
        <f t="shared" si="63"/>
        <v/>
      </c>
      <c r="AB246" t="e">
        <f>IF(ISBLANK(AC246),"",IF(AC246="0","",IF(AC246="1",CONCATENATE(VLOOKUP(AA246+0,slovy!$F$2:$G$11,2,FALSE),slovy!$M$13),VLOOKUP(AC246+0,slovy!$D$2:$E$10,2,FALSE))))</f>
        <v>#VALUE!</v>
      </c>
      <c r="AC246" t="str">
        <f t="shared" si="64"/>
        <v/>
      </c>
      <c r="AD246" t="e">
        <f>IF(ISBLANK(AE246),"",IF(AE246="0","",IF(AA246="0",CONCATENATE(VLOOKUP(AE246+0,slovy!$H$2:$I$10,2,FALSE),slovy!$M$13),VLOOKUP(AE246+0,slovy!$H$2:$I$10,2,FALSE))))</f>
        <v>#VALUE!</v>
      </c>
      <c r="AE246" t="str">
        <f t="shared" si="65"/>
        <v/>
      </c>
      <c r="AF246" t="e">
        <f>IF(ISBLANK(AG246),"",VLOOKUP(AG246+0,slovy!$N$2:$O$10,2,FALSE))</f>
        <v>#VALUE!</v>
      </c>
      <c r="AG246" t="str">
        <f t="shared" si="66"/>
        <v/>
      </c>
      <c r="AK246">
        <f>ÚJ!$B$2</f>
        <v>0</v>
      </c>
      <c r="AL246">
        <f>ÚJ!$B$3</f>
        <v>0</v>
      </c>
      <c r="AM246">
        <f>ÚJ!$B$4</f>
        <v>0</v>
      </c>
      <c r="AN246" s="200">
        <f>ÚJ!$B$5</f>
        <v>0</v>
      </c>
    </row>
    <row r="247" spans="1:40" x14ac:dyDescent="0.25">
      <c r="A247" t="str">
        <f>IF(ISBLANK('Peněžní deník'!C251),"",'Peněžní deník'!C251)</f>
        <v/>
      </c>
      <c r="B247" s="197" t="str">
        <f>IF(ISBLANK('Peněžní deník'!B251),"",'Peněžní deník'!B251)</f>
        <v/>
      </c>
      <c r="C247" t="str">
        <f>IF(ISBLANK('Peněžní deník'!D251),"",'Peněžní deník'!D251)</f>
        <v/>
      </c>
      <c r="D247" t="str">
        <f>IF(ISNUMBER('Peněžní deník'!F251),"příjmový",IF(ISNUMBER('Peněžní deník'!G251),"výdajový",IF(ISNUMBER('Peněžní deník'!H251),"příjmový",IF(ISNUMBER('Peněžní deník'!I251),"výdajový",""))))</f>
        <v/>
      </c>
      <c r="E247" t="str">
        <f>IF(ISNUMBER('Peněžní deník'!F251),"hotově",IF(ISNUMBER('Peněžní deník'!G251),"hotově",IF(ISNUMBER('Peněžní deník'!H251),"na účet",IF(ISNUMBER('Peněžní deník'!I251),"z účtu",""))))</f>
        <v/>
      </c>
      <c r="F247" t="e">
        <f>VLOOKUP('Peněžní deník'!E251,'Čísla položek'!$A$2:$C$45,2,FALSE)</f>
        <v>#N/A</v>
      </c>
      <c r="G247" s="205" t="str">
        <f>TEXT('Peněžní deník'!F251+'Peněžní deník'!G251+'Peněžní deník'!H251+'Peněžní deník'!I251,"0,00")</f>
        <v>0,00</v>
      </c>
      <c r="H247" s="205">
        <f t="shared" si="67"/>
        <v>0</v>
      </c>
      <c r="I247" s="205">
        <f t="shared" si="70"/>
        <v>0</v>
      </c>
      <c r="J247" t="str">
        <f t="shared" si="69"/>
        <v/>
      </c>
      <c r="K247" t="str">
        <f t="shared" si="71"/>
        <v/>
      </c>
      <c r="L247">
        <f t="shared" si="72"/>
        <v>1</v>
      </c>
      <c r="M247" t="str">
        <f t="shared" si="73"/>
        <v/>
      </c>
      <c r="N247" t="str">
        <f>IF(O247="0","",IF(L247=1,VLOOKUP(O247+0,slovy!$A$2:$C$10,3,FALSE),IF(Q247="1","",VLOOKUP(O247+0,slovy!$A$2:$B$10,2))))</f>
        <v/>
      </c>
      <c r="O247" t="str">
        <f t="shared" si="68"/>
        <v>0</v>
      </c>
      <c r="P247" t="e">
        <f>IF(Q247="0","",IF(Q247="1",VLOOKUP(O247+0,slovy!$F$2:$G$11,2,FALSE),VLOOKUP(Q247+0,slovy!$D$2:$E$10,2,FALSE)))</f>
        <v>#VALUE!</v>
      </c>
      <c r="Q247" t="str">
        <f t="shared" si="74"/>
        <v/>
      </c>
      <c r="R247">
        <f t="shared" si="58"/>
        <v>1</v>
      </c>
      <c r="S247" t="str">
        <f t="shared" si="59"/>
        <v/>
      </c>
      <c r="T247" t="str">
        <f>IF(U247="0","",IF(R247=1,VLOOKUP(U247+0,slovy!$A$2:$C$10,3,FALSE),IF(W247="1","",VLOOKUP(U247+0,slovy!$A$2:$B$10,2))))</f>
        <v/>
      </c>
      <c r="U247" t="str">
        <f t="shared" si="60"/>
        <v>0</v>
      </c>
      <c r="V247" t="e">
        <f>IF(W247="0","",IF(W247="1",VLOOKUP(U247+0,slovy!$F$2:$G$11,2,FALSE),VLOOKUP(W247+0,slovy!$D$2:$E$10,2,FALSE)))</f>
        <v>#VALUE!</v>
      </c>
      <c r="W247" t="str">
        <f t="shared" si="61"/>
        <v/>
      </c>
      <c r="X247" t="e">
        <f>IF(Y247="0","",VLOOKUP(Y247+0,slovy!$H$2:$I$10,2,FALSE))</f>
        <v>#VALUE!</v>
      </c>
      <c r="Y247" t="str">
        <f t="shared" si="62"/>
        <v/>
      </c>
      <c r="Z247" t="e">
        <f>IF(AC247="",VLOOKUP(AA247+0,slovy!$J$2:$K$10,2,FALSE),IF(AC247="0",IF(AE247="0","",IF(AA247="0","",VLOOKUP(AA247+0,slovy!J247:K255,2,FALSE))),IF(AC247="1","",IF(AA247="0",IF(AC247&gt;1,slovy!$M$13,""),VLOOKUP(AA247+0,slovy!$L$2:$M$10,2,FALSE)))))</f>
        <v>#VALUE!</v>
      </c>
      <c r="AA247" t="str">
        <f t="shared" si="63"/>
        <v/>
      </c>
      <c r="AB247" t="e">
        <f>IF(ISBLANK(AC247),"",IF(AC247="0","",IF(AC247="1",CONCATENATE(VLOOKUP(AA247+0,slovy!$F$2:$G$11,2,FALSE),slovy!$M$13),VLOOKUP(AC247+0,slovy!$D$2:$E$10,2,FALSE))))</f>
        <v>#VALUE!</v>
      </c>
      <c r="AC247" t="str">
        <f t="shared" si="64"/>
        <v/>
      </c>
      <c r="AD247" t="e">
        <f>IF(ISBLANK(AE247),"",IF(AE247="0","",IF(AA247="0",CONCATENATE(VLOOKUP(AE247+0,slovy!$H$2:$I$10,2,FALSE),slovy!$M$13),VLOOKUP(AE247+0,slovy!$H$2:$I$10,2,FALSE))))</f>
        <v>#VALUE!</v>
      </c>
      <c r="AE247" t="str">
        <f t="shared" si="65"/>
        <v/>
      </c>
      <c r="AF247" t="e">
        <f>IF(ISBLANK(AG247),"",VLOOKUP(AG247+0,slovy!$N$2:$O$10,2,FALSE))</f>
        <v>#VALUE!</v>
      </c>
      <c r="AG247" t="str">
        <f t="shared" si="66"/>
        <v/>
      </c>
      <c r="AK247">
        <f>ÚJ!$B$2</f>
        <v>0</v>
      </c>
      <c r="AL247">
        <f>ÚJ!$B$3</f>
        <v>0</v>
      </c>
      <c r="AM247">
        <f>ÚJ!$B$4</f>
        <v>0</v>
      </c>
      <c r="AN247" s="200">
        <f>ÚJ!$B$5</f>
        <v>0</v>
      </c>
    </row>
    <row r="248" spans="1:40" x14ac:dyDescent="0.25">
      <c r="A248" t="str">
        <f>IF(ISBLANK('Peněžní deník'!C252),"",'Peněžní deník'!C252)</f>
        <v/>
      </c>
      <c r="B248" s="197" t="str">
        <f>IF(ISBLANK('Peněžní deník'!B252),"",'Peněžní deník'!B252)</f>
        <v/>
      </c>
      <c r="C248" t="str">
        <f>IF(ISBLANK('Peněžní deník'!D252),"",'Peněžní deník'!D252)</f>
        <v/>
      </c>
      <c r="D248" t="str">
        <f>IF(ISNUMBER('Peněžní deník'!F252),"příjmový",IF(ISNUMBER('Peněžní deník'!G252),"výdajový",IF(ISNUMBER('Peněžní deník'!H252),"příjmový",IF(ISNUMBER('Peněžní deník'!I252),"výdajový",""))))</f>
        <v/>
      </c>
      <c r="E248" t="str">
        <f>IF(ISNUMBER('Peněžní deník'!F252),"hotově",IF(ISNUMBER('Peněžní deník'!G252),"hotově",IF(ISNUMBER('Peněžní deník'!H252),"na účet",IF(ISNUMBER('Peněžní deník'!I252),"z účtu",""))))</f>
        <v/>
      </c>
      <c r="F248" t="e">
        <f>VLOOKUP('Peněžní deník'!E252,'Čísla položek'!$A$2:$C$45,2,FALSE)</f>
        <v>#N/A</v>
      </c>
      <c r="G248" s="205" t="str">
        <f>TEXT('Peněžní deník'!F252+'Peněžní deník'!G252+'Peněžní deník'!H252+'Peněžní deník'!I252,"0,00")</f>
        <v>0,00</v>
      </c>
      <c r="H248" s="205">
        <f t="shared" si="67"/>
        <v>0</v>
      </c>
      <c r="I248" s="205">
        <f t="shared" si="70"/>
        <v>0</v>
      </c>
      <c r="J248" t="str">
        <f t="shared" si="69"/>
        <v/>
      </c>
      <c r="K248" t="str">
        <f t="shared" si="71"/>
        <v/>
      </c>
      <c r="L248">
        <f t="shared" si="72"/>
        <v>1</v>
      </c>
      <c r="M248" t="str">
        <f t="shared" si="73"/>
        <v/>
      </c>
      <c r="N248" t="str">
        <f>IF(O248="0","",IF(L248=1,VLOOKUP(O248+0,slovy!$A$2:$C$10,3,FALSE),IF(Q248="1","",VLOOKUP(O248+0,slovy!$A$2:$B$10,2))))</f>
        <v/>
      </c>
      <c r="O248" t="str">
        <f t="shared" si="68"/>
        <v>0</v>
      </c>
      <c r="P248" t="e">
        <f>IF(Q248="0","",IF(Q248="1",VLOOKUP(O248+0,slovy!$F$2:$G$11,2,FALSE),VLOOKUP(Q248+0,slovy!$D$2:$E$10,2,FALSE)))</f>
        <v>#VALUE!</v>
      </c>
      <c r="Q248" t="str">
        <f t="shared" si="74"/>
        <v/>
      </c>
      <c r="R248">
        <f t="shared" si="58"/>
        <v>1</v>
      </c>
      <c r="S248" t="str">
        <f t="shared" si="59"/>
        <v/>
      </c>
      <c r="T248" t="str">
        <f>IF(U248="0","",IF(R248=1,VLOOKUP(U248+0,slovy!$A$2:$C$10,3,FALSE),IF(W248="1","",VLOOKUP(U248+0,slovy!$A$2:$B$10,2))))</f>
        <v/>
      </c>
      <c r="U248" t="str">
        <f t="shared" si="60"/>
        <v>0</v>
      </c>
      <c r="V248" t="e">
        <f>IF(W248="0","",IF(W248="1",VLOOKUP(U248+0,slovy!$F$2:$G$11,2,FALSE),VLOOKUP(W248+0,slovy!$D$2:$E$10,2,FALSE)))</f>
        <v>#VALUE!</v>
      </c>
      <c r="W248" t="str">
        <f t="shared" si="61"/>
        <v/>
      </c>
      <c r="X248" t="e">
        <f>IF(Y248="0","",VLOOKUP(Y248+0,slovy!$H$2:$I$10,2,FALSE))</f>
        <v>#VALUE!</v>
      </c>
      <c r="Y248" t="str">
        <f t="shared" si="62"/>
        <v/>
      </c>
      <c r="Z248" t="e">
        <f>IF(AC248="",VLOOKUP(AA248+0,slovy!$J$2:$K$10,2,FALSE),IF(AC248="0",IF(AE248="0","",IF(AA248="0","",VLOOKUP(AA248+0,slovy!J248:K256,2,FALSE))),IF(AC248="1","",IF(AA248="0",IF(AC248&gt;1,slovy!$M$13,""),VLOOKUP(AA248+0,slovy!$L$2:$M$10,2,FALSE)))))</f>
        <v>#VALUE!</v>
      </c>
      <c r="AA248" t="str">
        <f t="shared" si="63"/>
        <v/>
      </c>
      <c r="AB248" t="e">
        <f>IF(ISBLANK(AC248),"",IF(AC248="0","",IF(AC248="1",CONCATENATE(VLOOKUP(AA248+0,slovy!$F$2:$G$11,2,FALSE),slovy!$M$13),VLOOKUP(AC248+0,slovy!$D$2:$E$10,2,FALSE))))</f>
        <v>#VALUE!</v>
      </c>
      <c r="AC248" t="str">
        <f t="shared" si="64"/>
        <v/>
      </c>
      <c r="AD248" t="e">
        <f>IF(ISBLANK(AE248),"",IF(AE248="0","",IF(AA248="0",CONCATENATE(VLOOKUP(AE248+0,slovy!$H$2:$I$10,2,FALSE),slovy!$M$13),VLOOKUP(AE248+0,slovy!$H$2:$I$10,2,FALSE))))</f>
        <v>#VALUE!</v>
      </c>
      <c r="AE248" t="str">
        <f t="shared" si="65"/>
        <v/>
      </c>
      <c r="AF248" t="e">
        <f>IF(ISBLANK(AG248),"",VLOOKUP(AG248+0,slovy!$N$2:$O$10,2,FALSE))</f>
        <v>#VALUE!</v>
      </c>
      <c r="AG248" t="str">
        <f t="shared" si="66"/>
        <v/>
      </c>
      <c r="AK248">
        <f>ÚJ!$B$2</f>
        <v>0</v>
      </c>
      <c r="AL248">
        <f>ÚJ!$B$3</f>
        <v>0</v>
      </c>
      <c r="AM248">
        <f>ÚJ!$B$4</f>
        <v>0</v>
      </c>
      <c r="AN248" s="200">
        <f>ÚJ!$B$5</f>
        <v>0</v>
      </c>
    </row>
    <row r="249" spans="1:40" x14ac:dyDescent="0.25">
      <c r="A249" t="str">
        <f>IF(ISBLANK('Peněžní deník'!C253),"",'Peněžní deník'!C253)</f>
        <v/>
      </c>
      <c r="B249" s="197" t="str">
        <f>IF(ISBLANK('Peněžní deník'!B253),"",'Peněžní deník'!B253)</f>
        <v/>
      </c>
      <c r="C249" t="str">
        <f>IF(ISBLANK('Peněžní deník'!D253),"",'Peněžní deník'!D253)</f>
        <v/>
      </c>
      <c r="D249" t="str">
        <f>IF(ISNUMBER('Peněžní deník'!F253),"příjmový",IF(ISNUMBER('Peněžní deník'!G253),"výdajový",IF(ISNUMBER('Peněžní deník'!H253),"příjmový",IF(ISNUMBER('Peněžní deník'!I253),"výdajový",""))))</f>
        <v/>
      </c>
      <c r="E249" t="str">
        <f>IF(ISNUMBER('Peněžní deník'!F253),"hotově",IF(ISNUMBER('Peněžní deník'!G253),"hotově",IF(ISNUMBER('Peněžní deník'!H253),"na účet",IF(ISNUMBER('Peněžní deník'!I253),"z účtu",""))))</f>
        <v/>
      </c>
      <c r="F249" t="e">
        <f>VLOOKUP('Peněžní deník'!E253,'Čísla položek'!$A$2:$C$45,2,FALSE)</f>
        <v>#N/A</v>
      </c>
      <c r="G249" s="205" t="str">
        <f>TEXT('Peněžní deník'!F253+'Peněžní deník'!G253+'Peněžní deník'!H253+'Peněžní deník'!I253,"0,00")</f>
        <v>0,00</v>
      </c>
      <c r="H249" s="205">
        <f t="shared" si="67"/>
        <v>0</v>
      </c>
      <c r="I249" s="205">
        <f t="shared" si="70"/>
        <v>0</v>
      </c>
      <c r="J249" t="str">
        <f t="shared" si="69"/>
        <v/>
      </c>
      <c r="K249" t="str">
        <f t="shared" si="71"/>
        <v/>
      </c>
      <c r="L249">
        <f t="shared" si="72"/>
        <v>1</v>
      </c>
      <c r="M249" t="str">
        <f t="shared" si="73"/>
        <v/>
      </c>
      <c r="N249" t="str">
        <f>IF(O249="0","",IF(L249=1,VLOOKUP(O249+0,slovy!$A$2:$C$10,3,FALSE),IF(Q249="1","",VLOOKUP(O249+0,slovy!$A$2:$B$10,2))))</f>
        <v/>
      </c>
      <c r="O249" t="str">
        <f t="shared" si="68"/>
        <v>0</v>
      </c>
      <c r="P249" t="e">
        <f>IF(Q249="0","",IF(Q249="1",VLOOKUP(O249+0,slovy!$F$2:$G$11,2,FALSE),VLOOKUP(Q249+0,slovy!$D$2:$E$10,2,FALSE)))</f>
        <v>#VALUE!</v>
      </c>
      <c r="Q249" t="str">
        <f t="shared" si="74"/>
        <v/>
      </c>
      <c r="R249">
        <f t="shared" si="58"/>
        <v>1</v>
      </c>
      <c r="S249" t="str">
        <f t="shared" si="59"/>
        <v/>
      </c>
      <c r="T249" t="str">
        <f>IF(U249="0","",IF(R249=1,VLOOKUP(U249+0,slovy!$A$2:$C$10,3,FALSE),IF(W249="1","",VLOOKUP(U249+0,slovy!$A$2:$B$10,2))))</f>
        <v/>
      </c>
      <c r="U249" t="str">
        <f t="shared" si="60"/>
        <v>0</v>
      </c>
      <c r="V249" t="e">
        <f>IF(W249="0","",IF(W249="1",VLOOKUP(U249+0,slovy!$F$2:$G$11,2,FALSE),VLOOKUP(W249+0,slovy!$D$2:$E$10,2,FALSE)))</f>
        <v>#VALUE!</v>
      </c>
      <c r="W249" t="str">
        <f t="shared" si="61"/>
        <v/>
      </c>
      <c r="X249" t="e">
        <f>IF(Y249="0","",VLOOKUP(Y249+0,slovy!$H$2:$I$10,2,FALSE))</f>
        <v>#VALUE!</v>
      </c>
      <c r="Y249" t="str">
        <f t="shared" si="62"/>
        <v/>
      </c>
      <c r="Z249" t="e">
        <f>IF(AC249="",VLOOKUP(AA249+0,slovy!$J$2:$K$10,2,FALSE),IF(AC249="0",IF(AE249="0","",IF(AA249="0","",VLOOKUP(AA249+0,slovy!J249:K257,2,FALSE))),IF(AC249="1","",IF(AA249="0",IF(AC249&gt;1,slovy!$M$13,""),VLOOKUP(AA249+0,slovy!$L$2:$M$10,2,FALSE)))))</f>
        <v>#VALUE!</v>
      </c>
      <c r="AA249" t="str">
        <f t="shared" si="63"/>
        <v/>
      </c>
      <c r="AB249" t="e">
        <f>IF(ISBLANK(AC249),"",IF(AC249="0","",IF(AC249="1",CONCATENATE(VLOOKUP(AA249+0,slovy!$F$2:$G$11,2,FALSE),slovy!$M$13),VLOOKUP(AC249+0,slovy!$D$2:$E$10,2,FALSE))))</f>
        <v>#VALUE!</v>
      </c>
      <c r="AC249" t="str">
        <f t="shared" si="64"/>
        <v/>
      </c>
      <c r="AD249" t="e">
        <f>IF(ISBLANK(AE249),"",IF(AE249="0","",IF(AA249="0",CONCATENATE(VLOOKUP(AE249+0,slovy!$H$2:$I$10,2,FALSE),slovy!$M$13),VLOOKUP(AE249+0,slovy!$H$2:$I$10,2,FALSE))))</f>
        <v>#VALUE!</v>
      </c>
      <c r="AE249" t="str">
        <f t="shared" si="65"/>
        <v/>
      </c>
      <c r="AF249" t="e">
        <f>IF(ISBLANK(AG249),"",VLOOKUP(AG249+0,slovy!$N$2:$O$10,2,FALSE))</f>
        <v>#VALUE!</v>
      </c>
      <c r="AG249" t="str">
        <f t="shared" si="66"/>
        <v/>
      </c>
      <c r="AK249">
        <f>ÚJ!$B$2</f>
        <v>0</v>
      </c>
      <c r="AL249">
        <f>ÚJ!$B$3</f>
        <v>0</v>
      </c>
      <c r="AM249">
        <f>ÚJ!$B$4</f>
        <v>0</v>
      </c>
      <c r="AN249" s="200">
        <f>ÚJ!$B$5</f>
        <v>0</v>
      </c>
    </row>
    <row r="250" spans="1:40" x14ac:dyDescent="0.25">
      <c r="A250" t="str">
        <f>IF(ISBLANK('Peněžní deník'!C254),"",'Peněžní deník'!C254)</f>
        <v/>
      </c>
      <c r="B250" s="197" t="str">
        <f>IF(ISBLANK('Peněžní deník'!B254),"",'Peněžní deník'!B254)</f>
        <v/>
      </c>
      <c r="C250" t="str">
        <f>IF(ISBLANK('Peněžní deník'!D254),"",'Peněžní deník'!D254)</f>
        <v/>
      </c>
      <c r="D250" t="str">
        <f>IF(ISNUMBER('Peněžní deník'!F254),"příjmový",IF(ISNUMBER('Peněžní deník'!G254),"výdajový",IF(ISNUMBER('Peněžní deník'!H254),"příjmový",IF(ISNUMBER('Peněžní deník'!I254),"výdajový",""))))</f>
        <v/>
      </c>
      <c r="E250" t="str">
        <f>IF(ISNUMBER('Peněžní deník'!F254),"hotově",IF(ISNUMBER('Peněžní deník'!G254),"hotově",IF(ISNUMBER('Peněžní deník'!H254),"na účet",IF(ISNUMBER('Peněžní deník'!I254),"z účtu",""))))</f>
        <v/>
      </c>
      <c r="F250" t="e">
        <f>VLOOKUP('Peněžní deník'!E254,'Čísla položek'!$A$2:$C$45,2,FALSE)</f>
        <v>#N/A</v>
      </c>
      <c r="G250" s="205" t="str">
        <f>TEXT('Peněžní deník'!F254+'Peněžní deník'!G254+'Peněžní deník'!H254+'Peněžní deník'!I254,"0,00")</f>
        <v>0,00</v>
      </c>
      <c r="H250" s="205">
        <f t="shared" si="67"/>
        <v>0</v>
      </c>
      <c r="I250" s="205">
        <f t="shared" si="70"/>
        <v>0</v>
      </c>
      <c r="J250" t="str">
        <f t="shared" si="69"/>
        <v/>
      </c>
      <c r="K250" t="str">
        <f t="shared" si="71"/>
        <v/>
      </c>
      <c r="L250">
        <f t="shared" si="72"/>
        <v>1</v>
      </c>
      <c r="M250" t="str">
        <f t="shared" si="73"/>
        <v/>
      </c>
      <c r="N250" t="str">
        <f>IF(O250="0","",IF(L250=1,VLOOKUP(O250+0,slovy!$A$2:$C$10,3,FALSE),IF(Q250="1","",VLOOKUP(O250+0,slovy!$A$2:$B$10,2))))</f>
        <v/>
      </c>
      <c r="O250" t="str">
        <f t="shared" si="68"/>
        <v>0</v>
      </c>
      <c r="P250" t="e">
        <f>IF(Q250="0","",IF(Q250="1",VLOOKUP(O250+0,slovy!$F$2:$G$11,2,FALSE),VLOOKUP(Q250+0,slovy!$D$2:$E$10,2,FALSE)))</f>
        <v>#VALUE!</v>
      </c>
      <c r="Q250" t="str">
        <f t="shared" si="74"/>
        <v/>
      </c>
      <c r="R250">
        <f t="shared" si="58"/>
        <v>1</v>
      </c>
      <c r="S250" t="str">
        <f t="shared" si="59"/>
        <v/>
      </c>
      <c r="T250" t="str">
        <f>IF(U250="0","",IF(R250=1,VLOOKUP(U250+0,slovy!$A$2:$C$10,3,FALSE),IF(W250="1","",VLOOKUP(U250+0,slovy!$A$2:$B$10,2))))</f>
        <v/>
      </c>
      <c r="U250" t="str">
        <f t="shared" si="60"/>
        <v>0</v>
      </c>
      <c r="V250" t="e">
        <f>IF(W250="0","",IF(W250="1",VLOOKUP(U250+0,slovy!$F$2:$G$11,2,FALSE),VLOOKUP(W250+0,slovy!$D$2:$E$10,2,FALSE)))</f>
        <v>#VALUE!</v>
      </c>
      <c r="W250" t="str">
        <f t="shared" si="61"/>
        <v/>
      </c>
      <c r="X250" t="e">
        <f>IF(Y250="0","",VLOOKUP(Y250+0,slovy!$H$2:$I$10,2,FALSE))</f>
        <v>#VALUE!</v>
      </c>
      <c r="Y250" t="str">
        <f t="shared" si="62"/>
        <v/>
      </c>
      <c r="Z250" t="e">
        <f>IF(AC250="",VLOOKUP(AA250+0,slovy!$J$2:$K$10,2,FALSE),IF(AC250="0",IF(AE250="0","",IF(AA250="0","",VLOOKUP(AA250+0,slovy!J250:K258,2,FALSE))),IF(AC250="1","",IF(AA250="0",IF(AC250&gt;1,slovy!$M$13,""),VLOOKUP(AA250+0,slovy!$L$2:$M$10,2,FALSE)))))</f>
        <v>#VALUE!</v>
      </c>
      <c r="AA250" t="str">
        <f t="shared" si="63"/>
        <v/>
      </c>
      <c r="AB250" t="e">
        <f>IF(ISBLANK(AC250),"",IF(AC250="0","",IF(AC250="1",CONCATENATE(VLOOKUP(AA250+0,slovy!$F$2:$G$11,2,FALSE),slovy!$M$13),VLOOKUP(AC250+0,slovy!$D$2:$E$10,2,FALSE))))</f>
        <v>#VALUE!</v>
      </c>
      <c r="AC250" t="str">
        <f t="shared" si="64"/>
        <v/>
      </c>
      <c r="AD250" t="e">
        <f>IF(ISBLANK(AE250),"",IF(AE250="0","",IF(AA250="0",CONCATENATE(VLOOKUP(AE250+0,slovy!$H$2:$I$10,2,FALSE),slovy!$M$13),VLOOKUP(AE250+0,slovy!$H$2:$I$10,2,FALSE))))</f>
        <v>#VALUE!</v>
      </c>
      <c r="AE250" t="str">
        <f t="shared" si="65"/>
        <v/>
      </c>
      <c r="AF250" t="e">
        <f>IF(ISBLANK(AG250),"",VLOOKUP(AG250+0,slovy!$N$2:$O$10,2,FALSE))</f>
        <v>#VALUE!</v>
      </c>
      <c r="AG250" t="str">
        <f t="shared" si="66"/>
        <v/>
      </c>
      <c r="AK250">
        <f>ÚJ!$B$2</f>
        <v>0</v>
      </c>
      <c r="AL250">
        <f>ÚJ!$B$3</f>
        <v>0</v>
      </c>
      <c r="AM250">
        <f>ÚJ!$B$4</f>
        <v>0</v>
      </c>
      <c r="AN250" s="200">
        <f>ÚJ!$B$5</f>
        <v>0</v>
      </c>
    </row>
    <row r="251" spans="1:40" x14ac:dyDescent="0.25">
      <c r="A251" t="str">
        <f>IF(ISBLANK('Peněžní deník'!C255),"",'Peněžní deník'!C255)</f>
        <v/>
      </c>
      <c r="B251" s="197" t="str">
        <f>IF(ISBLANK('Peněžní deník'!B255),"",'Peněžní deník'!B255)</f>
        <v/>
      </c>
      <c r="C251" t="str">
        <f>IF(ISBLANK('Peněžní deník'!D255),"",'Peněžní deník'!D255)</f>
        <v/>
      </c>
      <c r="D251" t="str">
        <f>IF(ISNUMBER('Peněžní deník'!F255),"příjmový",IF(ISNUMBER('Peněžní deník'!G255),"výdajový",IF(ISNUMBER('Peněžní deník'!H255),"příjmový",IF(ISNUMBER('Peněžní deník'!I255),"výdajový",""))))</f>
        <v/>
      </c>
      <c r="E251" t="str">
        <f>IF(ISNUMBER('Peněžní deník'!F255),"hotově",IF(ISNUMBER('Peněžní deník'!G255),"hotově",IF(ISNUMBER('Peněžní deník'!H255),"na účet",IF(ISNUMBER('Peněžní deník'!I255),"z účtu",""))))</f>
        <v/>
      </c>
      <c r="F251" t="e">
        <f>VLOOKUP('Peněžní deník'!E255,'Čísla položek'!$A$2:$C$45,2,FALSE)</f>
        <v>#N/A</v>
      </c>
      <c r="G251" s="205" t="str">
        <f>TEXT('Peněžní deník'!F255+'Peněžní deník'!G255+'Peněžní deník'!H255+'Peněžní deník'!I255,"0,00")</f>
        <v>0,00</v>
      </c>
      <c r="H251" s="205">
        <f t="shared" si="67"/>
        <v>0</v>
      </c>
      <c r="I251" s="205">
        <f t="shared" si="70"/>
        <v>0</v>
      </c>
      <c r="J251" t="str">
        <f t="shared" si="69"/>
        <v/>
      </c>
      <c r="K251" t="str">
        <f t="shared" si="71"/>
        <v/>
      </c>
      <c r="L251">
        <f t="shared" si="72"/>
        <v>1</v>
      </c>
      <c r="M251" t="str">
        <f t="shared" si="73"/>
        <v/>
      </c>
      <c r="N251" t="str">
        <f>IF(O251="0","",IF(L251=1,VLOOKUP(O251+0,slovy!$A$2:$C$10,3,FALSE),IF(Q251="1","",VLOOKUP(O251+0,slovy!$A$2:$B$10,2))))</f>
        <v/>
      </c>
      <c r="O251" t="str">
        <f t="shared" si="68"/>
        <v>0</v>
      </c>
      <c r="P251" t="e">
        <f>IF(Q251="0","",IF(Q251="1",VLOOKUP(O251+0,slovy!$F$2:$G$11,2,FALSE),VLOOKUP(Q251+0,slovy!$D$2:$E$10,2,FALSE)))</f>
        <v>#VALUE!</v>
      </c>
      <c r="Q251" t="str">
        <f t="shared" si="74"/>
        <v/>
      </c>
      <c r="R251">
        <f t="shared" si="58"/>
        <v>1</v>
      </c>
      <c r="S251" t="str">
        <f t="shared" si="59"/>
        <v/>
      </c>
      <c r="T251" t="str">
        <f>IF(U251="0","",IF(R251=1,VLOOKUP(U251+0,slovy!$A$2:$C$10,3,FALSE),IF(W251="1","",VLOOKUP(U251+0,slovy!$A$2:$B$10,2))))</f>
        <v/>
      </c>
      <c r="U251" t="str">
        <f t="shared" si="60"/>
        <v>0</v>
      </c>
      <c r="V251" t="e">
        <f>IF(W251="0","",IF(W251="1",VLOOKUP(U251+0,slovy!$F$2:$G$11,2,FALSE),VLOOKUP(W251+0,slovy!$D$2:$E$10,2,FALSE)))</f>
        <v>#VALUE!</v>
      </c>
      <c r="W251" t="str">
        <f t="shared" si="61"/>
        <v/>
      </c>
      <c r="X251" t="e">
        <f>IF(Y251="0","",VLOOKUP(Y251+0,slovy!$H$2:$I$10,2,FALSE))</f>
        <v>#VALUE!</v>
      </c>
      <c r="Y251" t="str">
        <f t="shared" si="62"/>
        <v/>
      </c>
      <c r="Z251" t="e">
        <f>IF(AC251="",VLOOKUP(AA251+0,slovy!$J$2:$K$10,2,FALSE),IF(AC251="0",IF(AE251="0","",IF(AA251="0","",VLOOKUP(AA251+0,slovy!J251:K259,2,FALSE))),IF(AC251="1","",IF(AA251="0",IF(AC251&gt;1,slovy!$M$13,""),VLOOKUP(AA251+0,slovy!$L$2:$M$10,2,FALSE)))))</f>
        <v>#VALUE!</v>
      </c>
      <c r="AA251" t="str">
        <f t="shared" si="63"/>
        <v/>
      </c>
      <c r="AB251" t="e">
        <f>IF(ISBLANK(AC251),"",IF(AC251="0","",IF(AC251="1",CONCATENATE(VLOOKUP(AA251+0,slovy!$F$2:$G$11,2,FALSE),slovy!$M$13),VLOOKUP(AC251+0,slovy!$D$2:$E$10,2,FALSE))))</f>
        <v>#VALUE!</v>
      </c>
      <c r="AC251" t="str">
        <f t="shared" si="64"/>
        <v/>
      </c>
      <c r="AD251" t="e">
        <f>IF(ISBLANK(AE251),"",IF(AE251="0","",IF(AA251="0",CONCATENATE(VLOOKUP(AE251+0,slovy!$H$2:$I$10,2,FALSE),slovy!$M$13),VLOOKUP(AE251+0,slovy!$H$2:$I$10,2,FALSE))))</f>
        <v>#VALUE!</v>
      </c>
      <c r="AE251" t="str">
        <f t="shared" si="65"/>
        <v/>
      </c>
      <c r="AF251" t="e">
        <f>IF(ISBLANK(AG251),"",VLOOKUP(AG251+0,slovy!$N$2:$O$10,2,FALSE))</f>
        <v>#VALUE!</v>
      </c>
      <c r="AG251" t="str">
        <f t="shared" si="66"/>
        <v/>
      </c>
      <c r="AK251">
        <f>ÚJ!$B$2</f>
        <v>0</v>
      </c>
      <c r="AL251">
        <f>ÚJ!$B$3</f>
        <v>0</v>
      </c>
      <c r="AM251">
        <f>ÚJ!$B$4</f>
        <v>0</v>
      </c>
      <c r="AN251" s="200">
        <f>ÚJ!$B$5</f>
        <v>0</v>
      </c>
    </row>
    <row r="252" spans="1:40" x14ac:dyDescent="0.25">
      <c r="A252" t="str">
        <f>IF(ISBLANK('Peněžní deník'!C256),"",'Peněžní deník'!C256)</f>
        <v/>
      </c>
      <c r="B252" s="197" t="str">
        <f>IF(ISBLANK('Peněžní deník'!B256),"",'Peněžní deník'!B256)</f>
        <v/>
      </c>
      <c r="C252" t="str">
        <f>IF(ISBLANK('Peněžní deník'!D256),"",'Peněžní deník'!D256)</f>
        <v/>
      </c>
      <c r="D252" t="str">
        <f>IF(ISNUMBER('Peněžní deník'!F256),"příjmový",IF(ISNUMBER('Peněžní deník'!G256),"výdajový",IF(ISNUMBER('Peněžní deník'!H256),"příjmový",IF(ISNUMBER('Peněžní deník'!I256),"výdajový",""))))</f>
        <v/>
      </c>
      <c r="E252" t="str">
        <f>IF(ISNUMBER('Peněžní deník'!F256),"hotově",IF(ISNUMBER('Peněžní deník'!G256),"hotově",IF(ISNUMBER('Peněžní deník'!H256),"na účet",IF(ISNUMBER('Peněžní deník'!I256),"z účtu",""))))</f>
        <v/>
      </c>
      <c r="F252" t="e">
        <f>VLOOKUP('Peněžní deník'!E256,'Čísla položek'!$A$2:$C$45,2,FALSE)</f>
        <v>#N/A</v>
      </c>
      <c r="G252" s="205" t="str">
        <f>TEXT('Peněžní deník'!F256+'Peněžní deník'!G256+'Peněžní deník'!H256+'Peněžní deník'!I256,"0,00")</f>
        <v>0,00</v>
      </c>
      <c r="H252" s="205">
        <f t="shared" si="67"/>
        <v>0</v>
      </c>
      <c r="I252" s="205">
        <f t="shared" si="70"/>
        <v>0</v>
      </c>
      <c r="J252" t="str">
        <f t="shared" si="69"/>
        <v/>
      </c>
      <c r="K252" t="str">
        <f t="shared" si="71"/>
        <v/>
      </c>
      <c r="L252">
        <f t="shared" si="72"/>
        <v>1</v>
      </c>
      <c r="M252" t="str">
        <f t="shared" si="73"/>
        <v/>
      </c>
      <c r="N252" t="str">
        <f>IF(O252="0","",IF(L252=1,VLOOKUP(O252+0,slovy!$A$2:$C$10,3,FALSE),IF(Q252="1","",VLOOKUP(O252+0,slovy!$A$2:$B$10,2))))</f>
        <v/>
      </c>
      <c r="O252" t="str">
        <f t="shared" si="68"/>
        <v>0</v>
      </c>
      <c r="P252" t="e">
        <f>IF(Q252="0","",IF(Q252="1",VLOOKUP(O252+0,slovy!$F$2:$G$11,2,FALSE),VLOOKUP(Q252+0,slovy!$D$2:$E$10,2,FALSE)))</f>
        <v>#VALUE!</v>
      </c>
      <c r="Q252" t="str">
        <f t="shared" si="74"/>
        <v/>
      </c>
      <c r="R252">
        <f t="shared" si="58"/>
        <v>1</v>
      </c>
      <c r="S252" t="str">
        <f t="shared" si="59"/>
        <v/>
      </c>
      <c r="T252" t="str">
        <f>IF(U252="0","",IF(R252=1,VLOOKUP(U252+0,slovy!$A$2:$C$10,3,FALSE),IF(W252="1","",VLOOKUP(U252+0,slovy!$A$2:$B$10,2))))</f>
        <v/>
      </c>
      <c r="U252" t="str">
        <f t="shared" si="60"/>
        <v>0</v>
      </c>
      <c r="V252" t="e">
        <f>IF(W252="0","",IF(W252="1",VLOOKUP(U252+0,slovy!$F$2:$G$11,2,FALSE),VLOOKUP(W252+0,slovy!$D$2:$E$10,2,FALSE)))</f>
        <v>#VALUE!</v>
      </c>
      <c r="W252" t="str">
        <f t="shared" si="61"/>
        <v/>
      </c>
      <c r="X252" t="e">
        <f>IF(Y252="0","",VLOOKUP(Y252+0,slovy!$H$2:$I$10,2,FALSE))</f>
        <v>#VALUE!</v>
      </c>
      <c r="Y252" t="str">
        <f t="shared" si="62"/>
        <v/>
      </c>
      <c r="Z252" t="e">
        <f>IF(AC252="",VLOOKUP(AA252+0,slovy!$J$2:$K$10,2,FALSE),IF(AC252="0",IF(AE252="0","",IF(AA252="0","",VLOOKUP(AA252+0,slovy!J252:K260,2,FALSE))),IF(AC252="1","",IF(AA252="0",IF(AC252&gt;1,slovy!$M$13,""),VLOOKUP(AA252+0,slovy!$L$2:$M$10,2,FALSE)))))</f>
        <v>#VALUE!</v>
      </c>
      <c r="AA252" t="str">
        <f t="shared" si="63"/>
        <v/>
      </c>
      <c r="AB252" t="e">
        <f>IF(ISBLANK(AC252),"",IF(AC252="0","",IF(AC252="1",CONCATENATE(VLOOKUP(AA252+0,slovy!$F$2:$G$11,2,FALSE),slovy!$M$13),VLOOKUP(AC252+0,slovy!$D$2:$E$10,2,FALSE))))</f>
        <v>#VALUE!</v>
      </c>
      <c r="AC252" t="str">
        <f t="shared" si="64"/>
        <v/>
      </c>
      <c r="AD252" t="e">
        <f>IF(ISBLANK(AE252),"",IF(AE252="0","",IF(AA252="0",CONCATENATE(VLOOKUP(AE252+0,slovy!$H$2:$I$10,2,FALSE),slovy!$M$13),VLOOKUP(AE252+0,slovy!$H$2:$I$10,2,FALSE))))</f>
        <v>#VALUE!</v>
      </c>
      <c r="AE252" t="str">
        <f t="shared" si="65"/>
        <v/>
      </c>
      <c r="AF252" t="e">
        <f>IF(ISBLANK(AG252),"",VLOOKUP(AG252+0,slovy!$N$2:$O$10,2,FALSE))</f>
        <v>#VALUE!</v>
      </c>
      <c r="AG252" t="str">
        <f t="shared" si="66"/>
        <v/>
      </c>
      <c r="AK252">
        <f>ÚJ!$B$2</f>
        <v>0</v>
      </c>
      <c r="AL252">
        <f>ÚJ!$B$3</f>
        <v>0</v>
      </c>
      <c r="AM252">
        <f>ÚJ!$B$4</f>
        <v>0</v>
      </c>
      <c r="AN252" s="200">
        <f>ÚJ!$B$5</f>
        <v>0</v>
      </c>
    </row>
    <row r="253" spans="1:40" x14ac:dyDescent="0.25">
      <c r="A253" t="str">
        <f>IF(ISBLANK('Peněžní deník'!C257),"",'Peněžní deník'!C257)</f>
        <v/>
      </c>
      <c r="B253" s="197" t="str">
        <f>IF(ISBLANK('Peněžní deník'!B257),"",'Peněžní deník'!B257)</f>
        <v/>
      </c>
      <c r="C253" t="str">
        <f>IF(ISBLANK('Peněžní deník'!D257),"",'Peněžní deník'!D257)</f>
        <v/>
      </c>
      <c r="D253" t="str">
        <f>IF(ISNUMBER('Peněžní deník'!F257),"příjmový",IF(ISNUMBER('Peněžní deník'!G257),"výdajový",IF(ISNUMBER('Peněžní deník'!H257),"příjmový",IF(ISNUMBER('Peněžní deník'!I257),"výdajový",""))))</f>
        <v/>
      </c>
      <c r="E253" t="str">
        <f>IF(ISNUMBER('Peněžní deník'!F257),"hotově",IF(ISNUMBER('Peněžní deník'!G257),"hotově",IF(ISNUMBER('Peněžní deník'!H257),"na účet",IF(ISNUMBER('Peněžní deník'!I257),"z účtu",""))))</f>
        <v/>
      </c>
      <c r="F253" t="e">
        <f>VLOOKUP('Peněžní deník'!E257,'Čísla položek'!$A$2:$C$45,2,FALSE)</f>
        <v>#N/A</v>
      </c>
      <c r="G253" s="205" t="str">
        <f>TEXT('Peněžní deník'!F257+'Peněžní deník'!G257+'Peněžní deník'!H257+'Peněžní deník'!I257,"0,00")</f>
        <v>0,00</v>
      </c>
      <c r="H253" s="205">
        <f t="shared" si="67"/>
        <v>0</v>
      </c>
      <c r="I253" s="205">
        <f t="shared" si="70"/>
        <v>0</v>
      </c>
      <c r="J253" t="str">
        <f t="shared" si="69"/>
        <v/>
      </c>
      <c r="K253" t="str">
        <f t="shared" si="71"/>
        <v/>
      </c>
      <c r="L253">
        <f t="shared" si="72"/>
        <v>1</v>
      </c>
      <c r="M253" t="str">
        <f t="shared" si="73"/>
        <v/>
      </c>
      <c r="N253" t="str">
        <f>IF(O253="0","",IF(L253=1,VLOOKUP(O253+0,slovy!$A$2:$C$10,3,FALSE),IF(Q253="1","",VLOOKUP(O253+0,slovy!$A$2:$B$10,2))))</f>
        <v/>
      </c>
      <c r="O253" t="str">
        <f t="shared" si="68"/>
        <v>0</v>
      </c>
      <c r="P253" t="e">
        <f>IF(Q253="0","",IF(Q253="1",VLOOKUP(O253+0,slovy!$F$2:$G$11,2,FALSE),VLOOKUP(Q253+0,slovy!$D$2:$E$10,2,FALSE)))</f>
        <v>#VALUE!</v>
      </c>
      <c r="Q253" t="str">
        <f t="shared" si="74"/>
        <v/>
      </c>
      <c r="R253">
        <f t="shared" si="58"/>
        <v>1</v>
      </c>
      <c r="S253" t="str">
        <f t="shared" si="59"/>
        <v/>
      </c>
      <c r="T253" t="str">
        <f>IF(U253="0","",IF(R253=1,VLOOKUP(U253+0,slovy!$A$2:$C$10,3,FALSE),IF(W253="1","",VLOOKUP(U253+0,slovy!$A$2:$B$10,2))))</f>
        <v/>
      </c>
      <c r="U253" t="str">
        <f t="shared" si="60"/>
        <v>0</v>
      </c>
      <c r="V253" t="e">
        <f>IF(W253="0","",IF(W253="1",VLOOKUP(U253+0,slovy!$F$2:$G$11,2,FALSE),VLOOKUP(W253+0,slovy!$D$2:$E$10,2,FALSE)))</f>
        <v>#VALUE!</v>
      </c>
      <c r="W253" t="str">
        <f t="shared" si="61"/>
        <v/>
      </c>
      <c r="X253" t="e">
        <f>IF(Y253="0","",VLOOKUP(Y253+0,slovy!$H$2:$I$10,2,FALSE))</f>
        <v>#VALUE!</v>
      </c>
      <c r="Y253" t="str">
        <f t="shared" si="62"/>
        <v/>
      </c>
      <c r="Z253" t="e">
        <f>IF(AC253="",VLOOKUP(AA253+0,slovy!$J$2:$K$10,2,FALSE),IF(AC253="0",IF(AE253="0","",IF(AA253="0","",VLOOKUP(AA253+0,slovy!J253:K261,2,FALSE))),IF(AC253="1","",IF(AA253="0",IF(AC253&gt;1,slovy!$M$13,""),VLOOKUP(AA253+0,slovy!$L$2:$M$10,2,FALSE)))))</f>
        <v>#VALUE!</v>
      </c>
      <c r="AA253" t="str">
        <f t="shared" si="63"/>
        <v/>
      </c>
      <c r="AB253" t="e">
        <f>IF(ISBLANK(AC253),"",IF(AC253="0","",IF(AC253="1",CONCATENATE(VLOOKUP(AA253+0,slovy!$F$2:$G$11,2,FALSE),slovy!$M$13),VLOOKUP(AC253+0,slovy!$D$2:$E$10,2,FALSE))))</f>
        <v>#VALUE!</v>
      </c>
      <c r="AC253" t="str">
        <f t="shared" si="64"/>
        <v/>
      </c>
      <c r="AD253" t="e">
        <f>IF(ISBLANK(AE253),"",IF(AE253="0","",IF(AA253="0",CONCATENATE(VLOOKUP(AE253+0,slovy!$H$2:$I$10,2,FALSE),slovy!$M$13),VLOOKUP(AE253+0,slovy!$H$2:$I$10,2,FALSE))))</f>
        <v>#VALUE!</v>
      </c>
      <c r="AE253" t="str">
        <f t="shared" si="65"/>
        <v/>
      </c>
      <c r="AF253" t="e">
        <f>IF(ISBLANK(AG253),"",VLOOKUP(AG253+0,slovy!$N$2:$O$10,2,FALSE))</f>
        <v>#VALUE!</v>
      </c>
      <c r="AG253" t="str">
        <f t="shared" si="66"/>
        <v/>
      </c>
      <c r="AK253">
        <f>ÚJ!$B$2</f>
        <v>0</v>
      </c>
      <c r="AL253">
        <f>ÚJ!$B$3</f>
        <v>0</v>
      </c>
      <c r="AM253">
        <f>ÚJ!$B$4</f>
        <v>0</v>
      </c>
      <c r="AN253" s="200">
        <f>ÚJ!$B$5</f>
        <v>0</v>
      </c>
    </row>
    <row r="254" spans="1:40" x14ac:dyDescent="0.25">
      <c r="A254" t="str">
        <f>IF(ISBLANK('Peněžní deník'!C258),"",'Peněžní deník'!C258)</f>
        <v/>
      </c>
      <c r="B254" s="197" t="str">
        <f>IF(ISBLANK('Peněžní deník'!B258),"",'Peněžní deník'!B258)</f>
        <v/>
      </c>
      <c r="C254" t="str">
        <f>IF(ISBLANK('Peněžní deník'!D258),"",'Peněžní deník'!D258)</f>
        <v/>
      </c>
      <c r="D254" t="str">
        <f>IF(ISNUMBER('Peněžní deník'!F258),"příjmový",IF(ISNUMBER('Peněžní deník'!G258),"výdajový",IF(ISNUMBER('Peněžní deník'!H258),"příjmový",IF(ISNUMBER('Peněžní deník'!I258),"výdajový",""))))</f>
        <v/>
      </c>
      <c r="E254" t="str">
        <f>IF(ISNUMBER('Peněžní deník'!F258),"hotově",IF(ISNUMBER('Peněžní deník'!G258),"hotově",IF(ISNUMBER('Peněžní deník'!H258),"na účet",IF(ISNUMBER('Peněžní deník'!I258),"z účtu",""))))</f>
        <v/>
      </c>
      <c r="F254" t="e">
        <f>VLOOKUP('Peněžní deník'!E258,'Čísla položek'!$A$2:$C$45,2,FALSE)</f>
        <v>#N/A</v>
      </c>
      <c r="G254" s="205" t="str">
        <f>TEXT('Peněžní deník'!F258+'Peněžní deník'!G258+'Peněžní deník'!H258+'Peněžní deník'!I258,"0,00")</f>
        <v>0,00</v>
      </c>
      <c r="H254" s="205">
        <f t="shared" si="67"/>
        <v>0</v>
      </c>
      <c r="I254" s="205">
        <f t="shared" si="70"/>
        <v>0</v>
      </c>
      <c r="J254" t="str">
        <f t="shared" si="69"/>
        <v/>
      </c>
      <c r="K254" t="str">
        <f t="shared" si="71"/>
        <v/>
      </c>
      <c r="L254">
        <f t="shared" si="72"/>
        <v>1</v>
      </c>
      <c r="M254" t="str">
        <f t="shared" si="73"/>
        <v/>
      </c>
      <c r="N254" t="str">
        <f>IF(O254="0","",IF(L254=1,VLOOKUP(O254+0,slovy!$A$2:$C$10,3,FALSE),IF(Q254="1","",VLOOKUP(O254+0,slovy!$A$2:$B$10,2))))</f>
        <v/>
      </c>
      <c r="O254" t="str">
        <f t="shared" si="68"/>
        <v>0</v>
      </c>
      <c r="P254" t="e">
        <f>IF(Q254="0","",IF(Q254="1",VLOOKUP(O254+0,slovy!$F$2:$G$11,2,FALSE),VLOOKUP(Q254+0,slovy!$D$2:$E$10,2,FALSE)))</f>
        <v>#VALUE!</v>
      </c>
      <c r="Q254" t="str">
        <f t="shared" si="74"/>
        <v/>
      </c>
      <c r="R254">
        <f t="shared" si="58"/>
        <v>1</v>
      </c>
      <c r="S254" t="str">
        <f t="shared" si="59"/>
        <v/>
      </c>
      <c r="T254" t="str">
        <f>IF(U254="0","",IF(R254=1,VLOOKUP(U254+0,slovy!$A$2:$C$10,3,FALSE),IF(W254="1","",VLOOKUP(U254+0,slovy!$A$2:$B$10,2))))</f>
        <v/>
      </c>
      <c r="U254" t="str">
        <f t="shared" si="60"/>
        <v>0</v>
      </c>
      <c r="V254" t="e">
        <f>IF(W254="0","",IF(W254="1",VLOOKUP(U254+0,slovy!$F$2:$G$11,2,FALSE),VLOOKUP(W254+0,slovy!$D$2:$E$10,2,FALSE)))</f>
        <v>#VALUE!</v>
      </c>
      <c r="W254" t="str">
        <f t="shared" si="61"/>
        <v/>
      </c>
      <c r="X254" t="e">
        <f>IF(Y254="0","",VLOOKUP(Y254+0,slovy!$H$2:$I$10,2,FALSE))</f>
        <v>#VALUE!</v>
      </c>
      <c r="Y254" t="str">
        <f t="shared" si="62"/>
        <v/>
      </c>
      <c r="Z254" t="e">
        <f>IF(AC254="",VLOOKUP(AA254+0,slovy!$J$2:$K$10,2,FALSE),IF(AC254="0",IF(AE254="0","",IF(AA254="0","",VLOOKUP(AA254+0,slovy!J254:K262,2,FALSE))),IF(AC254="1","",IF(AA254="0",IF(AC254&gt;1,slovy!$M$13,""),VLOOKUP(AA254+0,slovy!$L$2:$M$10,2,FALSE)))))</f>
        <v>#VALUE!</v>
      </c>
      <c r="AA254" t="str">
        <f t="shared" si="63"/>
        <v/>
      </c>
      <c r="AB254" t="e">
        <f>IF(ISBLANK(AC254),"",IF(AC254="0","",IF(AC254="1",CONCATENATE(VLOOKUP(AA254+0,slovy!$F$2:$G$11,2,FALSE),slovy!$M$13),VLOOKUP(AC254+0,slovy!$D$2:$E$10,2,FALSE))))</f>
        <v>#VALUE!</v>
      </c>
      <c r="AC254" t="str">
        <f t="shared" si="64"/>
        <v/>
      </c>
      <c r="AD254" t="e">
        <f>IF(ISBLANK(AE254),"",IF(AE254="0","",IF(AA254="0",CONCATENATE(VLOOKUP(AE254+0,slovy!$H$2:$I$10,2,FALSE),slovy!$M$13),VLOOKUP(AE254+0,slovy!$H$2:$I$10,2,FALSE))))</f>
        <v>#VALUE!</v>
      </c>
      <c r="AE254" t="str">
        <f t="shared" si="65"/>
        <v/>
      </c>
      <c r="AF254" t="e">
        <f>IF(ISBLANK(AG254),"",VLOOKUP(AG254+0,slovy!$N$2:$O$10,2,FALSE))</f>
        <v>#VALUE!</v>
      </c>
      <c r="AG254" t="str">
        <f t="shared" si="66"/>
        <v/>
      </c>
      <c r="AK254">
        <f>ÚJ!$B$2</f>
        <v>0</v>
      </c>
      <c r="AL254">
        <f>ÚJ!$B$3</f>
        <v>0</v>
      </c>
      <c r="AM254">
        <f>ÚJ!$B$4</f>
        <v>0</v>
      </c>
      <c r="AN254" s="200">
        <f>ÚJ!$B$5</f>
        <v>0</v>
      </c>
    </row>
    <row r="255" spans="1:40" x14ac:dyDescent="0.25">
      <c r="A255" t="str">
        <f>IF(ISBLANK('Peněžní deník'!C259),"",'Peněžní deník'!C259)</f>
        <v/>
      </c>
      <c r="B255" s="197" t="str">
        <f>IF(ISBLANK('Peněžní deník'!B259),"",'Peněžní deník'!B259)</f>
        <v/>
      </c>
      <c r="C255" t="str">
        <f>IF(ISBLANK('Peněžní deník'!D259),"",'Peněžní deník'!D259)</f>
        <v/>
      </c>
      <c r="D255" t="str">
        <f>IF(ISNUMBER('Peněžní deník'!F259),"příjmový",IF(ISNUMBER('Peněžní deník'!G259),"výdajový",IF(ISNUMBER('Peněžní deník'!H259),"příjmový",IF(ISNUMBER('Peněžní deník'!I259),"výdajový",""))))</f>
        <v/>
      </c>
      <c r="E255" t="str">
        <f>IF(ISNUMBER('Peněžní deník'!F259),"hotově",IF(ISNUMBER('Peněžní deník'!G259),"hotově",IF(ISNUMBER('Peněžní deník'!H259),"na účet",IF(ISNUMBER('Peněžní deník'!I259),"z účtu",""))))</f>
        <v/>
      </c>
      <c r="F255" t="e">
        <f>VLOOKUP('Peněžní deník'!E259,'Čísla položek'!$A$2:$C$45,2,FALSE)</f>
        <v>#N/A</v>
      </c>
      <c r="G255" s="205" t="str">
        <f>TEXT('Peněžní deník'!F259+'Peněžní deník'!G259+'Peněžní deník'!H259+'Peněžní deník'!I259,"0,00")</f>
        <v>0,00</v>
      </c>
      <c r="H255" s="205">
        <f t="shared" si="67"/>
        <v>0</v>
      </c>
      <c r="I255" s="205">
        <f t="shared" si="70"/>
        <v>0</v>
      </c>
      <c r="J255" t="str">
        <f t="shared" si="69"/>
        <v/>
      </c>
      <c r="K255" t="str">
        <f t="shared" si="71"/>
        <v/>
      </c>
      <c r="L255">
        <f t="shared" si="72"/>
        <v>1</v>
      </c>
      <c r="M255" t="str">
        <f t="shared" si="73"/>
        <v/>
      </c>
      <c r="N255" t="str">
        <f>IF(O255="0","",IF(L255=1,VLOOKUP(O255+0,slovy!$A$2:$C$10,3,FALSE),IF(Q255="1","",VLOOKUP(O255+0,slovy!$A$2:$B$10,2))))</f>
        <v/>
      </c>
      <c r="O255" t="str">
        <f t="shared" si="68"/>
        <v>0</v>
      </c>
      <c r="P255" t="e">
        <f>IF(Q255="0","",IF(Q255="1",VLOOKUP(O255+0,slovy!$F$2:$G$11,2,FALSE),VLOOKUP(Q255+0,slovy!$D$2:$E$10,2,FALSE)))</f>
        <v>#VALUE!</v>
      </c>
      <c r="Q255" t="str">
        <f t="shared" si="74"/>
        <v/>
      </c>
      <c r="R255">
        <f t="shared" si="58"/>
        <v>1</v>
      </c>
      <c r="S255" t="str">
        <f t="shared" si="59"/>
        <v/>
      </c>
      <c r="T255" t="str">
        <f>IF(U255="0","",IF(R255=1,VLOOKUP(U255+0,slovy!$A$2:$C$10,3,FALSE),IF(W255="1","",VLOOKUP(U255+0,slovy!$A$2:$B$10,2))))</f>
        <v/>
      </c>
      <c r="U255" t="str">
        <f t="shared" si="60"/>
        <v>0</v>
      </c>
      <c r="V255" t="e">
        <f>IF(W255="0","",IF(W255="1",VLOOKUP(U255+0,slovy!$F$2:$G$11,2,FALSE),VLOOKUP(W255+0,slovy!$D$2:$E$10,2,FALSE)))</f>
        <v>#VALUE!</v>
      </c>
      <c r="W255" t="str">
        <f t="shared" si="61"/>
        <v/>
      </c>
      <c r="X255" t="e">
        <f>IF(Y255="0","",VLOOKUP(Y255+0,slovy!$H$2:$I$10,2,FALSE))</f>
        <v>#VALUE!</v>
      </c>
      <c r="Y255" t="str">
        <f t="shared" si="62"/>
        <v/>
      </c>
      <c r="Z255" t="e">
        <f>IF(AC255="",VLOOKUP(AA255+0,slovy!$J$2:$K$10,2,FALSE),IF(AC255="0",IF(AE255="0","",IF(AA255="0","",VLOOKUP(AA255+0,slovy!J255:K263,2,FALSE))),IF(AC255="1","",IF(AA255="0",IF(AC255&gt;1,slovy!$M$13,""),VLOOKUP(AA255+0,slovy!$L$2:$M$10,2,FALSE)))))</f>
        <v>#VALUE!</v>
      </c>
      <c r="AA255" t="str">
        <f t="shared" si="63"/>
        <v/>
      </c>
      <c r="AB255" t="e">
        <f>IF(ISBLANK(AC255),"",IF(AC255="0","",IF(AC255="1",CONCATENATE(VLOOKUP(AA255+0,slovy!$F$2:$G$11,2,FALSE),slovy!$M$13),VLOOKUP(AC255+0,slovy!$D$2:$E$10,2,FALSE))))</f>
        <v>#VALUE!</v>
      </c>
      <c r="AC255" t="str">
        <f t="shared" si="64"/>
        <v/>
      </c>
      <c r="AD255" t="e">
        <f>IF(ISBLANK(AE255),"",IF(AE255="0","",IF(AA255="0",CONCATENATE(VLOOKUP(AE255+0,slovy!$H$2:$I$10,2,FALSE),slovy!$M$13),VLOOKUP(AE255+0,slovy!$H$2:$I$10,2,FALSE))))</f>
        <v>#VALUE!</v>
      </c>
      <c r="AE255" t="str">
        <f t="shared" si="65"/>
        <v/>
      </c>
      <c r="AF255" t="e">
        <f>IF(ISBLANK(AG255),"",VLOOKUP(AG255+0,slovy!$N$2:$O$10,2,FALSE))</f>
        <v>#VALUE!</v>
      </c>
      <c r="AG255" t="str">
        <f t="shared" si="66"/>
        <v/>
      </c>
      <c r="AK255">
        <f>ÚJ!$B$2</f>
        <v>0</v>
      </c>
      <c r="AL255">
        <f>ÚJ!$B$3</f>
        <v>0</v>
      </c>
      <c r="AM255">
        <f>ÚJ!$B$4</f>
        <v>0</v>
      </c>
      <c r="AN255" s="200">
        <f>ÚJ!$B$5</f>
        <v>0</v>
      </c>
    </row>
    <row r="256" spans="1:40" x14ac:dyDescent="0.25">
      <c r="A256" t="str">
        <f>IF(ISBLANK('Peněžní deník'!C260),"",'Peněžní deník'!C260)</f>
        <v/>
      </c>
      <c r="B256" s="197" t="str">
        <f>IF(ISBLANK('Peněžní deník'!B260),"",'Peněžní deník'!B260)</f>
        <v/>
      </c>
      <c r="C256" t="str">
        <f>IF(ISBLANK('Peněžní deník'!D260),"",'Peněžní deník'!D260)</f>
        <v/>
      </c>
      <c r="D256" t="str">
        <f>IF(ISNUMBER('Peněžní deník'!F260),"příjmový",IF(ISNUMBER('Peněžní deník'!G260),"výdajový",IF(ISNUMBER('Peněžní deník'!H260),"příjmový",IF(ISNUMBER('Peněžní deník'!I260),"výdajový",""))))</f>
        <v/>
      </c>
      <c r="E256" t="str">
        <f>IF(ISNUMBER('Peněžní deník'!F260),"hotově",IF(ISNUMBER('Peněžní deník'!G260),"hotově",IF(ISNUMBER('Peněžní deník'!H260),"na účet",IF(ISNUMBER('Peněžní deník'!I260),"z účtu",""))))</f>
        <v/>
      </c>
      <c r="F256" t="e">
        <f>VLOOKUP('Peněžní deník'!E260,'Čísla položek'!$A$2:$C$45,2,FALSE)</f>
        <v>#N/A</v>
      </c>
      <c r="G256" s="205" t="str">
        <f>TEXT('Peněžní deník'!F260+'Peněžní deník'!G260+'Peněžní deník'!H260+'Peněžní deník'!I260,"0,00")</f>
        <v>0,00</v>
      </c>
      <c r="H256" s="205">
        <f t="shared" si="67"/>
        <v>0</v>
      </c>
      <c r="I256" s="205">
        <f t="shared" si="70"/>
        <v>0</v>
      </c>
      <c r="J256" t="str">
        <f t="shared" si="69"/>
        <v/>
      </c>
      <c r="K256" t="str">
        <f t="shared" si="71"/>
        <v/>
      </c>
      <c r="L256">
        <f t="shared" si="72"/>
        <v>1</v>
      </c>
      <c r="M256" t="str">
        <f t="shared" si="73"/>
        <v/>
      </c>
      <c r="N256" t="str">
        <f>IF(O256="0","",IF(L256=1,VLOOKUP(O256+0,slovy!$A$2:$C$10,3,FALSE),IF(Q256="1","",VLOOKUP(O256+0,slovy!$A$2:$B$10,2))))</f>
        <v/>
      </c>
      <c r="O256" t="str">
        <f t="shared" si="68"/>
        <v>0</v>
      </c>
      <c r="P256" t="e">
        <f>IF(Q256="0","",IF(Q256="1",VLOOKUP(O256+0,slovy!$F$2:$G$11,2,FALSE),VLOOKUP(Q256+0,slovy!$D$2:$E$10,2,FALSE)))</f>
        <v>#VALUE!</v>
      </c>
      <c r="Q256" t="str">
        <f t="shared" si="74"/>
        <v/>
      </c>
      <c r="R256">
        <f t="shared" si="58"/>
        <v>1</v>
      </c>
      <c r="S256" t="str">
        <f t="shared" si="59"/>
        <v/>
      </c>
      <c r="T256" t="str">
        <f>IF(U256="0","",IF(R256=1,VLOOKUP(U256+0,slovy!$A$2:$C$10,3,FALSE),IF(W256="1","",VLOOKUP(U256+0,slovy!$A$2:$B$10,2))))</f>
        <v/>
      </c>
      <c r="U256" t="str">
        <f t="shared" si="60"/>
        <v>0</v>
      </c>
      <c r="V256" t="e">
        <f>IF(W256="0","",IF(W256="1",VLOOKUP(U256+0,slovy!$F$2:$G$11,2,FALSE),VLOOKUP(W256+0,slovy!$D$2:$E$10,2,FALSE)))</f>
        <v>#VALUE!</v>
      </c>
      <c r="W256" t="str">
        <f t="shared" si="61"/>
        <v/>
      </c>
      <c r="X256" t="e">
        <f>IF(Y256="0","",VLOOKUP(Y256+0,slovy!$H$2:$I$10,2,FALSE))</f>
        <v>#VALUE!</v>
      </c>
      <c r="Y256" t="str">
        <f t="shared" si="62"/>
        <v/>
      </c>
      <c r="Z256" t="e">
        <f>IF(AC256="",VLOOKUP(AA256+0,slovy!$J$2:$K$10,2,FALSE),IF(AC256="0",IF(AE256="0","",IF(AA256="0","",VLOOKUP(AA256+0,slovy!J256:K264,2,FALSE))),IF(AC256="1","",IF(AA256="0",IF(AC256&gt;1,slovy!$M$13,""),VLOOKUP(AA256+0,slovy!$L$2:$M$10,2,FALSE)))))</f>
        <v>#VALUE!</v>
      </c>
      <c r="AA256" t="str">
        <f t="shared" si="63"/>
        <v/>
      </c>
      <c r="AB256" t="e">
        <f>IF(ISBLANK(AC256),"",IF(AC256="0","",IF(AC256="1",CONCATENATE(VLOOKUP(AA256+0,slovy!$F$2:$G$11,2,FALSE),slovy!$M$13),VLOOKUP(AC256+0,slovy!$D$2:$E$10,2,FALSE))))</f>
        <v>#VALUE!</v>
      </c>
      <c r="AC256" t="str">
        <f t="shared" si="64"/>
        <v/>
      </c>
      <c r="AD256" t="e">
        <f>IF(ISBLANK(AE256),"",IF(AE256="0","",IF(AA256="0",CONCATENATE(VLOOKUP(AE256+0,slovy!$H$2:$I$10,2,FALSE),slovy!$M$13),VLOOKUP(AE256+0,slovy!$H$2:$I$10,2,FALSE))))</f>
        <v>#VALUE!</v>
      </c>
      <c r="AE256" t="str">
        <f t="shared" si="65"/>
        <v/>
      </c>
      <c r="AF256" t="e">
        <f>IF(ISBLANK(AG256),"",VLOOKUP(AG256+0,slovy!$N$2:$O$10,2,FALSE))</f>
        <v>#VALUE!</v>
      </c>
      <c r="AG256" t="str">
        <f t="shared" si="66"/>
        <v/>
      </c>
      <c r="AK256">
        <f>ÚJ!$B$2</f>
        <v>0</v>
      </c>
      <c r="AL256">
        <f>ÚJ!$B$3</f>
        <v>0</v>
      </c>
      <c r="AM256">
        <f>ÚJ!$B$4</f>
        <v>0</v>
      </c>
      <c r="AN256" s="200">
        <f>ÚJ!$B$5</f>
        <v>0</v>
      </c>
    </row>
    <row r="257" spans="1:40" x14ac:dyDescent="0.25">
      <c r="A257" t="str">
        <f>IF(ISBLANK('Peněžní deník'!C261),"",'Peněžní deník'!C261)</f>
        <v/>
      </c>
      <c r="B257" s="197" t="str">
        <f>IF(ISBLANK('Peněžní deník'!B261),"",'Peněžní deník'!B261)</f>
        <v/>
      </c>
      <c r="C257" t="str">
        <f>IF(ISBLANK('Peněžní deník'!D261),"",'Peněžní deník'!D261)</f>
        <v/>
      </c>
      <c r="D257" t="str">
        <f>IF(ISNUMBER('Peněžní deník'!F261),"příjmový",IF(ISNUMBER('Peněžní deník'!G261),"výdajový",IF(ISNUMBER('Peněžní deník'!H261),"příjmový",IF(ISNUMBER('Peněžní deník'!I261),"výdajový",""))))</f>
        <v/>
      </c>
      <c r="E257" t="str">
        <f>IF(ISNUMBER('Peněžní deník'!F261),"hotově",IF(ISNUMBER('Peněžní deník'!G261),"hotově",IF(ISNUMBER('Peněžní deník'!H261),"na účet",IF(ISNUMBER('Peněžní deník'!I261),"z účtu",""))))</f>
        <v/>
      </c>
      <c r="F257" t="e">
        <f>VLOOKUP('Peněžní deník'!E261,'Čísla položek'!$A$2:$C$45,2,FALSE)</f>
        <v>#N/A</v>
      </c>
      <c r="G257" s="205" t="str">
        <f>TEXT('Peněžní deník'!F261+'Peněžní deník'!G261+'Peněžní deník'!H261+'Peněžní deník'!I261,"0,00")</f>
        <v>0,00</v>
      </c>
      <c r="H257" s="205">
        <f t="shared" si="67"/>
        <v>0</v>
      </c>
      <c r="I257" s="205">
        <f t="shared" si="70"/>
        <v>0</v>
      </c>
      <c r="J257" t="str">
        <f t="shared" si="69"/>
        <v/>
      </c>
      <c r="K257" t="str">
        <f t="shared" si="71"/>
        <v/>
      </c>
      <c r="L257">
        <f t="shared" si="72"/>
        <v>1</v>
      </c>
      <c r="M257" t="str">
        <f t="shared" si="73"/>
        <v/>
      </c>
      <c r="N257" t="str">
        <f>IF(O257="0","",IF(L257=1,VLOOKUP(O257+0,slovy!$A$2:$C$10,3,FALSE),IF(Q257="1","",VLOOKUP(O257+0,slovy!$A$2:$B$10,2))))</f>
        <v/>
      </c>
      <c r="O257" t="str">
        <f t="shared" si="68"/>
        <v>0</v>
      </c>
      <c r="P257" t="e">
        <f>IF(Q257="0","",IF(Q257="1",VLOOKUP(O257+0,slovy!$F$2:$G$11,2,FALSE),VLOOKUP(Q257+0,slovy!$D$2:$E$10,2,FALSE)))</f>
        <v>#VALUE!</v>
      </c>
      <c r="Q257" t="str">
        <f t="shared" si="74"/>
        <v/>
      </c>
      <c r="R257">
        <f t="shared" si="58"/>
        <v>1</v>
      </c>
      <c r="S257" t="str">
        <f t="shared" si="59"/>
        <v/>
      </c>
      <c r="T257" t="str">
        <f>IF(U257="0","",IF(R257=1,VLOOKUP(U257+0,slovy!$A$2:$C$10,3,FALSE),IF(W257="1","",VLOOKUP(U257+0,slovy!$A$2:$B$10,2))))</f>
        <v/>
      </c>
      <c r="U257" t="str">
        <f t="shared" si="60"/>
        <v>0</v>
      </c>
      <c r="V257" t="e">
        <f>IF(W257="0","",IF(W257="1",VLOOKUP(U257+0,slovy!$F$2:$G$11,2,FALSE),VLOOKUP(W257+0,slovy!$D$2:$E$10,2,FALSE)))</f>
        <v>#VALUE!</v>
      </c>
      <c r="W257" t="str">
        <f t="shared" si="61"/>
        <v/>
      </c>
      <c r="X257" t="e">
        <f>IF(Y257="0","",VLOOKUP(Y257+0,slovy!$H$2:$I$10,2,FALSE))</f>
        <v>#VALUE!</v>
      </c>
      <c r="Y257" t="str">
        <f t="shared" si="62"/>
        <v/>
      </c>
      <c r="Z257" t="e">
        <f>IF(AC257="",VLOOKUP(AA257+0,slovy!$J$2:$K$10,2,FALSE),IF(AC257="0",IF(AE257="0","",IF(AA257="0","",VLOOKUP(AA257+0,slovy!J257:K265,2,FALSE))),IF(AC257="1","",IF(AA257="0",IF(AC257&gt;1,slovy!$M$13,""),VLOOKUP(AA257+0,slovy!$L$2:$M$10,2,FALSE)))))</f>
        <v>#VALUE!</v>
      </c>
      <c r="AA257" t="str">
        <f t="shared" si="63"/>
        <v/>
      </c>
      <c r="AB257" t="e">
        <f>IF(ISBLANK(AC257),"",IF(AC257="0","",IF(AC257="1",CONCATENATE(VLOOKUP(AA257+0,slovy!$F$2:$G$11,2,FALSE),slovy!$M$13),VLOOKUP(AC257+0,slovy!$D$2:$E$10,2,FALSE))))</f>
        <v>#VALUE!</v>
      </c>
      <c r="AC257" t="str">
        <f t="shared" si="64"/>
        <v/>
      </c>
      <c r="AD257" t="e">
        <f>IF(ISBLANK(AE257),"",IF(AE257="0","",IF(AA257="0",CONCATENATE(VLOOKUP(AE257+0,slovy!$H$2:$I$10,2,FALSE),slovy!$M$13),VLOOKUP(AE257+0,slovy!$H$2:$I$10,2,FALSE))))</f>
        <v>#VALUE!</v>
      </c>
      <c r="AE257" t="str">
        <f t="shared" si="65"/>
        <v/>
      </c>
      <c r="AF257" t="e">
        <f>IF(ISBLANK(AG257),"",VLOOKUP(AG257+0,slovy!$N$2:$O$10,2,FALSE))</f>
        <v>#VALUE!</v>
      </c>
      <c r="AG257" t="str">
        <f t="shared" si="66"/>
        <v/>
      </c>
      <c r="AK257">
        <f>ÚJ!$B$2</f>
        <v>0</v>
      </c>
      <c r="AL257">
        <f>ÚJ!$B$3</f>
        <v>0</v>
      </c>
      <c r="AM257">
        <f>ÚJ!$B$4</f>
        <v>0</v>
      </c>
      <c r="AN257" s="200">
        <f>ÚJ!$B$5</f>
        <v>0</v>
      </c>
    </row>
    <row r="258" spans="1:40" x14ac:dyDescent="0.25">
      <c r="A258" t="str">
        <f>IF(ISBLANK('Peněžní deník'!C262),"",'Peněžní deník'!C262)</f>
        <v/>
      </c>
      <c r="B258" s="197" t="str">
        <f>IF(ISBLANK('Peněžní deník'!B262),"",'Peněžní deník'!B262)</f>
        <v/>
      </c>
      <c r="C258" t="str">
        <f>IF(ISBLANK('Peněžní deník'!D262),"",'Peněžní deník'!D262)</f>
        <v/>
      </c>
      <c r="D258" t="str">
        <f>IF(ISNUMBER('Peněžní deník'!F262),"příjmový",IF(ISNUMBER('Peněžní deník'!G262),"výdajový",IF(ISNUMBER('Peněžní deník'!H262),"příjmový",IF(ISNUMBER('Peněžní deník'!I262),"výdajový",""))))</f>
        <v/>
      </c>
      <c r="E258" t="str">
        <f>IF(ISNUMBER('Peněžní deník'!F262),"hotově",IF(ISNUMBER('Peněžní deník'!G262),"hotově",IF(ISNUMBER('Peněžní deník'!H262),"na účet",IF(ISNUMBER('Peněžní deník'!I262),"z účtu",""))))</f>
        <v/>
      </c>
      <c r="F258" t="e">
        <f>VLOOKUP('Peněžní deník'!E262,'Čísla položek'!$A$2:$C$45,2,FALSE)</f>
        <v>#N/A</v>
      </c>
      <c r="G258" s="205" t="str">
        <f>TEXT('Peněžní deník'!F262+'Peněžní deník'!G262+'Peněžní deník'!H262+'Peněžní deník'!I262,"0,00")</f>
        <v>0,00</v>
      </c>
      <c r="H258" s="205">
        <f t="shared" si="67"/>
        <v>0</v>
      </c>
      <c r="I258" s="205">
        <f t="shared" si="70"/>
        <v>0</v>
      </c>
      <c r="J258" t="str">
        <f t="shared" si="69"/>
        <v/>
      </c>
      <c r="K258" t="str">
        <f t="shared" si="71"/>
        <v/>
      </c>
      <c r="L258">
        <f t="shared" si="72"/>
        <v>1</v>
      </c>
      <c r="M258" t="str">
        <f t="shared" si="73"/>
        <v/>
      </c>
      <c r="N258" t="str">
        <f>IF(O258="0","",IF(L258=1,VLOOKUP(O258+0,slovy!$A$2:$C$10,3,FALSE),IF(Q258="1","",VLOOKUP(O258+0,slovy!$A$2:$B$10,2))))</f>
        <v/>
      </c>
      <c r="O258" t="str">
        <f t="shared" si="68"/>
        <v>0</v>
      </c>
      <c r="P258" t="e">
        <f>IF(Q258="0","",IF(Q258="1",VLOOKUP(O258+0,slovy!$F$2:$G$11,2,FALSE),VLOOKUP(Q258+0,slovy!$D$2:$E$10,2,FALSE)))</f>
        <v>#VALUE!</v>
      </c>
      <c r="Q258" t="str">
        <f t="shared" si="74"/>
        <v/>
      </c>
      <c r="R258">
        <f t="shared" ref="R258:R321" si="75">LEN(H258)</f>
        <v>1</v>
      </c>
      <c r="S258" t="str">
        <f t="shared" ref="S258:S321" si="76">IF(H258=0,"",IF(H258&lt;2,"korunačeská",IF(H258&lt;5,"korunyčeské","korunčeských")))</f>
        <v/>
      </c>
      <c r="T258" t="str">
        <f>IF(U258="0","",IF(R258=1,VLOOKUP(U258+0,slovy!$A$2:$C$10,3,FALSE),IF(W258="1","",VLOOKUP(U258+0,slovy!$A$2:$B$10,2))))</f>
        <v/>
      </c>
      <c r="U258" t="str">
        <f t="shared" ref="U258:U321" si="77">MID($G258,$R258,1)</f>
        <v>0</v>
      </c>
      <c r="V258" t="e">
        <f>IF(W258="0","",IF(W258="1",VLOOKUP(U258+0,slovy!$F$2:$G$11,2,FALSE),VLOOKUP(W258+0,slovy!$D$2:$E$10,2,FALSE)))</f>
        <v>#VALUE!</v>
      </c>
      <c r="W258" t="str">
        <f t="shared" ref="W258:W321" si="78">IF(R258&gt;=2,MID($G258,$R258-1,1),"")</f>
        <v/>
      </c>
      <c r="X258" t="e">
        <f>IF(Y258="0","",VLOOKUP(Y258+0,slovy!$H$2:$I$10,2,FALSE))</f>
        <v>#VALUE!</v>
      </c>
      <c r="Y258" t="str">
        <f t="shared" ref="Y258:Y321" si="79">IF(R258&gt;=3,MID($G258,$R258-2,1),"")</f>
        <v/>
      </c>
      <c r="Z258" t="e">
        <f>IF(AC258="",VLOOKUP(AA258+0,slovy!$J$2:$K$10,2,FALSE),IF(AC258="0",IF(AE258="0","",IF(AA258="0","",VLOOKUP(AA258+0,slovy!J258:K266,2,FALSE))),IF(AC258="1","",IF(AA258="0",IF(AC258&gt;1,slovy!$M$13,""),VLOOKUP(AA258+0,slovy!$L$2:$M$10,2,FALSE)))))</f>
        <v>#VALUE!</v>
      </c>
      <c r="AA258" t="str">
        <f t="shared" ref="AA258:AA321" si="80">IF(R258&gt;=4,MID($G258,$R258-3,1),"")</f>
        <v/>
      </c>
      <c r="AB258" t="e">
        <f>IF(ISBLANK(AC258),"",IF(AC258="0","",IF(AC258="1",CONCATENATE(VLOOKUP(AA258+0,slovy!$F$2:$G$11,2,FALSE),slovy!$M$13),VLOOKUP(AC258+0,slovy!$D$2:$E$10,2,FALSE))))</f>
        <v>#VALUE!</v>
      </c>
      <c r="AC258" t="str">
        <f t="shared" ref="AC258:AC321" si="81">IF(R258&gt;=5,MID($G258,$R258-4,1),"")</f>
        <v/>
      </c>
      <c r="AD258" t="e">
        <f>IF(ISBLANK(AE258),"",IF(AE258="0","",IF(AA258="0",CONCATENATE(VLOOKUP(AE258+0,slovy!$H$2:$I$10,2,FALSE),slovy!$M$13),VLOOKUP(AE258+0,slovy!$H$2:$I$10,2,FALSE))))</f>
        <v>#VALUE!</v>
      </c>
      <c r="AE258" t="str">
        <f t="shared" ref="AE258:AE321" si="82">IF(R258&gt;=6,MID($G258,$R258-5,1),"")</f>
        <v/>
      </c>
      <c r="AF258" t="e">
        <f>IF(ISBLANK(AG258),"",VLOOKUP(AG258+0,slovy!$N$2:$O$10,2,FALSE))</f>
        <v>#VALUE!</v>
      </c>
      <c r="AG258" t="str">
        <f t="shared" ref="AG258:AG321" si="83">IF(R258&gt;=7,MID($G258,$R258-6,1),"")</f>
        <v/>
      </c>
      <c r="AK258">
        <f>ÚJ!$B$2</f>
        <v>0</v>
      </c>
      <c r="AL258">
        <f>ÚJ!$B$3</f>
        <v>0</v>
      </c>
      <c r="AM258">
        <f>ÚJ!$B$4</f>
        <v>0</v>
      </c>
      <c r="AN258" s="200">
        <f>ÚJ!$B$5</f>
        <v>0</v>
      </c>
    </row>
    <row r="259" spans="1:40" x14ac:dyDescent="0.25">
      <c r="A259" t="str">
        <f>IF(ISBLANK('Peněžní deník'!C263),"",'Peněžní deník'!C263)</f>
        <v/>
      </c>
      <c r="B259" s="197" t="str">
        <f>IF(ISBLANK('Peněžní deník'!B263),"",'Peněžní deník'!B263)</f>
        <v/>
      </c>
      <c r="C259" t="str">
        <f>IF(ISBLANK('Peněžní deník'!D263),"",'Peněžní deník'!D263)</f>
        <v/>
      </c>
      <c r="D259" t="str">
        <f>IF(ISNUMBER('Peněžní deník'!F263),"příjmový",IF(ISNUMBER('Peněžní deník'!G263),"výdajový",IF(ISNUMBER('Peněžní deník'!H263),"příjmový",IF(ISNUMBER('Peněžní deník'!I263),"výdajový",""))))</f>
        <v/>
      </c>
      <c r="E259" t="str">
        <f>IF(ISNUMBER('Peněžní deník'!F263),"hotově",IF(ISNUMBER('Peněžní deník'!G263),"hotově",IF(ISNUMBER('Peněžní deník'!H263),"na účet",IF(ISNUMBER('Peněžní deník'!I263),"z účtu",""))))</f>
        <v/>
      </c>
      <c r="F259" t="e">
        <f>VLOOKUP('Peněžní deník'!E263,'Čísla položek'!$A$2:$C$45,2,FALSE)</f>
        <v>#N/A</v>
      </c>
      <c r="G259" s="205" t="str">
        <f>TEXT('Peněžní deník'!F263+'Peněžní deník'!G263+'Peněžní deník'!H263+'Peněžní deník'!I263,"0,00")</f>
        <v>0,00</v>
      </c>
      <c r="H259" s="205">
        <f t="shared" ref="H259:H322" si="84">FLOOR(G259,1)</f>
        <v>0</v>
      </c>
      <c r="I259" s="205">
        <f t="shared" si="70"/>
        <v>0</v>
      </c>
      <c r="J259" t="str">
        <f t="shared" si="69"/>
        <v/>
      </c>
      <c r="K259" t="str">
        <f t="shared" si="71"/>
        <v/>
      </c>
      <c r="L259">
        <f t="shared" si="72"/>
        <v>1</v>
      </c>
      <c r="M259" t="str">
        <f t="shared" si="73"/>
        <v/>
      </c>
      <c r="N259" t="str">
        <f>IF(O259="0","",IF(L259=1,VLOOKUP(O259+0,slovy!$A$2:$C$10,3,FALSE),IF(Q259="1","",VLOOKUP(O259+0,slovy!$A$2:$B$10,2))))</f>
        <v/>
      </c>
      <c r="O259" t="str">
        <f t="shared" ref="O259:O322" si="85">MID($I259,$L259,1)</f>
        <v>0</v>
      </c>
      <c r="P259" t="e">
        <f>IF(Q259="0","",IF(Q259="1",VLOOKUP(O259+0,slovy!$F$2:$G$11,2,FALSE),VLOOKUP(Q259+0,slovy!$D$2:$E$10,2,FALSE)))</f>
        <v>#VALUE!</v>
      </c>
      <c r="Q259" t="str">
        <f t="shared" si="74"/>
        <v/>
      </c>
      <c r="R259">
        <f t="shared" si="75"/>
        <v>1</v>
      </c>
      <c r="S259" t="str">
        <f t="shared" si="76"/>
        <v/>
      </c>
      <c r="T259" t="str">
        <f>IF(U259="0","",IF(R259=1,VLOOKUP(U259+0,slovy!$A$2:$C$10,3,FALSE),IF(W259="1","",VLOOKUP(U259+0,slovy!$A$2:$B$10,2))))</f>
        <v/>
      </c>
      <c r="U259" t="str">
        <f t="shared" si="77"/>
        <v>0</v>
      </c>
      <c r="V259" t="e">
        <f>IF(W259="0","",IF(W259="1",VLOOKUP(U259+0,slovy!$F$2:$G$11,2,FALSE),VLOOKUP(W259+0,slovy!$D$2:$E$10,2,FALSE)))</f>
        <v>#VALUE!</v>
      </c>
      <c r="W259" t="str">
        <f t="shared" si="78"/>
        <v/>
      </c>
      <c r="X259" t="e">
        <f>IF(Y259="0","",VLOOKUP(Y259+0,slovy!$H$2:$I$10,2,FALSE))</f>
        <v>#VALUE!</v>
      </c>
      <c r="Y259" t="str">
        <f t="shared" si="79"/>
        <v/>
      </c>
      <c r="Z259" t="e">
        <f>IF(AC259="",VLOOKUP(AA259+0,slovy!$J$2:$K$10,2,FALSE),IF(AC259="0",IF(AE259="0","",IF(AA259="0","",VLOOKUP(AA259+0,slovy!J259:K267,2,FALSE))),IF(AC259="1","",IF(AA259="0",IF(AC259&gt;1,slovy!$M$13,""),VLOOKUP(AA259+0,slovy!$L$2:$M$10,2,FALSE)))))</f>
        <v>#VALUE!</v>
      </c>
      <c r="AA259" t="str">
        <f t="shared" si="80"/>
        <v/>
      </c>
      <c r="AB259" t="e">
        <f>IF(ISBLANK(AC259),"",IF(AC259="0","",IF(AC259="1",CONCATENATE(VLOOKUP(AA259+0,slovy!$F$2:$G$11,2,FALSE),slovy!$M$13),VLOOKUP(AC259+0,slovy!$D$2:$E$10,2,FALSE))))</f>
        <v>#VALUE!</v>
      </c>
      <c r="AC259" t="str">
        <f t="shared" si="81"/>
        <v/>
      </c>
      <c r="AD259" t="e">
        <f>IF(ISBLANK(AE259),"",IF(AE259="0","",IF(AA259="0",CONCATENATE(VLOOKUP(AE259+0,slovy!$H$2:$I$10,2,FALSE),slovy!$M$13),VLOOKUP(AE259+0,slovy!$H$2:$I$10,2,FALSE))))</f>
        <v>#VALUE!</v>
      </c>
      <c r="AE259" t="str">
        <f t="shared" si="82"/>
        <v/>
      </c>
      <c r="AF259" t="e">
        <f>IF(ISBLANK(AG259),"",VLOOKUP(AG259+0,slovy!$N$2:$O$10,2,FALSE))</f>
        <v>#VALUE!</v>
      </c>
      <c r="AG259" t="str">
        <f t="shared" si="83"/>
        <v/>
      </c>
      <c r="AK259">
        <f>ÚJ!$B$2</f>
        <v>0</v>
      </c>
      <c r="AL259">
        <f>ÚJ!$B$3</f>
        <v>0</v>
      </c>
      <c r="AM259">
        <f>ÚJ!$B$4</f>
        <v>0</v>
      </c>
      <c r="AN259" s="200">
        <f>ÚJ!$B$5</f>
        <v>0</v>
      </c>
    </row>
    <row r="260" spans="1:40" x14ac:dyDescent="0.25">
      <c r="A260" t="str">
        <f>IF(ISBLANK('Peněžní deník'!C264),"",'Peněžní deník'!C264)</f>
        <v/>
      </c>
      <c r="B260" s="197" t="str">
        <f>IF(ISBLANK('Peněžní deník'!B264),"",'Peněžní deník'!B264)</f>
        <v/>
      </c>
      <c r="C260" t="str">
        <f>IF(ISBLANK('Peněžní deník'!D264),"",'Peněžní deník'!D264)</f>
        <v/>
      </c>
      <c r="D260" t="str">
        <f>IF(ISNUMBER('Peněžní deník'!F264),"příjmový",IF(ISNUMBER('Peněžní deník'!G264),"výdajový",IF(ISNUMBER('Peněžní deník'!H264),"příjmový",IF(ISNUMBER('Peněžní deník'!I264),"výdajový",""))))</f>
        <v/>
      </c>
      <c r="E260" t="str">
        <f>IF(ISNUMBER('Peněžní deník'!F264),"hotově",IF(ISNUMBER('Peněžní deník'!G264),"hotově",IF(ISNUMBER('Peněžní deník'!H264),"na účet",IF(ISNUMBER('Peněžní deník'!I264),"z účtu",""))))</f>
        <v/>
      </c>
      <c r="F260" t="e">
        <f>VLOOKUP('Peněžní deník'!E264,'Čísla položek'!$A$2:$C$45,2,FALSE)</f>
        <v>#N/A</v>
      </c>
      <c r="G260" s="205" t="str">
        <f>TEXT('Peněžní deník'!F264+'Peněžní deník'!G264+'Peněžní deník'!H264+'Peněžní deník'!I264,"0,00")</f>
        <v>0,00</v>
      </c>
      <c r="H260" s="205">
        <f t="shared" si="84"/>
        <v>0</v>
      </c>
      <c r="I260" s="205">
        <f t="shared" si="70"/>
        <v>0</v>
      </c>
      <c r="J260" t="str">
        <f t="shared" si="69"/>
        <v/>
      </c>
      <c r="K260" t="str">
        <f t="shared" si="71"/>
        <v/>
      </c>
      <c r="L260">
        <f t="shared" si="72"/>
        <v>1</v>
      </c>
      <c r="M260" t="str">
        <f t="shared" si="73"/>
        <v/>
      </c>
      <c r="N260" t="str">
        <f>IF(O260="0","",IF(L260=1,VLOOKUP(O260+0,slovy!$A$2:$C$10,3,FALSE),IF(Q260="1","",VLOOKUP(O260+0,slovy!$A$2:$B$10,2))))</f>
        <v/>
      </c>
      <c r="O260" t="str">
        <f t="shared" si="85"/>
        <v>0</v>
      </c>
      <c r="P260" t="e">
        <f>IF(Q260="0","",IF(Q260="1",VLOOKUP(O260+0,slovy!$F$2:$G$11,2,FALSE),VLOOKUP(Q260+0,slovy!$D$2:$E$10,2,FALSE)))</f>
        <v>#VALUE!</v>
      </c>
      <c r="Q260" t="str">
        <f t="shared" si="74"/>
        <v/>
      </c>
      <c r="R260">
        <f t="shared" si="75"/>
        <v>1</v>
      </c>
      <c r="S260" t="str">
        <f t="shared" si="76"/>
        <v/>
      </c>
      <c r="T260" t="str">
        <f>IF(U260="0","",IF(R260=1,VLOOKUP(U260+0,slovy!$A$2:$C$10,3,FALSE),IF(W260="1","",VLOOKUP(U260+0,slovy!$A$2:$B$10,2))))</f>
        <v/>
      </c>
      <c r="U260" t="str">
        <f t="shared" si="77"/>
        <v>0</v>
      </c>
      <c r="V260" t="e">
        <f>IF(W260="0","",IF(W260="1",VLOOKUP(U260+0,slovy!$F$2:$G$11,2,FALSE),VLOOKUP(W260+0,slovy!$D$2:$E$10,2,FALSE)))</f>
        <v>#VALUE!</v>
      </c>
      <c r="W260" t="str">
        <f t="shared" si="78"/>
        <v/>
      </c>
      <c r="X260" t="e">
        <f>IF(Y260="0","",VLOOKUP(Y260+0,slovy!$H$2:$I$10,2,FALSE))</f>
        <v>#VALUE!</v>
      </c>
      <c r="Y260" t="str">
        <f t="shared" si="79"/>
        <v/>
      </c>
      <c r="Z260" t="e">
        <f>IF(AC260="",VLOOKUP(AA260+0,slovy!$J$2:$K$10,2,FALSE),IF(AC260="0",IF(AE260="0","",IF(AA260="0","",VLOOKUP(AA260+0,slovy!J260:K268,2,FALSE))),IF(AC260="1","",IF(AA260="0",IF(AC260&gt;1,slovy!$M$13,""),VLOOKUP(AA260+0,slovy!$L$2:$M$10,2,FALSE)))))</f>
        <v>#VALUE!</v>
      </c>
      <c r="AA260" t="str">
        <f t="shared" si="80"/>
        <v/>
      </c>
      <c r="AB260" t="e">
        <f>IF(ISBLANK(AC260),"",IF(AC260="0","",IF(AC260="1",CONCATENATE(VLOOKUP(AA260+0,slovy!$F$2:$G$11,2,FALSE),slovy!$M$13),VLOOKUP(AC260+0,slovy!$D$2:$E$10,2,FALSE))))</f>
        <v>#VALUE!</v>
      </c>
      <c r="AC260" t="str">
        <f t="shared" si="81"/>
        <v/>
      </c>
      <c r="AD260" t="e">
        <f>IF(ISBLANK(AE260),"",IF(AE260="0","",IF(AA260="0",CONCATENATE(VLOOKUP(AE260+0,slovy!$H$2:$I$10,2,FALSE),slovy!$M$13),VLOOKUP(AE260+0,slovy!$H$2:$I$10,2,FALSE))))</f>
        <v>#VALUE!</v>
      </c>
      <c r="AE260" t="str">
        <f t="shared" si="82"/>
        <v/>
      </c>
      <c r="AF260" t="e">
        <f>IF(ISBLANK(AG260),"",VLOOKUP(AG260+0,slovy!$N$2:$O$10,2,FALSE))</f>
        <v>#VALUE!</v>
      </c>
      <c r="AG260" t="str">
        <f t="shared" si="83"/>
        <v/>
      </c>
      <c r="AK260">
        <f>ÚJ!$B$2</f>
        <v>0</v>
      </c>
      <c r="AL260">
        <f>ÚJ!$B$3</f>
        <v>0</v>
      </c>
      <c r="AM260">
        <f>ÚJ!$B$4</f>
        <v>0</v>
      </c>
      <c r="AN260" s="200">
        <f>ÚJ!$B$5</f>
        <v>0</v>
      </c>
    </row>
    <row r="261" spans="1:40" x14ac:dyDescent="0.25">
      <c r="A261" t="str">
        <f>IF(ISBLANK('Peněžní deník'!C265),"",'Peněžní deník'!C265)</f>
        <v/>
      </c>
      <c r="B261" s="197" t="str">
        <f>IF(ISBLANK('Peněžní deník'!B265),"",'Peněžní deník'!B265)</f>
        <v/>
      </c>
      <c r="C261" t="str">
        <f>IF(ISBLANK('Peněžní deník'!D265),"",'Peněžní deník'!D265)</f>
        <v/>
      </c>
      <c r="D261" t="str">
        <f>IF(ISNUMBER('Peněžní deník'!F265),"příjmový",IF(ISNUMBER('Peněžní deník'!G265),"výdajový",IF(ISNUMBER('Peněžní deník'!H265),"příjmový",IF(ISNUMBER('Peněžní deník'!I265),"výdajový",""))))</f>
        <v/>
      </c>
      <c r="E261" t="str">
        <f>IF(ISNUMBER('Peněžní deník'!F265),"hotově",IF(ISNUMBER('Peněžní deník'!G265),"hotově",IF(ISNUMBER('Peněžní deník'!H265),"na účet",IF(ISNUMBER('Peněžní deník'!I265),"z účtu",""))))</f>
        <v/>
      </c>
      <c r="F261" t="e">
        <f>VLOOKUP('Peněžní deník'!E265,'Čísla položek'!$A$2:$C$45,2,FALSE)</f>
        <v>#N/A</v>
      </c>
      <c r="G261" s="205" t="str">
        <f>TEXT('Peněžní deník'!F265+'Peněžní deník'!G265+'Peněžní deník'!H265+'Peněžní deník'!I265,"0,00")</f>
        <v>0,00</v>
      </c>
      <c r="H261" s="205">
        <f t="shared" si="84"/>
        <v>0</v>
      </c>
      <c r="I261" s="205">
        <f t="shared" si="70"/>
        <v>0</v>
      </c>
      <c r="J261" t="str">
        <f t="shared" si="69"/>
        <v/>
      </c>
      <c r="K261" t="str">
        <f t="shared" si="71"/>
        <v/>
      </c>
      <c r="L261">
        <f t="shared" si="72"/>
        <v>1</v>
      </c>
      <c r="M261" t="str">
        <f t="shared" si="73"/>
        <v/>
      </c>
      <c r="N261" t="str">
        <f>IF(O261="0","",IF(L261=1,VLOOKUP(O261+0,slovy!$A$2:$C$10,3,FALSE),IF(Q261="1","",VLOOKUP(O261+0,slovy!$A$2:$B$10,2))))</f>
        <v/>
      </c>
      <c r="O261" t="str">
        <f t="shared" si="85"/>
        <v>0</v>
      </c>
      <c r="P261" t="e">
        <f>IF(Q261="0","",IF(Q261="1",VLOOKUP(O261+0,slovy!$F$2:$G$11,2,FALSE),VLOOKUP(Q261+0,slovy!$D$2:$E$10,2,FALSE)))</f>
        <v>#VALUE!</v>
      </c>
      <c r="Q261" t="str">
        <f t="shared" si="74"/>
        <v/>
      </c>
      <c r="R261">
        <f t="shared" si="75"/>
        <v>1</v>
      </c>
      <c r="S261" t="str">
        <f t="shared" si="76"/>
        <v/>
      </c>
      <c r="T261" t="str">
        <f>IF(U261="0","",IF(R261=1,VLOOKUP(U261+0,slovy!$A$2:$C$10,3,FALSE),IF(W261="1","",VLOOKUP(U261+0,slovy!$A$2:$B$10,2))))</f>
        <v/>
      </c>
      <c r="U261" t="str">
        <f t="shared" si="77"/>
        <v>0</v>
      </c>
      <c r="V261" t="e">
        <f>IF(W261="0","",IF(W261="1",VLOOKUP(U261+0,slovy!$F$2:$G$11,2,FALSE),VLOOKUP(W261+0,slovy!$D$2:$E$10,2,FALSE)))</f>
        <v>#VALUE!</v>
      </c>
      <c r="W261" t="str">
        <f t="shared" si="78"/>
        <v/>
      </c>
      <c r="X261" t="e">
        <f>IF(Y261="0","",VLOOKUP(Y261+0,slovy!$H$2:$I$10,2,FALSE))</f>
        <v>#VALUE!</v>
      </c>
      <c r="Y261" t="str">
        <f t="shared" si="79"/>
        <v/>
      </c>
      <c r="Z261" t="e">
        <f>IF(AC261="",VLOOKUP(AA261+0,slovy!$J$2:$K$10,2,FALSE),IF(AC261="0",IF(AE261="0","",IF(AA261="0","",VLOOKUP(AA261+0,slovy!J261:K269,2,FALSE))),IF(AC261="1","",IF(AA261="0",IF(AC261&gt;1,slovy!$M$13,""),VLOOKUP(AA261+0,slovy!$L$2:$M$10,2,FALSE)))))</f>
        <v>#VALUE!</v>
      </c>
      <c r="AA261" t="str">
        <f t="shared" si="80"/>
        <v/>
      </c>
      <c r="AB261" t="e">
        <f>IF(ISBLANK(AC261),"",IF(AC261="0","",IF(AC261="1",CONCATENATE(VLOOKUP(AA261+0,slovy!$F$2:$G$11,2,FALSE),slovy!$M$13),VLOOKUP(AC261+0,slovy!$D$2:$E$10,2,FALSE))))</f>
        <v>#VALUE!</v>
      </c>
      <c r="AC261" t="str">
        <f t="shared" si="81"/>
        <v/>
      </c>
      <c r="AD261" t="e">
        <f>IF(ISBLANK(AE261),"",IF(AE261="0","",IF(AA261="0",CONCATENATE(VLOOKUP(AE261+0,slovy!$H$2:$I$10,2,FALSE),slovy!$M$13),VLOOKUP(AE261+0,slovy!$H$2:$I$10,2,FALSE))))</f>
        <v>#VALUE!</v>
      </c>
      <c r="AE261" t="str">
        <f t="shared" si="82"/>
        <v/>
      </c>
      <c r="AF261" t="e">
        <f>IF(ISBLANK(AG261),"",VLOOKUP(AG261+0,slovy!$N$2:$O$10,2,FALSE))</f>
        <v>#VALUE!</v>
      </c>
      <c r="AG261" t="str">
        <f t="shared" si="83"/>
        <v/>
      </c>
      <c r="AK261">
        <f>ÚJ!$B$2</f>
        <v>0</v>
      </c>
      <c r="AL261">
        <f>ÚJ!$B$3</f>
        <v>0</v>
      </c>
      <c r="AM261">
        <f>ÚJ!$B$4</f>
        <v>0</v>
      </c>
      <c r="AN261" s="200">
        <f>ÚJ!$B$5</f>
        <v>0</v>
      </c>
    </row>
    <row r="262" spans="1:40" x14ac:dyDescent="0.25">
      <c r="A262" t="str">
        <f>IF(ISBLANK('Peněžní deník'!C266),"",'Peněžní deník'!C266)</f>
        <v/>
      </c>
      <c r="B262" s="197" t="str">
        <f>IF(ISBLANK('Peněžní deník'!B266),"",'Peněžní deník'!B266)</f>
        <v/>
      </c>
      <c r="C262" t="str">
        <f>IF(ISBLANK('Peněžní deník'!D266),"",'Peněžní deník'!D266)</f>
        <v/>
      </c>
      <c r="D262" t="str">
        <f>IF(ISNUMBER('Peněžní deník'!F266),"příjmový",IF(ISNUMBER('Peněžní deník'!G266),"výdajový",IF(ISNUMBER('Peněžní deník'!H266),"příjmový",IF(ISNUMBER('Peněžní deník'!I266),"výdajový",""))))</f>
        <v/>
      </c>
      <c r="E262" t="str">
        <f>IF(ISNUMBER('Peněžní deník'!F266),"hotově",IF(ISNUMBER('Peněžní deník'!G266),"hotově",IF(ISNUMBER('Peněžní deník'!H266),"na účet",IF(ISNUMBER('Peněžní deník'!I266),"z účtu",""))))</f>
        <v/>
      </c>
      <c r="F262" t="e">
        <f>VLOOKUP('Peněžní deník'!E266,'Čísla položek'!$A$2:$C$45,2,FALSE)</f>
        <v>#N/A</v>
      </c>
      <c r="G262" s="205" t="str">
        <f>TEXT('Peněžní deník'!F266+'Peněžní deník'!G266+'Peněžní deník'!H266+'Peněžní deník'!I266,"0,00")</f>
        <v>0,00</v>
      </c>
      <c r="H262" s="205">
        <f t="shared" si="84"/>
        <v>0</v>
      </c>
      <c r="I262" s="205">
        <f t="shared" si="70"/>
        <v>0</v>
      </c>
      <c r="J262" t="str">
        <f t="shared" si="69"/>
        <v/>
      </c>
      <c r="K262" t="str">
        <f t="shared" si="71"/>
        <v/>
      </c>
      <c r="L262">
        <f t="shared" si="72"/>
        <v>1</v>
      </c>
      <c r="M262" t="str">
        <f t="shared" si="73"/>
        <v/>
      </c>
      <c r="N262" t="str">
        <f>IF(O262="0","",IF(L262=1,VLOOKUP(O262+0,slovy!$A$2:$C$10,3,FALSE),IF(Q262="1","",VLOOKUP(O262+0,slovy!$A$2:$B$10,2))))</f>
        <v/>
      </c>
      <c r="O262" t="str">
        <f t="shared" si="85"/>
        <v>0</v>
      </c>
      <c r="P262" t="e">
        <f>IF(Q262="0","",IF(Q262="1",VLOOKUP(O262+0,slovy!$F$2:$G$11,2,FALSE),VLOOKUP(Q262+0,slovy!$D$2:$E$10,2,FALSE)))</f>
        <v>#VALUE!</v>
      </c>
      <c r="Q262" t="str">
        <f t="shared" si="74"/>
        <v/>
      </c>
      <c r="R262">
        <f t="shared" si="75"/>
        <v>1</v>
      </c>
      <c r="S262" t="str">
        <f t="shared" si="76"/>
        <v/>
      </c>
      <c r="T262" t="str">
        <f>IF(U262="0","",IF(R262=1,VLOOKUP(U262+0,slovy!$A$2:$C$10,3,FALSE),IF(W262="1","",VLOOKUP(U262+0,slovy!$A$2:$B$10,2))))</f>
        <v/>
      </c>
      <c r="U262" t="str">
        <f t="shared" si="77"/>
        <v>0</v>
      </c>
      <c r="V262" t="e">
        <f>IF(W262="0","",IF(W262="1",VLOOKUP(U262+0,slovy!$F$2:$G$11,2,FALSE),VLOOKUP(W262+0,slovy!$D$2:$E$10,2,FALSE)))</f>
        <v>#VALUE!</v>
      </c>
      <c r="W262" t="str">
        <f t="shared" si="78"/>
        <v/>
      </c>
      <c r="X262" t="e">
        <f>IF(Y262="0","",VLOOKUP(Y262+0,slovy!$H$2:$I$10,2,FALSE))</f>
        <v>#VALUE!</v>
      </c>
      <c r="Y262" t="str">
        <f t="shared" si="79"/>
        <v/>
      </c>
      <c r="Z262" t="e">
        <f>IF(AC262="",VLOOKUP(AA262+0,slovy!$J$2:$K$10,2,FALSE),IF(AC262="0",IF(AE262="0","",IF(AA262="0","",VLOOKUP(AA262+0,slovy!J262:K270,2,FALSE))),IF(AC262="1","",IF(AA262="0",IF(AC262&gt;1,slovy!$M$13,""),VLOOKUP(AA262+0,slovy!$L$2:$M$10,2,FALSE)))))</f>
        <v>#VALUE!</v>
      </c>
      <c r="AA262" t="str">
        <f t="shared" si="80"/>
        <v/>
      </c>
      <c r="AB262" t="e">
        <f>IF(ISBLANK(AC262),"",IF(AC262="0","",IF(AC262="1",CONCATENATE(VLOOKUP(AA262+0,slovy!$F$2:$G$11,2,FALSE),slovy!$M$13),VLOOKUP(AC262+0,slovy!$D$2:$E$10,2,FALSE))))</f>
        <v>#VALUE!</v>
      </c>
      <c r="AC262" t="str">
        <f t="shared" si="81"/>
        <v/>
      </c>
      <c r="AD262" t="e">
        <f>IF(ISBLANK(AE262),"",IF(AE262="0","",IF(AA262="0",CONCATENATE(VLOOKUP(AE262+0,slovy!$H$2:$I$10,2,FALSE),slovy!$M$13),VLOOKUP(AE262+0,slovy!$H$2:$I$10,2,FALSE))))</f>
        <v>#VALUE!</v>
      </c>
      <c r="AE262" t="str">
        <f t="shared" si="82"/>
        <v/>
      </c>
      <c r="AF262" t="e">
        <f>IF(ISBLANK(AG262),"",VLOOKUP(AG262+0,slovy!$N$2:$O$10,2,FALSE))</f>
        <v>#VALUE!</v>
      </c>
      <c r="AG262" t="str">
        <f t="shared" si="83"/>
        <v/>
      </c>
      <c r="AK262">
        <f>ÚJ!$B$2</f>
        <v>0</v>
      </c>
      <c r="AL262">
        <f>ÚJ!$B$3</f>
        <v>0</v>
      </c>
      <c r="AM262">
        <f>ÚJ!$B$4</f>
        <v>0</v>
      </c>
      <c r="AN262" s="200">
        <f>ÚJ!$B$5</f>
        <v>0</v>
      </c>
    </row>
    <row r="263" spans="1:40" x14ac:dyDescent="0.25">
      <c r="A263" t="str">
        <f>IF(ISBLANK('Peněžní deník'!C267),"",'Peněžní deník'!C267)</f>
        <v/>
      </c>
      <c r="B263" s="197" t="str">
        <f>IF(ISBLANK('Peněžní deník'!B267),"",'Peněžní deník'!B267)</f>
        <v/>
      </c>
      <c r="C263" t="str">
        <f>IF(ISBLANK('Peněžní deník'!D267),"",'Peněžní deník'!D267)</f>
        <v/>
      </c>
      <c r="D263" t="str">
        <f>IF(ISNUMBER('Peněžní deník'!F267),"příjmový",IF(ISNUMBER('Peněžní deník'!G267),"výdajový",IF(ISNUMBER('Peněžní deník'!H267),"příjmový",IF(ISNUMBER('Peněžní deník'!I267),"výdajový",""))))</f>
        <v/>
      </c>
      <c r="E263" t="str">
        <f>IF(ISNUMBER('Peněžní deník'!F267),"hotově",IF(ISNUMBER('Peněžní deník'!G267),"hotově",IF(ISNUMBER('Peněžní deník'!H267),"na účet",IF(ISNUMBER('Peněžní deník'!I267),"z účtu",""))))</f>
        <v/>
      </c>
      <c r="F263" t="e">
        <f>VLOOKUP('Peněžní deník'!E267,'Čísla položek'!$A$2:$C$45,2,FALSE)</f>
        <v>#N/A</v>
      </c>
      <c r="G263" s="205" t="str">
        <f>TEXT('Peněžní deník'!F267+'Peněžní deník'!G267+'Peněžní deník'!H267+'Peněžní deník'!I267,"0,00")</f>
        <v>0,00</v>
      </c>
      <c r="H263" s="205">
        <f t="shared" si="84"/>
        <v>0</v>
      </c>
      <c r="I263" s="205">
        <f t="shared" si="70"/>
        <v>0</v>
      </c>
      <c r="J263" t="str">
        <f t="shared" si="69"/>
        <v/>
      </c>
      <c r="K263" t="str">
        <f t="shared" si="71"/>
        <v/>
      </c>
      <c r="L263">
        <f t="shared" si="72"/>
        <v>1</v>
      </c>
      <c r="M263" t="str">
        <f t="shared" si="73"/>
        <v/>
      </c>
      <c r="N263" t="str">
        <f>IF(O263="0","",IF(L263=1,VLOOKUP(O263+0,slovy!$A$2:$C$10,3,FALSE),IF(Q263="1","",VLOOKUP(O263+0,slovy!$A$2:$B$10,2))))</f>
        <v/>
      </c>
      <c r="O263" t="str">
        <f t="shared" si="85"/>
        <v>0</v>
      </c>
      <c r="P263" t="e">
        <f>IF(Q263="0","",IF(Q263="1",VLOOKUP(O263+0,slovy!$F$2:$G$11,2,FALSE),VLOOKUP(Q263+0,slovy!$D$2:$E$10,2,FALSE)))</f>
        <v>#VALUE!</v>
      </c>
      <c r="Q263" t="str">
        <f t="shared" si="74"/>
        <v/>
      </c>
      <c r="R263">
        <f t="shared" si="75"/>
        <v>1</v>
      </c>
      <c r="S263" t="str">
        <f t="shared" si="76"/>
        <v/>
      </c>
      <c r="T263" t="str">
        <f>IF(U263="0","",IF(R263=1,VLOOKUP(U263+0,slovy!$A$2:$C$10,3,FALSE),IF(W263="1","",VLOOKUP(U263+0,slovy!$A$2:$B$10,2))))</f>
        <v/>
      </c>
      <c r="U263" t="str">
        <f t="shared" si="77"/>
        <v>0</v>
      </c>
      <c r="V263" t="e">
        <f>IF(W263="0","",IF(W263="1",VLOOKUP(U263+0,slovy!$F$2:$G$11,2,FALSE),VLOOKUP(W263+0,slovy!$D$2:$E$10,2,FALSE)))</f>
        <v>#VALUE!</v>
      </c>
      <c r="W263" t="str">
        <f t="shared" si="78"/>
        <v/>
      </c>
      <c r="X263" t="e">
        <f>IF(Y263="0","",VLOOKUP(Y263+0,slovy!$H$2:$I$10,2,FALSE))</f>
        <v>#VALUE!</v>
      </c>
      <c r="Y263" t="str">
        <f t="shared" si="79"/>
        <v/>
      </c>
      <c r="Z263" t="e">
        <f>IF(AC263="",VLOOKUP(AA263+0,slovy!$J$2:$K$10,2,FALSE),IF(AC263="0",IF(AE263="0","",IF(AA263="0","",VLOOKUP(AA263+0,slovy!J263:K271,2,FALSE))),IF(AC263="1","",IF(AA263="0",IF(AC263&gt;1,slovy!$M$13,""),VLOOKUP(AA263+0,slovy!$L$2:$M$10,2,FALSE)))))</f>
        <v>#VALUE!</v>
      </c>
      <c r="AA263" t="str">
        <f t="shared" si="80"/>
        <v/>
      </c>
      <c r="AB263" t="e">
        <f>IF(ISBLANK(AC263),"",IF(AC263="0","",IF(AC263="1",CONCATENATE(VLOOKUP(AA263+0,slovy!$F$2:$G$11,2,FALSE),slovy!$M$13),VLOOKUP(AC263+0,slovy!$D$2:$E$10,2,FALSE))))</f>
        <v>#VALUE!</v>
      </c>
      <c r="AC263" t="str">
        <f t="shared" si="81"/>
        <v/>
      </c>
      <c r="AD263" t="e">
        <f>IF(ISBLANK(AE263),"",IF(AE263="0","",IF(AA263="0",CONCATENATE(VLOOKUP(AE263+0,slovy!$H$2:$I$10,2,FALSE),slovy!$M$13),VLOOKUP(AE263+0,slovy!$H$2:$I$10,2,FALSE))))</f>
        <v>#VALUE!</v>
      </c>
      <c r="AE263" t="str">
        <f t="shared" si="82"/>
        <v/>
      </c>
      <c r="AF263" t="e">
        <f>IF(ISBLANK(AG263),"",VLOOKUP(AG263+0,slovy!$N$2:$O$10,2,FALSE))</f>
        <v>#VALUE!</v>
      </c>
      <c r="AG263" t="str">
        <f t="shared" si="83"/>
        <v/>
      </c>
      <c r="AK263">
        <f>ÚJ!$B$2</f>
        <v>0</v>
      </c>
      <c r="AL263">
        <f>ÚJ!$B$3</f>
        <v>0</v>
      </c>
      <c r="AM263">
        <f>ÚJ!$B$4</f>
        <v>0</v>
      </c>
      <c r="AN263" s="200">
        <f>ÚJ!$B$5</f>
        <v>0</v>
      </c>
    </row>
    <row r="264" spans="1:40" x14ac:dyDescent="0.25">
      <c r="A264" t="str">
        <f>IF(ISBLANK('Peněžní deník'!C268),"",'Peněžní deník'!C268)</f>
        <v/>
      </c>
      <c r="B264" s="197" t="str">
        <f>IF(ISBLANK('Peněžní deník'!B268),"",'Peněžní deník'!B268)</f>
        <v/>
      </c>
      <c r="C264" t="str">
        <f>IF(ISBLANK('Peněžní deník'!D268),"",'Peněžní deník'!D268)</f>
        <v/>
      </c>
      <c r="D264" t="str">
        <f>IF(ISNUMBER('Peněžní deník'!F268),"příjmový",IF(ISNUMBER('Peněžní deník'!G268),"výdajový",IF(ISNUMBER('Peněžní deník'!H268),"příjmový",IF(ISNUMBER('Peněžní deník'!I268),"výdajový",""))))</f>
        <v/>
      </c>
      <c r="E264" t="str">
        <f>IF(ISNUMBER('Peněžní deník'!F268),"hotově",IF(ISNUMBER('Peněžní deník'!G268),"hotově",IF(ISNUMBER('Peněžní deník'!H268),"na účet",IF(ISNUMBER('Peněžní deník'!I268),"z účtu",""))))</f>
        <v/>
      </c>
      <c r="F264" t="e">
        <f>VLOOKUP('Peněžní deník'!E268,'Čísla položek'!$A$2:$C$45,2,FALSE)</f>
        <v>#N/A</v>
      </c>
      <c r="G264" s="205" t="str">
        <f>TEXT('Peněžní deník'!F268+'Peněžní deník'!G268+'Peněžní deník'!H268+'Peněžní deník'!I268,"0,00")</f>
        <v>0,00</v>
      </c>
      <c r="H264" s="205">
        <f t="shared" si="84"/>
        <v>0</v>
      </c>
      <c r="I264" s="205">
        <f t="shared" si="70"/>
        <v>0</v>
      </c>
      <c r="J264" t="str">
        <f t="shared" ref="J264:J327" si="86">IF(R264=1,CONCATENATE(T264,S264),IF(R264=2,CONCATENATE(V264,T264,S264),IF(R264=3,CONCATENATE(X264,V264,T264,S264),IF(R264=4,CONCATENATE(Z264,X264,V264,T264,S264),IF(R264=5,CONCATENATE(AB264,Z264,X264,V264,T264,S264),IF(R264=6,CONCATENATE(AD264,AB264,Z264,X264,V264,T264,S264),IF(R264=7,CONCATENATE(AF264,AD264,AB264,Z264,X264,V264,T264,S264),"")))))))</f>
        <v/>
      </c>
      <c r="K264" t="str">
        <f t="shared" si="71"/>
        <v/>
      </c>
      <c r="L264">
        <f t="shared" si="72"/>
        <v>1</v>
      </c>
      <c r="M264" t="str">
        <f t="shared" si="73"/>
        <v/>
      </c>
      <c r="N264" t="str">
        <f>IF(O264="0","",IF(L264=1,VLOOKUP(O264+0,slovy!$A$2:$C$10,3,FALSE),IF(Q264="1","",VLOOKUP(O264+0,slovy!$A$2:$B$10,2))))</f>
        <v/>
      </c>
      <c r="O264" t="str">
        <f t="shared" si="85"/>
        <v>0</v>
      </c>
      <c r="P264" t="e">
        <f>IF(Q264="0","",IF(Q264="1",VLOOKUP(O264+0,slovy!$F$2:$G$11,2,FALSE),VLOOKUP(Q264+0,slovy!$D$2:$E$10,2,FALSE)))</f>
        <v>#VALUE!</v>
      </c>
      <c r="Q264" t="str">
        <f t="shared" si="74"/>
        <v/>
      </c>
      <c r="R264">
        <f t="shared" si="75"/>
        <v>1</v>
      </c>
      <c r="S264" t="str">
        <f t="shared" si="76"/>
        <v/>
      </c>
      <c r="T264" t="str">
        <f>IF(U264="0","",IF(R264=1,VLOOKUP(U264+0,slovy!$A$2:$C$10,3,FALSE),IF(W264="1","",VLOOKUP(U264+0,slovy!$A$2:$B$10,2))))</f>
        <v/>
      </c>
      <c r="U264" t="str">
        <f t="shared" si="77"/>
        <v>0</v>
      </c>
      <c r="V264" t="e">
        <f>IF(W264="0","",IF(W264="1",VLOOKUP(U264+0,slovy!$F$2:$G$11,2,FALSE),VLOOKUP(W264+0,slovy!$D$2:$E$10,2,FALSE)))</f>
        <v>#VALUE!</v>
      </c>
      <c r="W264" t="str">
        <f t="shared" si="78"/>
        <v/>
      </c>
      <c r="X264" t="e">
        <f>IF(Y264="0","",VLOOKUP(Y264+0,slovy!$H$2:$I$10,2,FALSE))</f>
        <v>#VALUE!</v>
      </c>
      <c r="Y264" t="str">
        <f t="shared" si="79"/>
        <v/>
      </c>
      <c r="Z264" t="e">
        <f>IF(AC264="",VLOOKUP(AA264+0,slovy!$J$2:$K$10,2,FALSE),IF(AC264="0",IF(AE264="0","",IF(AA264="0","",VLOOKUP(AA264+0,slovy!J264:K272,2,FALSE))),IF(AC264="1","",IF(AA264="0",IF(AC264&gt;1,slovy!$M$13,""),VLOOKUP(AA264+0,slovy!$L$2:$M$10,2,FALSE)))))</f>
        <v>#VALUE!</v>
      </c>
      <c r="AA264" t="str">
        <f t="shared" si="80"/>
        <v/>
      </c>
      <c r="AB264" t="e">
        <f>IF(ISBLANK(AC264),"",IF(AC264="0","",IF(AC264="1",CONCATENATE(VLOOKUP(AA264+0,slovy!$F$2:$G$11,2,FALSE),slovy!$M$13),VLOOKUP(AC264+0,slovy!$D$2:$E$10,2,FALSE))))</f>
        <v>#VALUE!</v>
      </c>
      <c r="AC264" t="str">
        <f t="shared" si="81"/>
        <v/>
      </c>
      <c r="AD264" t="e">
        <f>IF(ISBLANK(AE264),"",IF(AE264="0","",IF(AA264="0",CONCATENATE(VLOOKUP(AE264+0,slovy!$H$2:$I$10,2,FALSE),slovy!$M$13),VLOOKUP(AE264+0,slovy!$H$2:$I$10,2,FALSE))))</f>
        <v>#VALUE!</v>
      </c>
      <c r="AE264" t="str">
        <f t="shared" si="82"/>
        <v/>
      </c>
      <c r="AF264" t="e">
        <f>IF(ISBLANK(AG264),"",VLOOKUP(AG264+0,slovy!$N$2:$O$10,2,FALSE))</f>
        <v>#VALUE!</v>
      </c>
      <c r="AG264" t="str">
        <f t="shared" si="83"/>
        <v/>
      </c>
      <c r="AK264">
        <f>ÚJ!$B$2</f>
        <v>0</v>
      </c>
      <c r="AL264">
        <f>ÚJ!$B$3</f>
        <v>0</v>
      </c>
      <c r="AM264">
        <f>ÚJ!$B$4</f>
        <v>0</v>
      </c>
      <c r="AN264" s="200">
        <f>ÚJ!$B$5</f>
        <v>0</v>
      </c>
    </row>
    <row r="265" spans="1:40" x14ac:dyDescent="0.25">
      <c r="A265" t="str">
        <f>IF(ISBLANK('Peněžní deník'!C269),"",'Peněžní deník'!C269)</f>
        <v/>
      </c>
      <c r="B265" s="197" t="str">
        <f>IF(ISBLANK('Peněžní deník'!B269),"",'Peněžní deník'!B269)</f>
        <v/>
      </c>
      <c r="C265" t="str">
        <f>IF(ISBLANK('Peněžní deník'!D269),"",'Peněžní deník'!D269)</f>
        <v/>
      </c>
      <c r="D265" t="str">
        <f>IF(ISNUMBER('Peněžní deník'!F269),"příjmový",IF(ISNUMBER('Peněžní deník'!G269),"výdajový",IF(ISNUMBER('Peněžní deník'!H269),"příjmový",IF(ISNUMBER('Peněžní deník'!I269),"výdajový",""))))</f>
        <v/>
      </c>
      <c r="E265" t="str">
        <f>IF(ISNUMBER('Peněžní deník'!F269),"hotově",IF(ISNUMBER('Peněžní deník'!G269),"hotově",IF(ISNUMBER('Peněžní deník'!H269),"na účet",IF(ISNUMBER('Peněžní deník'!I269),"z účtu",""))))</f>
        <v/>
      </c>
      <c r="F265" t="e">
        <f>VLOOKUP('Peněžní deník'!E269,'Čísla položek'!$A$2:$C$45,2,FALSE)</f>
        <v>#N/A</v>
      </c>
      <c r="G265" s="205" t="str">
        <f>TEXT('Peněžní deník'!F269+'Peněžní deník'!G269+'Peněžní deník'!H269+'Peněžní deník'!I269,"0,00")</f>
        <v>0,00</v>
      </c>
      <c r="H265" s="205">
        <f t="shared" si="84"/>
        <v>0</v>
      </c>
      <c r="I265" s="205">
        <f t="shared" ref="I265:I328" si="87">TEXT(G265-H265,"0,00")*100</f>
        <v>0</v>
      </c>
      <c r="J265" t="str">
        <f t="shared" si="86"/>
        <v/>
      </c>
      <c r="K265" t="str">
        <f t="shared" ref="K265:K328" si="88">IF(L265=1,CONCATENATE(N265,M265),IF(L265=2,CONCATENATE(P265,N265,M265),""))</f>
        <v/>
      </c>
      <c r="L265">
        <f t="shared" ref="L265:L328" si="89">LEN(I265)</f>
        <v>1</v>
      </c>
      <c r="M265" t="str">
        <f t="shared" ref="M265:M328" si="90">IF(I265=0,"",IF(I265&lt;2,"haléř",IF(I265&lt;5,"haléře","haléřů")))</f>
        <v/>
      </c>
      <c r="N265" t="str">
        <f>IF(O265="0","",IF(L265=1,VLOOKUP(O265+0,slovy!$A$2:$C$10,3,FALSE),IF(Q265="1","",VLOOKUP(O265+0,slovy!$A$2:$B$10,2))))</f>
        <v/>
      </c>
      <c r="O265" t="str">
        <f t="shared" si="85"/>
        <v>0</v>
      </c>
      <c r="P265" t="e">
        <f>IF(Q265="0","",IF(Q265="1",VLOOKUP(O265+0,slovy!$F$2:$G$11,2,FALSE),VLOOKUP(Q265+0,slovy!$D$2:$E$10,2,FALSE)))</f>
        <v>#VALUE!</v>
      </c>
      <c r="Q265" t="str">
        <f t="shared" ref="Q265:Q328" si="91">IF(L265&gt;=2,MID($I265,$L265-1,1),"")</f>
        <v/>
      </c>
      <c r="R265">
        <f t="shared" si="75"/>
        <v>1</v>
      </c>
      <c r="S265" t="str">
        <f t="shared" si="76"/>
        <v/>
      </c>
      <c r="T265" t="str">
        <f>IF(U265="0","",IF(R265=1,VLOOKUP(U265+0,slovy!$A$2:$C$10,3,FALSE),IF(W265="1","",VLOOKUP(U265+0,slovy!$A$2:$B$10,2))))</f>
        <v/>
      </c>
      <c r="U265" t="str">
        <f t="shared" si="77"/>
        <v>0</v>
      </c>
      <c r="V265" t="e">
        <f>IF(W265="0","",IF(W265="1",VLOOKUP(U265+0,slovy!$F$2:$G$11,2,FALSE),VLOOKUP(W265+0,slovy!$D$2:$E$10,2,FALSE)))</f>
        <v>#VALUE!</v>
      </c>
      <c r="W265" t="str">
        <f t="shared" si="78"/>
        <v/>
      </c>
      <c r="X265" t="e">
        <f>IF(Y265="0","",VLOOKUP(Y265+0,slovy!$H$2:$I$10,2,FALSE))</f>
        <v>#VALUE!</v>
      </c>
      <c r="Y265" t="str">
        <f t="shared" si="79"/>
        <v/>
      </c>
      <c r="Z265" t="e">
        <f>IF(AC265="",VLOOKUP(AA265+0,slovy!$J$2:$K$10,2,FALSE),IF(AC265="0",IF(AE265="0","",IF(AA265="0","",VLOOKUP(AA265+0,slovy!J265:K273,2,FALSE))),IF(AC265="1","",IF(AA265="0",IF(AC265&gt;1,slovy!$M$13,""),VLOOKUP(AA265+0,slovy!$L$2:$M$10,2,FALSE)))))</f>
        <v>#VALUE!</v>
      </c>
      <c r="AA265" t="str">
        <f t="shared" si="80"/>
        <v/>
      </c>
      <c r="AB265" t="e">
        <f>IF(ISBLANK(AC265),"",IF(AC265="0","",IF(AC265="1",CONCATENATE(VLOOKUP(AA265+0,slovy!$F$2:$G$11,2,FALSE),slovy!$M$13),VLOOKUP(AC265+0,slovy!$D$2:$E$10,2,FALSE))))</f>
        <v>#VALUE!</v>
      </c>
      <c r="AC265" t="str">
        <f t="shared" si="81"/>
        <v/>
      </c>
      <c r="AD265" t="e">
        <f>IF(ISBLANK(AE265),"",IF(AE265="0","",IF(AA265="0",CONCATENATE(VLOOKUP(AE265+0,slovy!$H$2:$I$10,2,FALSE),slovy!$M$13),VLOOKUP(AE265+0,slovy!$H$2:$I$10,2,FALSE))))</f>
        <v>#VALUE!</v>
      </c>
      <c r="AE265" t="str">
        <f t="shared" si="82"/>
        <v/>
      </c>
      <c r="AF265" t="e">
        <f>IF(ISBLANK(AG265),"",VLOOKUP(AG265+0,slovy!$N$2:$O$10,2,FALSE))</f>
        <v>#VALUE!</v>
      </c>
      <c r="AG265" t="str">
        <f t="shared" si="83"/>
        <v/>
      </c>
      <c r="AK265">
        <f>ÚJ!$B$2</f>
        <v>0</v>
      </c>
      <c r="AL265">
        <f>ÚJ!$B$3</f>
        <v>0</v>
      </c>
      <c r="AM265">
        <f>ÚJ!$B$4</f>
        <v>0</v>
      </c>
      <c r="AN265" s="200">
        <f>ÚJ!$B$5</f>
        <v>0</v>
      </c>
    </row>
    <row r="266" spans="1:40" x14ac:dyDescent="0.25">
      <c r="A266" t="str">
        <f>IF(ISBLANK('Peněžní deník'!C270),"",'Peněžní deník'!C270)</f>
        <v/>
      </c>
      <c r="B266" s="197" t="str">
        <f>IF(ISBLANK('Peněžní deník'!B270),"",'Peněžní deník'!B270)</f>
        <v/>
      </c>
      <c r="C266" t="str">
        <f>IF(ISBLANK('Peněžní deník'!D270),"",'Peněžní deník'!D270)</f>
        <v/>
      </c>
      <c r="D266" t="str">
        <f>IF(ISNUMBER('Peněžní deník'!F270),"příjmový",IF(ISNUMBER('Peněžní deník'!G270),"výdajový",IF(ISNUMBER('Peněžní deník'!H270),"příjmový",IF(ISNUMBER('Peněžní deník'!I270),"výdajový",""))))</f>
        <v/>
      </c>
      <c r="E266" t="str">
        <f>IF(ISNUMBER('Peněžní deník'!F270),"hotově",IF(ISNUMBER('Peněžní deník'!G270),"hotově",IF(ISNUMBER('Peněžní deník'!H270),"na účet",IF(ISNUMBER('Peněžní deník'!I270),"z účtu",""))))</f>
        <v/>
      </c>
      <c r="F266" t="e">
        <f>VLOOKUP('Peněžní deník'!E270,'Čísla položek'!$A$2:$C$45,2,FALSE)</f>
        <v>#N/A</v>
      </c>
      <c r="G266" s="205" t="str">
        <f>TEXT('Peněžní deník'!F270+'Peněžní deník'!G270+'Peněžní deník'!H270+'Peněžní deník'!I270,"0,00")</f>
        <v>0,00</v>
      </c>
      <c r="H266" s="205">
        <f t="shared" si="84"/>
        <v>0</v>
      </c>
      <c r="I266" s="205">
        <f t="shared" si="87"/>
        <v>0</v>
      </c>
      <c r="J266" t="str">
        <f t="shared" si="86"/>
        <v/>
      </c>
      <c r="K266" t="str">
        <f t="shared" si="88"/>
        <v/>
      </c>
      <c r="L266">
        <f t="shared" si="89"/>
        <v>1</v>
      </c>
      <c r="M266" t="str">
        <f t="shared" si="90"/>
        <v/>
      </c>
      <c r="N266" t="str">
        <f>IF(O266="0","",IF(L266=1,VLOOKUP(O266+0,slovy!$A$2:$C$10,3,FALSE),IF(Q266="1","",VLOOKUP(O266+0,slovy!$A$2:$B$10,2))))</f>
        <v/>
      </c>
      <c r="O266" t="str">
        <f t="shared" si="85"/>
        <v>0</v>
      </c>
      <c r="P266" t="e">
        <f>IF(Q266="0","",IF(Q266="1",VLOOKUP(O266+0,slovy!$F$2:$G$11,2,FALSE),VLOOKUP(Q266+0,slovy!$D$2:$E$10,2,FALSE)))</f>
        <v>#VALUE!</v>
      </c>
      <c r="Q266" t="str">
        <f t="shared" si="91"/>
        <v/>
      </c>
      <c r="R266">
        <f t="shared" si="75"/>
        <v>1</v>
      </c>
      <c r="S266" t="str">
        <f t="shared" si="76"/>
        <v/>
      </c>
      <c r="T266" t="str">
        <f>IF(U266="0","",IF(R266=1,VLOOKUP(U266+0,slovy!$A$2:$C$10,3,FALSE),IF(W266="1","",VLOOKUP(U266+0,slovy!$A$2:$B$10,2))))</f>
        <v/>
      </c>
      <c r="U266" t="str">
        <f t="shared" si="77"/>
        <v>0</v>
      </c>
      <c r="V266" t="e">
        <f>IF(W266="0","",IF(W266="1",VLOOKUP(U266+0,slovy!$F$2:$G$11,2,FALSE),VLOOKUP(W266+0,slovy!$D$2:$E$10,2,FALSE)))</f>
        <v>#VALUE!</v>
      </c>
      <c r="W266" t="str">
        <f t="shared" si="78"/>
        <v/>
      </c>
      <c r="X266" t="e">
        <f>IF(Y266="0","",VLOOKUP(Y266+0,slovy!$H$2:$I$10,2,FALSE))</f>
        <v>#VALUE!</v>
      </c>
      <c r="Y266" t="str">
        <f t="shared" si="79"/>
        <v/>
      </c>
      <c r="Z266" t="e">
        <f>IF(AC266="",VLOOKUP(AA266+0,slovy!$J$2:$K$10,2,FALSE),IF(AC266="0",IF(AE266="0","",IF(AA266="0","",VLOOKUP(AA266+0,slovy!J266:K274,2,FALSE))),IF(AC266="1","",IF(AA266="0",IF(AC266&gt;1,slovy!$M$13,""),VLOOKUP(AA266+0,slovy!$L$2:$M$10,2,FALSE)))))</f>
        <v>#VALUE!</v>
      </c>
      <c r="AA266" t="str">
        <f t="shared" si="80"/>
        <v/>
      </c>
      <c r="AB266" t="e">
        <f>IF(ISBLANK(AC266),"",IF(AC266="0","",IF(AC266="1",CONCATENATE(VLOOKUP(AA266+0,slovy!$F$2:$G$11,2,FALSE),slovy!$M$13),VLOOKUP(AC266+0,slovy!$D$2:$E$10,2,FALSE))))</f>
        <v>#VALUE!</v>
      </c>
      <c r="AC266" t="str">
        <f t="shared" si="81"/>
        <v/>
      </c>
      <c r="AD266" t="e">
        <f>IF(ISBLANK(AE266),"",IF(AE266="0","",IF(AA266="0",CONCATENATE(VLOOKUP(AE266+0,slovy!$H$2:$I$10,2,FALSE),slovy!$M$13),VLOOKUP(AE266+0,slovy!$H$2:$I$10,2,FALSE))))</f>
        <v>#VALUE!</v>
      </c>
      <c r="AE266" t="str">
        <f t="shared" si="82"/>
        <v/>
      </c>
      <c r="AF266" t="e">
        <f>IF(ISBLANK(AG266),"",VLOOKUP(AG266+0,slovy!$N$2:$O$10,2,FALSE))</f>
        <v>#VALUE!</v>
      </c>
      <c r="AG266" t="str">
        <f t="shared" si="83"/>
        <v/>
      </c>
      <c r="AK266">
        <f>ÚJ!$B$2</f>
        <v>0</v>
      </c>
      <c r="AL266">
        <f>ÚJ!$B$3</f>
        <v>0</v>
      </c>
      <c r="AM266">
        <f>ÚJ!$B$4</f>
        <v>0</v>
      </c>
      <c r="AN266" s="200">
        <f>ÚJ!$B$5</f>
        <v>0</v>
      </c>
    </row>
    <row r="267" spans="1:40" x14ac:dyDescent="0.25">
      <c r="A267" t="str">
        <f>IF(ISBLANK('Peněžní deník'!C271),"",'Peněžní deník'!C271)</f>
        <v/>
      </c>
      <c r="B267" s="197" t="str">
        <f>IF(ISBLANK('Peněžní deník'!B271),"",'Peněžní deník'!B271)</f>
        <v/>
      </c>
      <c r="C267" t="str">
        <f>IF(ISBLANK('Peněžní deník'!D271),"",'Peněžní deník'!D271)</f>
        <v/>
      </c>
      <c r="D267" t="str">
        <f>IF(ISNUMBER('Peněžní deník'!F271),"příjmový",IF(ISNUMBER('Peněžní deník'!G271),"výdajový",IF(ISNUMBER('Peněžní deník'!H271),"příjmový",IF(ISNUMBER('Peněžní deník'!I271),"výdajový",""))))</f>
        <v/>
      </c>
      <c r="E267" t="str">
        <f>IF(ISNUMBER('Peněžní deník'!F271),"hotově",IF(ISNUMBER('Peněžní deník'!G271),"hotově",IF(ISNUMBER('Peněžní deník'!H271),"na účet",IF(ISNUMBER('Peněžní deník'!I271),"z účtu",""))))</f>
        <v/>
      </c>
      <c r="F267" t="e">
        <f>VLOOKUP('Peněžní deník'!E271,'Čísla položek'!$A$2:$C$45,2,FALSE)</f>
        <v>#N/A</v>
      </c>
      <c r="G267" s="205" t="str">
        <f>TEXT('Peněžní deník'!F271+'Peněžní deník'!G271+'Peněžní deník'!H271+'Peněžní deník'!I271,"0,00")</f>
        <v>0,00</v>
      </c>
      <c r="H267" s="205">
        <f t="shared" si="84"/>
        <v>0</v>
      </c>
      <c r="I267" s="205">
        <f t="shared" si="87"/>
        <v>0</v>
      </c>
      <c r="J267" t="str">
        <f t="shared" si="86"/>
        <v/>
      </c>
      <c r="K267" t="str">
        <f t="shared" si="88"/>
        <v/>
      </c>
      <c r="L267">
        <f t="shared" si="89"/>
        <v>1</v>
      </c>
      <c r="M267" t="str">
        <f t="shared" si="90"/>
        <v/>
      </c>
      <c r="N267" t="str">
        <f>IF(O267="0","",IF(L267=1,VLOOKUP(O267+0,slovy!$A$2:$C$10,3,FALSE),IF(Q267="1","",VLOOKUP(O267+0,slovy!$A$2:$B$10,2))))</f>
        <v/>
      </c>
      <c r="O267" t="str">
        <f t="shared" si="85"/>
        <v>0</v>
      </c>
      <c r="P267" t="e">
        <f>IF(Q267="0","",IF(Q267="1",VLOOKUP(O267+0,slovy!$F$2:$G$11,2,FALSE),VLOOKUP(Q267+0,slovy!$D$2:$E$10,2,FALSE)))</f>
        <v>#VALUE!</v>
      </c>
      <c r="Q267" t="str">
        <f t="shared" si="91"/>
        <v/>
      </c>
      <c r="R267">
        <f t="shared" si="75"/>
        <v>1</v>
      </c>
      <c r="S267" t="str">
        <f t="shared" si="76"/>
        <v/>
      </c>
      <c r="T267" t="str">
        <f>IF(U267="0","",IF(R267=1,VLOOKUP(U267+0,slovy!$A$2:$C$10,3,FALSE),IF(W267="1","",VLOOKUP(U267+0,slovy!$A$2:$B$10,2))))</f>
        <v/>
      </c>
      <c r="U267" t="str">
        <f t="shared" si="77"/>
        <v>0</v>
      </c>
      <c r="V267" t="e">
        <f>IF(W267="0","",IF(W267="1",VLOOKUP(U267+0,slovy!$F$2:$G$11,2,FALSE),VLOOKUP(W267+0,slovy!$D$2:$E$10,2,FALSE)))</f>
        <v>#VALUE!</v>
      </c>
      <c r="W267" t="str">
        <f t="shared" si="78"/>
        <v/>
      </c>
      <c r="X267" t="e">
        <f>IF(Y267="0","",VLOOKUP(Y267+0,slovy!$H$2:$I$10,2,FALSE))</f>
        <v>#VALUE!</v>
      </c>
      <c r="Y267" t="str">
        <f t="shared" si="79"/>
        <v/>
      </c>
      <c r="Z267" t="e">
        <f>IF(AC267="",VLOOKUP(AA267+0,slovy!$J$2:$K$10,2,FALSE),IF(AC267="0",IF(AE267="0","",IF(AA267="0","",VLOOKUP(AA267+0,slovy!J267:K275,2,FALSE))),IF(AC267="1","",IF(AA267="0",IF(AC267&gt;1,slovy!$M$13,""),VLOOKUP(AA267+0,slovy!$L$2:$M$10,2,FALSE)))))</f>
        <v>#VALUE!</v>
      </c>
      <c r="AA267" t="str">
        <f t="shared" si="80"/>
        <v/>
      </c>
      <c r="AB267" t="e">
        <f>IF(ISBLANK(AC267),"",IF(AC267="0","",IF(AC267="1",CONCATENATE(VLOOKUP(AA267+0,slovy!$F$2:$G$11,2,FALSE),slovy!$M$13),VLOOKUP(AC267+0,slovy!$D$2:$E$10,2,FALSE))))</f>
        <v>#VALUE!</v>
      </c>
      <c r="AC267" t="str">
        <f t="shared" si="81"/>
        <v/>
      </c>
      <c r="AD267" t="e">
        <f>IF(ISBLANK(AE267),"",IF(AE267="0","",IF(AA267="0",CONCATENATE(VLOOKUP(AE267+0,slovy!$H$2:$I$10,2,FALSE),slovy!$M$13),VLOOKUP(AE267+0,slovy!$H$2:$I$10,2,FALSE))))</f>
        <v>#VALUE!</v>
      </c>
      <c r="AE267" t="str">
        <f t="shared" si="82"/>
        <v/>
      </c>
      <c r="AF267" t="e">
        <f>IF(ISBLANK(AG267),"",VLOOKUP(AG267+0,slovy!$N$2:$O$10,2,FALSE))</f>
        <v>#VALUE!</v>
      </c>
      <c r="AG267" t="str">
        <f t="shared" si="83"/>
        <v/>
      </c>
      <c r="AK267">
        <f>ÚJ!$B$2</f>
        <v>0</v>
      </c>
      <c r="AL267">
        <f>ÚJ!$B$3</f>
        <v>0</v>
      </c>
      <c r="AM267">
        <f>ÚJ!$B$4</f>
        <v>0</v>
      </c>
      <c r="AN267" s="200">
        <f>ÚJ!$B$5</f>
        <v>0</v>
      </c>
    </row>
    <row r="268" spans="1:40" x14ac:dyDescent="0.25">
      <c r="A268" t="str">
        <f>IF(ISBLANK('Peněžní deník'!C272),"",'Peněžní deník'!C272)</f>
        <v/>
      </c>
      <c r="B268" s="197" t="str">
        <f>IF(ISBLANK('Peněžní deník'!B272),"",'Peněžní deník'!B272)</f>
        <v/>
      </c>
      <c r="C268" t="str">
        <f>IF(ISBLANK('Peněžní deník'!D272),"",'Peněžní deník'!D272)</f>
        <v/>
      </c>
      <c r="D268" t="str">
        <f>IF(ISNUMBER('Peněžní deník'!F272),"příjmový",IF(ISNUMBER('Peněžní deník'!G272),"výdajový",IF(ISNUMBER('Peněžní deník'!H272),"příjmový",IF(ISNUMBER('Peněžní deník'!I272),"výdajový",""))))</f>
        <v/>
      </c>
      <c r="E268" t="str">
        <f>IF(ISNUMBER('Peněžní deník'!F272),"hotově",IF(ISNUMBER('Peněžní deník'!G272),"hotově",IF(ISNUMBER('Peněžní deník'!H272),"na účet",IF(ISNUMBER('Peněžní deník'!I272),"z účtu",""))))</f>
        <v/>
      </c>
      <c r="F268" t="e">
        <f>VLOOKUP('Peněžní deník'!E272,'Čísla položek'!$A$2:$C$45,2,FALSE)</f>
        <v>#N/A</v>
      </c>
      <c r="G268" s="205" t="str">
        <f>TEXT('Peněžní deník'!F272+'Peněžní deník'!G272+'Peněžní deník'!H272+'Peněžní deník'!I272,"0,00")</f>
        <v>0,00</v>
      </c>
      <c r="H268" s="205">
        <f t="shared" si="84"/>
        <v>0</v>
      </c>
      <c r="I268" s="205">
        <f t="shared" si="87"/>
        <v>0</v>
      </c>
      <c r="J268" t="str">
        <f t="shared" si="86"/>
        <v/>
      </c>
      <c r="K268" t="str">
        <f t="shared" si="88"/>
        <v/>
      </c>
      <c r="L268">
        <f t="shared" si="89"/>
        <v>1</v>
      </c>
      <c r="M268" t="str">
        <f t="shared" si="90"/>
        <v/>
      </c>
      <c r="N268" t="str">
        <f>IF(O268="0","",IF(L268=1,VLOOKUP(O268+0,slovy!$A$2:$C$10,3,FALSE),IF(Q268="1","",VLOOKUP(O268+0,slovy!$A$2:$B$10,2))))</f>
        <v/>
      </c>
      <c r="O268" t="str">
        <f t="shared" si="85"/>
        <v>0</v>
      </c>
      <c r="P268" t="e">
        <f>IF(Q268="0","",IF(Q268="1",VLOOKUP(O268+0,slovy!$F$2:$G$11,2,FALSE),VLOOKUP(Q268+0,slovy!$D$2:$E$10,2,FALSE)))</f>
        <v>#VALUE!</v>
      </c>
      <c r="Q268" t="str">
        <f t="shared" si="91"/>
        <v/>
      </c>
      <c r="R268">
        <f t="shared" si="75"/>
        <v>1</v>
      </c>
      <c r="S268" t="str">
        <f t="shared" si="76"/>
        <v/>
      </c>
      <c r="T268" t="str">
        <f>IF(U268="0","",IF(R268=1,VLOOKUP(U268+0,slovy!$A$2:$C$10,3,FALSE),IF(W268="1","",VLOOKUP(U268+0,slovy!$A$2:$B$10,2))))</f>
        <v/>
      </c>
      <c r="U268" t="str">
        <f t="shared" si="77"/>
        <v>0</v>
      </c>
      <c r="V268" t="e">
        <f>IF(W268="0","",IF(W268="1",VLOOKUP(U268+0,slovy!$F$2:$G$11,2,FALSE),VLOOKUP(W268+0,slovy!$D$2:$E$10,2,FALSE)))</f>
        <v>#VALUE!</v>
      </c>
      <c r="W268" t="str">
        <f t="shared" si="78"/>
        <v/>
      </c>
      <c r="X268" t="e">
        <f>IF(Y268="0","",VLOOKUP(Y268+0,slovy!$H$2:$I$10,2,FALSE))</f>
        <v>#VALUE!</v>
      </c>
      <c r="Y268" t="str">
        <f t="shared" si="79"/>
        <v/>
      </c>
      <c r="Z268" t="e">
        <f>IF(AC268="",VLOOKUP(AA268+0,slovy!$J$2:$K$10,2,FALSE),IF(AC268="0",IF(AE268="0","",IF(AA268="0","",VLOOKUP(AA268+0,slovy!J268:K276,2,FALSE))),IF(AC268="1","",IF(AA268="0",IF(AC268&gt;1,slovy!$M$13,""),VLOOKUP(AA268+0,slovy!$L$2:$M$10,2,FALSE)))))</f>
        <v>#VALUE!</v>
      </c>
      <c r="AA268" t="str">
        <f t="shared" si="80"/>
        <v/>
      </c>
      <c r="AB268" t="e">
        <f>IF(ISBLANK(AC268),"",IF(AC268="0","",IF(AC268="1",CONCATENATE(VLOOKUP(AA268+0,slovy!$F$2:$G$11,2,FALSE),slovy!$M$13),VLOOKUP(AC268+0,slovy!$D$2:$E$10,2,FALSE))))</f>
        <v>#VALUE!</v>
      </c>
      <c r="AC268" t="str">
        <f t="shared" si="81"/>
        <v/>
      </c>
      <c r="AD268" t="e">
        <f>IF(ISBLANK(AE268),"",IF(AE268="0","",IF(AA268="0",CONCATENATE(VLOOKUP(AE268+0,slovy!$H$2:$I$10,2,FALSE),slovy!$M$13),VLOOKUP(AE268+0,slovy!$H$2:$I$10,2,FALSE))))</f>
        <v>#VALUE!</v>
      </c>
      <c r="AE268" t="str">
        <f t="shared" si="82"/>
        <v/>
      </c>
      <c r="AF268" t="e">
        <f>IF(ISBLANK(AG268),"",VLOOKUP(AG268+0,slovy!$N$2:$O$10,2,FALSE))</f>
        <v>#VALUE!</v>
      </c>
      <c r="AG268" t="str">
        <f t="shared" si="83"/>
        <v/>
      </c>
      <c r="AK268">
        <f>ÚJ!$B$2</f>
        <v>0</v>
      </c>
      <c r="AL268">
        <f>ÚJ!$B$3</f>
        <v>0</v>
      </c>
      <c r="AM268">
        <f>ÚJ!$B$4</f>
        <v>0</v>
      </c>
      <c r="AN268" s="200">
        <f>ÚJ!$B$5</f>
        <v>0</v>
      </c>
    </row>
    <row r="269" spans="1:40" x14ac:dyDescent="0.25">
      <c r="A269" t="str">
        <f>IF(ISBLANK('Peněžní deník'!C273),"",'Peněžní deník'!C273)</f>
        <v/>
      </c>
      <c r="B269" s="197" t="str">
        <f>IF(ISBLANK('Peněžní deník'!B273),"",'Peněžní deník'!B273)</f>
        <v/>
      </c>
      <c r="C269" t="str">
        <f>IF(ISBLANK('Peněžní deník'!D273),"",'Peněžní deník'!D273)</f>
        <v/>
      </c>
      <c r="D269" t="str">
        <f>IF(ISNUMBER('Peněžní deník'!F273),"příjmový",IF(ISNUMBER('Peněžní deník'!G273),"výdajový",IF(ISNUMBER('Peněžní deník'!H273),"příjmový",IF(ISNUMBER('Peněžní deník'!I273),"výdajový",""))))</f>
        <v/>
      </c>
      <c r="E269" t="str">
        <f>IF(ISNUMBER('Peněžní deník'!F273),"hotově",IF(ISNUMBER('Peněžní deník'!G273),"hotově",IF(ISNUMBER('Peněžní deník'!H273),"na účet",IF(ISNUMBER('Peněžní deník'!I273),"z účtu",""))))</f>
        <v/>
      </c>
      <c r="F269" t="e">
        <f>VLOOKUP('Peněžní deník'!E273,'Čísla položek'!$A$2:$C$45,2,FALSE)</f>
        <v>#N/A</v>
      </c>
      <c r="G269" s="205" t="str">
        <f>TEXT('Peněžní deník'!F273+'Peněžní deník'!G273+'Peněžní deník'!H273+'Peněžní deník'!I273,"0,00")</f>
        <v>0,00</v>
      </c>
      <c r="H269" s="205">
        <f t="shared" si="84"/>
        <v>0</v>
      </c>
      <c r="I269" s="205">
        <f t="shared" si="87"/>
        <v>0</v>
      </c>
      <c r="J269" t="str">
        <f t="shared" si="86"/>
        <v/>
      </c>
      <c r="K269" t="str">
        <f t="shared" si="88"/>
        <v/>
      </c>
      <c r="L269">
        <f t="shared" si="89"/>
        <v>1</v>
      </c>
      <c r="M269" t="str">
        <f t="shared" si="90"/>
        <v/>
      </c>
      <c r="N269" t="str">
        <f>IF(O269="0","",IF(L269=1,VLOOKUP(O269+0,slovy!$A$2:$C$10,3,FALSE),IF(Q269="1","",VLOOKUP(O269+0,slovy!$A$2:$B$10,2))))</f>
        <v/>
      </c>
      <c r="O269" t="str">
        <f t="shared" si="85"/>
        <v>0</v>
      </c>
      <c r="P269" t="e">
        <f>IF(Q269="0","",IF(Q269="1",VLOOKUP(O269+0,slovy!$F$2:$G$11,2,FALSE),VLOOKUP(Q269+0,slovy!$D$2:$E$10,2,FALSE)))</f>
        <v>#VALUE!</v>
      </c>
      <c r="Q269" t="str">
        <f t="shared" si="91"/>
        <v/>
      </c>
      <c r="R269">
        <f t="shared" si="75"/>
        <v>1</v>
      </c>
      <c r="S269" t="str">
        <f t="shared" si="76"/>
        <v/>
      </c>
      <c r="T269" t="str">
        <f>IF(U269="0","",IF(R269=1,VLOOKUP(U269+0,slovy!$A$2:$C$10,3,FALSE),IF(W269="1","",VLOOKUP(U269+0,slovy!$A$2:$B$10,2))))</f>
        <v/>
      </c>
      <c r="U269" t="str">
        <f t="shared" si="77"/>
        <v>0</v>
      </c>
      <c r="V269" t="e">
        <f>IF(W269="0","",IF(W269="1",VLOOKUP(U269+0,slovy!$F$2:$G$11,2,FALSE),VLOOKUP(W269+0,slovy!$D$2:$E$10,2,FALSE)))</f>
        <v>#VALUE!</v>
      </c>
      <c r="W269" t="str">
        <f t="shared" si="78"/>
        <v/>
      </c>
      <c r="X269" t="e">
        <f>IF(Y269="0","",VLOOKUP(Y269+0,slovy!$H$2:$I$10,2,FALSE))</f>
        <v>#VALUE!</v>
      </c>
      <c r="Y269" t="str">
        <f t="shared" si="79"/>
        <v/>
      </c>
      <c r="Z269" t="e">
        <f>IF(AC269="",VLOOKUP(AA269+0,slovy!$J$2:$K$10,2,FALSE),IF(AC269="0",IF(AE269="0","",IF(AA269="0","",VLOOKUP(AA269+0,slovy!J269:K277,2,FALSE))),IF(AC269="1","",IF(AA269="0",IF(AC269&gt;1,slovy!$M$13,""),VLOOKUP(AA269+0,slovy!$L$2:$M$10,2,FALSE)))))</f>
        <v>#VALUE!</v>
      </c>
      <c r="AA269" t="str">
        <f t="shared" si="80"/>
        <v/>
      </c>
      <c r="AB269" t="e">
        <f>IF(ISBLANK(AC269),"",IF(AC269="0","",IF(AC269="1",CONCATENATE(VLOOKUP(AA269+0,slovy!$F$2:$G$11,2,FALSE),slovy!$M$13),VLOOKUP(AC269+0,slovy!$D$2:$E$10,2,FALSE))))</f>
        <v>#VALUE!</v>
      </c>
      <c r="AC269" t="str">
        <f t="shared" si="81"/>
        <v/>
      </c>
      <c r="AD269" t="e">
        <f>IF(ISBLANK(AE269),"",IF(AE269="0","",IF(AA269="0",CONCATENATE(VLOOKUP(AE269+0,slovy!$H$2:$I$10,2,FALSE),slovy!$M$13),VLOOKUP(AE269+0,slovy!$H$2:$I$10,2,FALSE))))</f>
        <v>#VALUE!</v>
      </c>
      <c r="AE269" t="str">
        <f t="shared" si="82"/>
        <v/>
      </c>
      <c r="AF269" t="e">
        <f>IF(ISBLANK(AG269),"",VLOOKUP(AG269+0,slovy!$N$2:$O$10,2,FALSE))</f>
        <v>#VALUE!</v>
      </c>
      <c r="AG269" t="str">
        <f t="shared" si="83"/>
        <v/>
      </c>
      <c r="AK269">
        <f>ÚJ!$B$2</f>
        <v>0</v>
      </c>
      <c r="AL269">
        <f>ÚJ!$B$3</f>
        <v>0</v>
      </c>
      <c r="AM269">
        <f>ÚJ!$B$4</f>
        <v>0</v>
      </c>
      <c r="AN269" s="200">
        <f>ÚJ!$B$5</f>
        <v>0</v>
      </c>
    </row>
    <row r="270" spans="1:40" x14ac:dyDescent="0.25">
      <c r="A270" t="str">
        <f>IF(ISBLANK('Peněžní deník'!C274),"",'Peněžní deník'!C274)</f>
        <v/>
      </c>
      <c r="B270" s="197" t="str">
        <f>IF(ISBLANK('Peněžní deník'!B274),"",'Peněžní deník'!B274)</f>
        <v/>
      </c>
      <c r="C270" t="str">
        <f>IF(ISBLANK('Peněžní deník'!D274),"",'Peněžní deník'!D274)</f>
        <v/>
      </c>
      <c r="D270" t="str">
        <f>IF(ISNUMBER('Peněžní deník'!F274),"příjmový",IF(ISNUMBER('Peněžní deník'!G274),"výdajový",IF(ISNUMBER('Peněžní deník'!H274),"příjmový",IF(ISNUMBER('Peněžní deník'!I274),"výdajový",""))))</f>
        <v/>
      </c>
      <c r="E270" t="str">
        <f>IF(ISNUMBER('Peněžní deník'!F274),"hotově",IF(ISNUMBER('Peněžní deník'!G274),"hotově",IF(ISNUMBER('Peněžní deník'!H274),"na účet",IF(ISNUMBER('Peněžní deník'!I274),"z účtu",""))))</f>
        <v/>
      </c>
      <c r="F270" t="e">
        <f>VLOOKUP('Peněžní deník'!E274,'Čísla položek'!$A$2:$C$45,2,FALSE)</f>
        <v>#N/A</v>
      </c>
      <c r="G270" s="205" t="str">
        <f>TEXT('Peněžní deník'!F274+'Peněžní deník'!G274+'Peněžní deník'!H274+'Peněžní deník'!I274,"0,00")</f>
        <v>0,00</v>
      </c>
      <c r="H270" s="205">
        <f t="shared" si="84"/>
        <v>0</v>
      </c>
      <c r="I270" s="205">
        <f t="shared" si="87"/>
        <v>0</v>
      </c>
      <c r="J270" t="str">
        <f t="shared" si="86"/>
        <v/>
      </c>
      <c r="K270" t="str">
        <f t="shared" si="88"/>
        <v/>
      </c>
      <c r="L270">
        <f t="shared" si="89"/>
        <v>1</v>
      </c>
      <c r="M270" t="str">
        <f t="shared" si="90"/>
        <v/>
      </c>
      <c r="N270" t="str">
        <f>IF(O270="0","",IF(L270=1,VLOOKUP(O270+0,slovy!$A$2:$C$10,3,FALSE),IF(Q270="1","",VLOOKUP(O270+0,slovy!$A$2:$B$10,2))))</f>
        <v/>
      </c>
      <c r="O270" t="str">
        <f t="shared" si="85"/>
        <v>0</v>
      </c>
      <c r="P270" t="e">
        <f>IF(Q270="0","",IF(Q270="1",VLOOKUP(O270+0,slovy!$F$2:$G$11,2,FALSE),VLOOKUP(Q270+0,slovy!$D$2:$E$10,2,FALSE)))</f>
        <v>#VALUE!</v>
      </c>
      <c r="Q270" t="str">
        <f t="shared" si="91"/>
        <v/>
      </c>
      <c r="R270">
        <f t="shared" si="75"/>
        <v>1</v>
      </c>
      <c r="S270" t="str">
        <f t="shared" si="76"/>
        <v/>
      </c>
      <c r="T270" t="str">
        <f>IF(U270="0","",IF(R270=1,VLOOKUP(U270+0,slovy!$A$2:$C$10,3,FALSE),IF(W270="1","",VLOOKUP(U270+0,slovy!$A$2:$B$10,2))))</f>
        <v/>
      </c>
      <c r="U270" t="str">
        <f t="shared" si="77"/>
        <v>0</v>
      </c>
      <c r="V270" t="e">
        <f>IF(W270="0","",IF(W270="1",VLOOKUP(U270+0,slovy!$F$2:$G$11,2,FALSE),VLOOKUP(W270+0,slovy!$D$2:$E$10,2,FALSE)))</f>
        <v>#VALUE!</v>
      </c>
      <c r="W270" t="str">
        <f t="shared" si="78"/>
        <v/>
      </c>
      <c r="X270" t="e">
        <f>IF(Y270="0","",VLOOKUP(Y270+0,slovy!$H$2:$I$10,2,FALSE))</f>
        <v>#VALUE!</v>
      </c>
      <c r="Y270" t="str">
        <f t="shared" si="79"/>
        <v/>
      </c>
      <c r="Z270" t="e">
        <f>IF(AC270="",VLOOKUP(AA270+0,slovy!$J$2:$K$10,2,FALSE),IF(AC270="0",IF(AE270="0","",IF(AA270="0","",VLOOKUP(AA270+0,slovy!J270:K278,2,FALSE))),IF(AC270="1","",IF(AA270="0",IF(AC270&gt;1,slovy!$M$13,""),VLOOKUP(AA270+0,slovy!$L$2:$M$10,2,FALSE)))))</f>
        <v>#VALUE!</v>
      </c>
      <c r="AA270" t="str">
        <f t="shared" si="80"/>
        <v/>
      </c>
      <c r="AB270" t="e">
        <f>IF(ISBLANK(AC270),"",IF(AC270="0","",IF(AC270="1",CONCATENATE(VLOOKUP(AA270+0,slovy!$F$2:$G$11,2,FALSE),slovy!$M$13),VLOOKUP(AC270+0,slovy!$D$2:$E$10,2,FALSE))))</f>
        <v>#VALUE!</v>
      </c>
      <c r="AC270" t="str">
        <f t="shared" si="81"/>
        <v/>
      </c>
      <c r="AD270" t="e">
        <f>IF(ISBLANK(AE270),"",IF(AE270="0","",IF(AA270="0",CONCATENATE(VLOOKUP(AE270+0,slovy!$H$2:$I$10,2,FALSE),slovy!$M$13),VLOOKUP(AE270+0,slovy!$H$2:$I$10,2,FALSE))))</f>
        <v>#VALUE!</v>
      </c>
      <c r="AE270" t="str">
        <f t="shared" si="82"/>
        <v/>
      </c>
      <c r="AF270" t="e">
        <f>IF(ISBLANK(AG270),"",VLOOKUP(AG270+0,slovy!$N$2:$O$10,2,FALSE))</f>
        <v>#VALUE!</v>
      </c>
      <c r="AG270" t="str">
        <f t="shared" si="83"/>
        <v/>
      </c>
      <c r="AK270">
        <f>ÚJ!$B$2</f>
        <v>0</v>
      </c>
      <c r="AL270">
        <f>ÚJ!$B$3</f>
        <v>0</v>
      </c>
      <c r="AM270">
        <f>ÚJ!$B$4</f>
        <v>0</v>
      </c>
      <c r="AN270" s="200">
        <f>ÚJ!$B$5</f>
        <v>0</v>
      </c>
    </row>
    <row r="271" spans="1:40" x14ac:dyDescent="0.25">
      <c r="A271" t="str">
        <f>IF(ISBLANK('Peněžní deník'!C275),"",'Peněžní deník'!C275)</f>
        <v/>
      </c>
      <c r="B271" s="197" t="str">
        <f>IF(ISBLANK('Peněžní deník'!B275),"",'Peněžní deník'!B275)</f>
        <v/>
      </c>
      <c r="C271" t="str">
        <f>IF(ISBLANK('Peněžní deník'!D275),"",'Peněžní deník'!D275)</f>
        <v/>
      </c>
      <c r="D271" t="str">
        <f>IF(ISNUMBER('Peněžní deník'!F275),"příjmový",IF(ISNUMBER('Peněžní deník'!G275),"výdajový",IF(ISNUMBER('Peněžní deník'!H275),"příjmový",IF(ISNUMBER('Peněžní deník'!I275),"výdajový",""))))</f>
        <v/>
      </c>
      <c r="E271" t="str">
        <f>IF(ISNUMBER('Peněžní deník'!F275),"hotově",IF(ISNUMBER('Peněžní deník'!G275),"hotově",IF(ISNUMBER('Peněžní deník'!H275),"na účet",IF(ISNUMBER('Peněžní deník'!I275),"z účtu",""))))</f>
        <v/>
      </c>
      <c r="F271" t="e">
        <f>VLOOKUP('Peněžní deník'!E275,'Čísla položek'!$A$2:$C$45,2,FALSE)</f>
        <v>#N/A</v>
      </c>
      <c r="G271" s="205" t="str">
        <f>TEXT('Peněžní deník'!F275+'Peněžní deník'!G275+'Peněžní deník'!H275+'Peněžní deník'!I275,"0,00")</f>
        <v>0,00</v>
      </c>
      <c r="H271" s="205">
        <f t="shared" si="84"/>
        <v>0</v>
      </c>
      <c r="I271" s="205">
        <f t="shared" si="87"/>
        <v>0</v>
      </c>
      <c r="J271" t="str">
        <f t="shared" si="86"/>
        <v/>
      </c>
      <c r="K271" t="str">
        <f t="shared" si="88"/>
        <v/>
      </c>
      <c r="L271">
        <f t="shared" si="89"/>
        <v>1</v>
      </c>
      <c r="M271" t="str">
        <f t="shared" si="90"/>
        <v/>
      </c>
      <c r="N271" t="str">
        <f>IF(O271="0","",IF(L271=1,VLOOKUP(O271+0,slovy!$A$2:$C$10,3,FALSE),IF(Q271="1","",VLOOKUP(O271+0,slovy!$A$2:$B$10,2))))</f>
        <v/>
      </c>
      <c r="O271" t="str">
        <f t="shared" si="85"/>
        <v>0</v>
      </c>
      <c r="P271" t="e">
        <f>IF(Q271="0","",IF(Q271="1",VLOOKUP(O271+0,slovy!$F$2:$G$11,2,FALSE),VLOOKUP(Q271+0,slovy!$D$2:$E$10,2,FALSE)))</f>
        <v>#VALUE!</v>
      </c>
      <c r="Q271" t="str">
        <f t="shared" si="91"/>
        <v/>
      </c>
      <c r="R271">
        <f t="shared" si="75"/>
        <v>1</v>
      </c>
      <c r="S271" t="str">
        <f t="shared" si="76"/>
        <v/>
      </c>
      <c r="T271" t="str">
        <f>IF(U271="0","",IF(R271=1,VLOOKUP(U271+0,slovy!$A$2:$C$10,3,FALSE),IF(W271="1","",VLOOKUP(U271+0,slovy!$A$2:$B$10,2))))</f>
        <v/>
      </c>
      <c r="U271" t="str">
        <f t="shared" si="77"/>
        <v>0</v>
      </c>
      <c r="V271" t="e">
        <f>IF(W271="0","",IF(W271="1",VLOOKUP(U271+0,slovy!$F$2:$G$11,2,FALSE),VLOOKUP(W271+0,slovy!$D$2:$E$10,2,FALSE)))</f>
        <v>#VALUE!</v>
      </c>
      <c r="W271" t="str">
        <f t="shared" si="78"/>
        <v/>
      </c>
      <c r="X271" t="e">
        <f>IF(Y271="0","",VLOOKUP(Y271+0,slovy!$H$2:$I$10,2,FALSE))</f>
        <v>#VALUE!</v>
      </c>
      <c r="Y271" t="str">
        <f t="shared" si="79"/>
        <v/>
      </c>
      <c r="Z271" t="e">
        <f>IF(AC271="",VLOOKUP(AA271+0,slovy!$J$2:$K$10,2,FALSE),IF(AC271="0",IF(AE271="0","",IF(AA271="0","",VLOOKUP(AA271+0,slovy!J271:K279,2,FALSE))),IF(AC271="1","",IF(AA271="0",IF(AC271&gt;1,slovy!$M$13,""),VLOOKUP(AA271+0,slovy!$L$2:$M$10,2,FALSE)))))</f>
        <v>#VALUE!</v>
      </c>
      <c r="AA271" t="str">
        <f t="shared" si="80"/>
        <v/>
      </c>
      <c r="AB271" t="e">
        <f>IF(ISBLANK(AC271),"",IF(AC271="0","",IF(AC271="1",CONCATENATE(VLOOKUP(AA271+0,slovy!$F$2:$G$11,2,FALSE),slovy!$M$13),VLOOKUP(AC271+0,slovy!$D$2:$E$10,2,FALSE))))</f>
        <v>#VALUE!</v>
      </c>
      <c r="AC271" t="str">
        <f t="shared" si="81"/>
        <v/>
      </c>
      <c r="AD271" t="e">
        <f>IF(ISBLANK(AE271),"",IF(AE271="0","",IF(AA271="0",CONCATENATE(VLOOKUP(AE271+0,slovy!$H$2:$I$10,2,FALSE),slovy!$M$13),VLOOKUP(AE271+0,slovy!$H$2:$I$10,2,FALSE))))</f>
        <v>#VALUE!</v>
      </c>
      <c r="AE271" t="str">
        <f t="shared" si="82"/>
        <v/>
      </c>
      <c r="AF271" t="e">
        <f>IF(ISBLANK(AG271),"",VLOOKUP(AG271+0,slovy!$N$2:$O$10,2,FALSE))</f>
        <v>#VALUE!</v>
      </c>
      <c r="AG271" t="str">
        <f t="shared" si="83"/>
        <v/>
      </c>
      <c r="AK271">
        <f>ÚJ!$B$2</f>
        <v>0</v>
      </c>
      <c r="AL271">
        <f>ÚJ!$B$3</f>
        <v>0</v>
      </c>
      <c r="AM271">
        <f>ÚJ!$B$4</f>
        <v>0</v>
      </c>
      <c r="AN271" s="200">
        <f>ÚJ!$B$5</f>
        <v>0</v>
      </c>
    </row>
    <row r="272" spans="1:40" x14ac:dyDescent="0.25">
      <c r="A272" t="str">
        <f>IF(ISBLANK('Peněžní deník'!C276),"",'Peněžní deník'!C276)</f>
        <v/>
      </c>
      <c r="B272" s="197" t="str">
        <f>IF(ISBLANK('Peněžní deník'!B276),"",'Peněžní deník'!B276)</f>
        <v/>
      </c>
      <c r="C272" t="str">
        <f>IF(ISBLANK('Peněžní deník'!D276),"",'Peněžní deník'!D276)</f>
        <v/>
      </c>
      <c r="D272" t="str">
        <f>IF(ISNUMBER('Peněžní deník'!F276),"příjmový",IF(ISNUMBER('Peněžní deník'!G276),"výdajový",IF(ISNUMBER('Peněžní deník'!H276),"příjmový",IF(ISNUMBER('Peněžní deník'!I276),"výdajový",""))))</f>
        <v/>
      </c>
      <c r="E272" t="str">
        <f>IF(ISNUMBER('Peněžní deník'!F276),"hotově",IF(ISNUMBER('Peněžní deník'!G276),"hotově",IF(ISNUMBER('Peněžní deník'!H276),"na účet",IF(ISNUMBER('Peněžní deník'!I276),"z účtu",""))))</f>
        <v/>
      </c>
      <c r="F272" t="e">
        <f>VLOOKUP('Peněžní deník'!E276,'Čísla položek'!$A$2:$C$45,2,FALSE)</f>
        <v>#N/A</v>
      </c>
      <c r="G272" s="205" t="str">
        <f>TEXT('Peněžní deník'!F276+'Peněžní deník'!G276+'Peněžní deník'!H276+'Peněžní deník'!I276,"0,00")</f>
        <v>0,00</v>
      </c>
      <c r="H272" s="205">
        <f t="shared" si="84"/>
        <v>0</v>
      </c>
      <c r="I272" s="205">
        <f t="shared" si="87"/>
        <v>0</v>
      </c>
      <c r="J272" t="str">
        <f t="shared" si="86"/>
        <v/>
      </c>
      <c r="K272" t="str">
        <f t="shared" si="88"/>
        <v/>
      </c>
      <c r="L272">
        <f t="shared" si="89"/>
        <v>1</v>
      </c>
      <c r="M272" t="str">
        <f t="shared" si="90"/>
        <v/>
      </c>
      <c r="N272" t="str">
        <f>IF(O272="0","",IF(L272=1,VLOOKUP(O272+0,slovy!$A$2:$C$10,3,FALSE),IF(Q272="1","",VLOOKUP(O272+0,slovy!$A$2:$B$10,2))))</f>
        <v/>
      </c>
      <c r="O272" t="str">
        <f t="shared" si="85"/>
        <v>0</v>
      </c>
      <c r="P272" t="e">
        <f>IF(Q272="0","",IF(Q272="1",VLOOKUP(O272+0,slovy!$F$2:$G$11,2,FALSE),VLOOKUP(Q272+0,slovy!$D$2:$E$10,2,FALSE)))</f>
        <v>#VALUE!</v>
      </c>
      <c r="Q272" t="str">
        <f t="shared" si="91"/>
        <v/>
      </c>
      <c r="R272">
        <f t="shared" si="75"/>
        <v>1</v>
      </c>
      <c r="S272" t="str">
        <f t="shared" si="76"/>
        <v/>
      </c>
      <c r="T272" t="str">
        <f>IF(U272="0","",IF(R272=1,VLOOKUP(U272+0,slovy!$A$2:$C$10,3,FALSE),IF(W272="1","",VLOOKUP(U272+0,slovy!$A$2:$B$10,2))))</f>
        <v/>
      </c>
      <c r="U272" t="str">
        <f t="shared" si="77"/>
        <v>0</v>
      </c>
      <c r="V272" t="e">
        <f>IF(W272="0","",IF(W272="1",VLOOKUP(U272+0,slovy!$F$2:$G$11,2,FALSE),VLOOKUP(W272+0,slovy!$D$2:$E$10,2,FALSE)))</f>
        <v>#VALUE!</v>
      </c>
      <c r="W272" t="str">
        <f t="shared" si="78"/>
        <v/>
      </c>
      <c r="X272" t="e">
        <f>IF(Y272="0","",VLOOKUP(Y272+0,slovy!$H$2:$I$10,2,FALSE))</f>
        <v>#VALUE!</v>
      </c>
      <c r="Y272" t="str">
        <f t="shared" si="79"/>
        <v/>
      </c>
      <c r="Z272" t="e">
        <f>IF(AC272="",VLOOKUP(AA272+0,slovy!$J$2:$K$10,2,FALSE),IF(AC272="0",IF(AE272="0","",IF(AA272="0","",VLOOKUP(AA272+0,slovy!J272:K280,2,FALSE))),IF(AC272="1","",IF(AA272="0",IF(AC272&gt;1,slovy!$M$13,""),VLOOKUP(AA272+0,slovy!$L$2:$M$10,2,FALSE)))))</f>
        <v>#VALUE!</v>
      </c>
      <c r="AA272" t="str">
        <f t="shared" si="80"/>
        <v/>
      </c>
      <c r="AB272" t="e">
        <f>IF(ISBLANK(AC272),"",IF(AC272="0","",IF(AC272="1",CONCATENATE(VLOOKUP(AA272+0,slovy!$F$2:$G$11,2,FALSE),slovy!$M$13),VLOOKUP(AC272+0,slovy!$D$2:$E$10,2,FALSE))))</f>
        <v>#VALUE!</v>
      </c>
      <c r="AC272" t="str">
        <f t="shared" si="81"/>
        <v/>
      </c>
      <c r="AD272" t="e">
        <f>IF(ISBLANK(AE272),"",IF(AE272="0","",IF(AA272="0",CONCATENATE(VLOOKUP(AE272+0,slovy!$H$2:$I$10,2,FALSE),slovy!$M$13),VLOOKUP(AE272+0,slovy!$H$2:$I$10,2,FALSE))))</f>
        <v>#VALUE!</v>
      </c>
      <c r="AE272" t="str">
        <f t="shared" si="82"/>
        <v/>
      </c>
      <c r="AF272" t="e">
        <f>IF(ISBLANK(AG272),"",VLOOKUP(AG272+0,slovy!$N$2:$O$10,2,FALSE))</f>
        <v>#VALUE!</v>
      </c>
      <c r="AG272" t="str">
        <f t="shared" si="83"/>
        <v/>
      </c>
      <c r="AK272">
        <f>ÚJ!$B$2</f>
        <v>0</v>
      </c>
      <c r="AL272">
        <f>ÚJ!$B$3</f>
        <v>0</v>
      </c>
      <c r="AM272">
        <f>ÚJ!$B$4</f>
        <v>0</v>
      </c>
      <c r="AN272" s="200">
        <f>ÚJ!$B$5</f>
        <v>0</v>
      </c>
    </row>
    <row r="273" spans="1:40" x14ac:dyDescent="0.25">
      <c r="A273" t="str">
        <f>IF(ISBLANK('Peněžní deník'!C277),"",'Peněžní deník'!C277)</f>
        <v/>
      </c>
      <c r="B273" s="197" t="str">
        <f>IF(ISBLANK('Peněžní deník'!B277),"",'Peněžní deník'!B277)</f>
        <v/>
      </c>
      <c r="C273" t="str">
        <f>IF(ISBLANK('Peněžní deník'!D277),"",'Peněžní deník'!D277)</f>
        <v/>
      </c>
      <c r="D273" t="str">
        <f>IF(ISNUMBER('Peněžní deník'!F277),"příjmový",IF(ISNUMBER('Peněžní deník'!G277),"výdajový",IF(ISNUMBER('Peněžní deník'!H277),"příjmový",IF(ISNUMBER('Peněžní deník'!I277),"výdajový",""))))</f>
        <v/>
      </c>
      <c r="E273" t="str">
        <f>IF(ISNUMBER('Peněžní deník'!F277),"hotově",IF(ISNUMBER('Peněžní deník'!G277),"hotově",IF(ISNUMBER('Peněžní deník'!H277),"na účet",IF(ISNUMBER('Peněžní deník'!I277),"z účtu",""))))</f>
        <v/>
      </c>
      <c r="F273" t="e">
        <f>VLOOKUP('Peněžní deník'!E277,'Čísla položek'!$A$2:$C$45,2,FALSE)</f>
        <v>#N/A</v>
      </c>
      <c r="G273" s="205" t="str">
        <f>TEXT('Peněžní deník'!F277+'Peněžní deník'!G277+'Peněžní deník'!H277+'Peněžní deník'!I277,"0,00")</f>
        <v>0,00</v>
      </c>
      <c r="H273" s="205">
        <f t="shared" si="84"/>
        <v>0</v>
      </c>
      <c r="I273" s="205">
        <f t="shared" si="87"/>
        <v>0</v>
      </c>
      <c r="J273" t="str">
        <f t="shared" si="86"/>
        <v/>
      </c>
      <c r="K273" t="str">
        <f t="shared" si="88"/>
        <v/>
      </c>
      <c r="L273">
        <f t="shared" si="89"/>
        <v>1</v>
      </c>
      <c r="M273" t="str">
        <f t="shared" si="90"/>
        <v/>
      </c>
      <c r="N273" t="str">
        <f>IF(O273="0","",IF(L273=1,VLOOKUP(O273+0,slovy!$A$2:$C$10,3,FALSE),IF(Q273="1","",VLOOKUP(O273+0,slovy!$A$2:$B$10,2))))</f>
        <v/>
      </c>
      <c r="O273" t="str">
        <f t="shared" si="85"/>
        <v>0</v>
      </c>
      <c r="P273" t="e">
        <f>IF(Q273="0","",IF(Q273="1",VLOOKUP(O273+0,slovy!$F$2:$G$11,2,FALSE),VLOOKUP(Q273+0,slovy!$D$2:$E$10,2,FALSE)))</f>
        <v>#VALUE!</v>
      </c>
      <c r="Q273" t="str">
        <f t="shared" si="91"/>
        <v/>
      </c>
      <c r="R273">
        <f t="shared" si="75"/>
        <v>1</v>
      </c>
      <c r="S273" t="str">
        <f t="shared" si="76"/>
        <v/>
      </c>
      <c r="T273" t="str">
        <f>IF(U273="0","",IF(R273=1,VLOOKUP(U273+0,slovy!$A$2:$C$10,3,FALSE),IF(W273="1","",VLOOKUP(U273+0,slovy!$A$2:$B$10,2))))</f>
        <v/>
      </c>
      <c r="U273" t="str">
        <f t="shared" si="77"/>
        <v>0</v>
      </c>
      <c r="V273" t="e">
        <f>IF(W273="0","",IF(W273="1",VLOOKUP(U273+0,slovy!$F$2:$G$11,2,FALSE),VLOOKUP(W273+0,slovy!$D$2:$E$10,2,FALSE)))</f>
        <v>#VALUE!</v>
      </c>
      <c r="W273" t="str">
        <f t="shared" si="78"/>
        <v/>
      </c>
      <c r="X273" t="e">
        <f>IF(Y273="0","",VLOOKUP(Y273+0,slovy!$H$2:$I$10,2,FALSE))</f>
        <v>#VALUE!</v>
      </c>
      <c r="Y273" t="str">
        <f t="shared" si="79"/>
        <v/>
      </c>
      <c r="Z273" t="e">
        <f>IF(AC273="",VLOOKUP(AA273+0,slovy!$J$2:$K$10,2,FALSE),IF(AC273="0",IF(AE273="0","",IF(AA273="0","",VLOOKUP(AA273+0,slovy!J273:K281,2,FALSE))),IF(AC273="1","",IF(AA273="0",IF(AC273&gt;1,slovy!$M$13,""),VLOOKUP(AA273+0,slovy!$L$2:$M$10,2,FALSE)))))</f>
        <v>#VALUE!</v>
      </c>
      <c r="AA273" t="str">
        <f t="shared" si="80"/>
        <v/>
      </c>
      <c r="AB273" t="e">
        <f>IF(ISBLANK(AC273),"",IF(AC273="0","",IF(AC273="1",CONCATENATE(VLOOKUP(AA273+0,slovy!$F$2:$G$11,2,FALSE),slovy!$M$13),VLOOKUP(AC273+0,slovy!$D$2:$E$10,2,FALSE))))</f>
        <v>#VALUE!</v>
      </c>
      <c r="AC273" t="str">
        <f t="shared" si="81"/>
        <v/>
      </c>
      <c r="AD273" t="e">
        <f>IF(ISBLANK(AE273),"",IF(AE273="0","",IF(AA273="0",CONCATENATE(VLOOKUP(AE273+0,slovy!$H$2:$I$10,2,FALSE),slovy!$M$13),VLOOKUP(AE273+0,slovy!$H$2:$I$10,2,FALSE))))</f>
        <v>#VALUE!</v>
      </c>
      <c r="AE273" t="str">
        <f t="shared" si="82"/>
        <v/>
      </c>
      <c r="AF273" t="e">
        <f>IF(ISBLANK(AG273),"",VLOOKUP(AG273+0,slovy!$N$2:$O$10,2,FALSE))</f>
        <v>#VALUE!</v>
      </c>
      <c r="AG273" t="str">
        <f t="shared" si="83"/>
        <v/>
      </c>
      <c r="AK273">
        <f>ÚJ!$B$2</f>
        <v>0</v>
      </c>
      <c r="AL273">
        <f>ÚJ!$B$3</f>
        <v>0</v>
      </c>
      <c r="AM273">
        <f>ÚJ!$B$4</f>
        <v>0</v>
      </c>
      <c r="AN273" s="200">
        <f>ÚJ!$B$5</f>
        <v>0</v>
      </c>
    </row>
    <row r="274" spans="1:40" x14ac:dyDescent="0.25">
      <c r="A274" t="str">
        <f>IF(ISBLANK('Peněžní deník'!C278),"",'Peněžní deník'!C278)</f>
        <v/>
      </c>
      <c r="B274" s="197" t="str">
        <f>IF(ISBLANK('Peněžní deník'!B278),"",'Peněžní deník'!B278)</f>
        <v/>
      </c>
      <c r="C274" t="str">
        <f>IF(ISBLANK('Peněžní deník'!D278),"",'Peněžní deník'!D278)</f>
        <v/>
      </c>
      <c r="D274" t="str">
        <f>IF(ISNUMBER('Peněžní deník'!F278),"příjmový",IF(ISNUMBER('Peněžní deník'!G278),"výdajový",IF(ISNUMBER('Peněžní deník'!H278),"příjmový",IF(ISNUMBER('Peněžní deník'!I278),"výdajový",""))))</f>
        <v/>
      </c>
      <c r="E274" t="str">
        <f>IF(ISNUMBER('Peněžní deník'!F278),"hotově",IF(ISNUMBER('Peněžní deník'!G278),"hotově",IF(ISNUMBER('Peněžní deník'!H278),"na účet",IF(ISNUMBER('Peněžní deník'!I278),"z účtu",""))))</f>
        <v/>
      </c>
      <c r="F274" t="e">
        <f>VLOOKUP('Peněžní deník'!E278,'Čísla položek'!$A$2:$C$45,2,FALSE)</f>
        <v>#N/A</v>
      </c>
      <c r="G274" s="205" t="str">
        <f>TEXT('Peněžní deník'!F278+'Peněžní deník'!G278+'Peněžní deník'!H278+'Peněžní deník'!I278,"0,00")</f>
        <v>0,00</v>
      </c>
      <c r="H274" s="205">
        <f t="shared" si="84"/>
        <v>0</v>
      </c>
      <c r="I274" s="205">
        <f t="shared" si="87"/>
        <v>0</v>
      </c>
      <c r="J274" t="str">
        <f t="shared" si="86"/>
        <v/>
      </c>
      <c r="K274" t="str">
        <f t="shared" si="88"/>
        <v/>
      </c>
      <c r="L274">
        <f t="shared" si="89"/>
        <v>1</v>
      </c>
      <c r="M274" t="str">
        <f t="shared" si="90"/>
        <v/>
      </c>
      <c r="N274" t="str">
        <f>IF(O274="0","",IF(L274=1,VLOOKUP(O274+0,slovy!$A$2:$C$10,3,FALSE),IF(Q274="1","",VLOOKUP(O274+0,slovy!$A$2:$B$10,2))))</f>
        <v/>
      </c>
      <c r="O274" t="str">
        <f t="shared" si="85"/>
        <v>0</v>
      </c>
      <c r="P274" t="e">
        <f>IF(Q274="0","",IF(Q274="1",VLOOKUP(O274+0,slovy!$F$2:$G$11,2,FALSE),VLOOKUP(Q274+0,slovy!$D$2:$E$10,2,FALSE)))</f>
        <v>#VALUE!</v>
      </c>
      <c r="Q274" t="str">
        <f t="shared" si="91"/>
        <v/>
      </c>
      <c r="R274">
        <f t="shared" si="75"/>
        <v>1</v>
      </c>
      <c r="S274" t="str">
        <f t="shared" si="76"/>
        <v/>
      </c>
      <c r="T274" t="str">
        <f>IF(U274="0","",IF(R274=1,VLOOKUP(U274+0,slovy!$A$2:$C$10,3,FALSE),IF(W274="1","",VLOOKUP(U274+0,slovy!$A$2:$B$10,2))))</f>
        <v/>
      </c>
      <c r="U274" t="str">
        <f t="shared" si="77"/>
        <v>0</v>
      </c>
      <c r="V274" t="e">
        <f>IF(W274="0","",IF(W274="1",VLOOKUP(U274+0,slovy!$F$2:$G$11,2,FALSE),VLOOKUP(W274+0,slovy!$D$2:$E$10,2,FALSE)))</f>
        <v>#VALUE!</v>
      </c>
      <c r="W274" t="str">
        <f t="shared" si="78"/>
        <v/>
      </c>
      <c r="X274" t="e">
        <f>IF(Y274="0","",VLOOKUP(Y274+0,slovy!$H$2:$I$10,2,FALSE))</f>
        <v>#VALUE!</v>
      </c>
      <c r="Y274" t="str">
        <f t="shared" si="79"/>
        <v/>
      </c>
      <c r="Z274" t="e">
        <f>IF(AC274="",VLOOKUP(AA274+0,slovy!$J$2:$K$10,2,FALSE),IF(AC274="0",IF(AE274="0","",IF(AA274="0","",VLOOKUP(AA274+0,slovy!J274:K282,2,FALSE))),IF(AC274="1","",IF(AA274="0",IF(AC274&gt;1,slovy!$M$13,""),VLOOKUP(AA274+0,slovy!$L$2:$M$10,2,FALSE)))))</f>
        <v>#VALUE!</v>
      </c>
      <c r="AA274" t="str">
        <f t="shared" si="80"/>
        <v/>
      </c>
      <c r="AB274" t="e">
        <f>IF(ISBLANK(AC274),"",IF(AC274="0","",IF(AC274="1",CONCATENATE(VLOOKUP(AA274+0,slovy!$F$2:$G$11,2,FALSE),slovy!$M$13),VLOOKUP(AC274+0,slovy!$D$2:$E$10,2,FALSE))))</f>
        <v>#VALUE!</v>
      </c>
      <c r="AC274" t="str">
        <f t="shared" si="81"/>
        <v/>
      </c>
      <c r="AD274" t="e">
        <f>IF(ISBLANK(AE274),"",IF(AE274="0","",IF(AA274="0",CONCATENATE(VLOOKUP(AE274+0,slovy!$H$2:$I$10,2,FALSE),slovy!$M$13),VLOOKUP(AE274+0,slovy!$H$2:$I$10,2,FALSE))))</f>
        <v>#VALUE!</v>
      </c>
      <c r="AE274" t="str">
        <f t="shared" si="82"/>
        <v/>
      </c>
      <c r="AF274" t="e">
        <f>IF(ISBLANK(AG274),"",VLOOKUP(AG274+0,slovy!$N$2:$O$10,2,FALSE))</f>
        <v>#VALUE!</v>
      </c>
      <c r="AG274" t="str">
        <f t="shared" si="83"/>
        <v/>
      </c>
      <c r="AK274">
        <f>ÚJ!$B$2</f>
        <v>0</v>
      </c>
      <c r="AL274">
        <f>ÚJ!$B$3</f>
        <v>0</v>
      </c>
      <c r="AM274">
        <f>ÚJ!$B$4</f>
        <v>0</v>
      </c>
      <c r="AN274" s="200">
        <f>ÚJ!$B$5</f>
        <v>0</v>
      </c>
    </row>
    <row r="275" spans="1:40" x14ac:dyDescent="0.25">
      <c r="A275" t="str">
        <f>IF(ISBLANK('Peněžní deník'!C279),"",'Peněžní deník'!C279)</f>
        <v/>
      </c>
      <c r="B275" s="197" t="str">
        <f>IF(ISBLANK('Peněžní deník'!B279),"",'Peněžní deník'!B279)</f>
        <v/>
      </c>
      <c r="C275" t="str">
        <f>IF(ISBLANK('Peněžní deník'!D279),"",'Peněžní deník'!D279)</f>
        <v/>
      </c>
      <c r="D275" t="str">
        <f>IF(ISNUMBER('Peněžní deník'!F279),"příjmový",IF(ISNUMBER('Peněžní deník'!G279),"výdajový",IF(ISNUMBER('Peněžní deník'!H279),"příjmový",IF(ISNUMBER('Peněžní deník'!I279),"výdajový",""))))</f>
        <v/>
      </c>
      <c r="E275" t="str">
        <f>IF(ISNUMBER('Peněžní deník'!F279),"hotově",IF(ISNUMBER('Peněžní deník'!G279),"hotově",IF(ISNUMBER('Peněžní deník'!H279),"na účet",IF(ISNUMBER('Peněžní deník'!I279),"z účtu",""))))</f>
        <v/>
      </c>
      <c r="F275" t="e">
        <f>VLOOKUP('Peněžní deník'!E279,'Čísla položek'!$A$2:$C$45,2,FALSE)</f>
        <v>#N/A</v>
      </c>
      <c r="G275" s="205" t="str">
        <f>TEXT('Peněžní deník'!F279+'Peněžní deník'!G279+'Peněžní deník'!H279+'Peněžní deník'!I279,"0,00")</f>
        <v>0,00</v>
      </c>
      <c r="H275" s="205">
        <f t="shared" si="84"/>
        <v>0</v>
      </c>
      <c r="I275" s="205">
        <f t="shared" si="87"/>
        <v>0</v>
      </c>
      <c r="J275" t="str">
        <f t="shared" si="86"/>
        <v/>
      </c>
      <c r="K275" t="str">
        <f t="shared" si="88"/>
        <v/>
      </c>
      <c r="L275">
        <f t="shared" si="89"/>
        <v>1</v>
      </c>
      <c r="M275" t="str">
        <f t="shared" si="90"/>
        <v/>
      </c>
      <c r="N275" t="str">
        <f>IF(O275="0","",IF(L275=1,VLOOKUP(O275+0,slovy!$A$2:$C$10,3,FALSE),IF(Q275="1","",VLOOKUP(O275+0,slovy!$A$2:$B$10,2))))</f>
        <v/>
      </c>
      <c r="O275" t="str">
        <f t="shared" si="85"/>
        <v>0</v>
      </c>
      <c r="P275" t="e">
        <f>IF(Q275="0","",IF(Q275="1",VLOOKUP(O275+0,slovy!$F$2:$G$11,2,FALSE),VLOOKUP(Q275+0,slovy!$D$2:$E$10,2,FALSE)))</f>
        <v>#VALUE!</v>
      </c>
      <c r="Q275" t="str">
        <f t="shared" si="91"/>
        <v/>
      </c>
      <c r="R275">
        <f t="shared" si="75"/>
        <v>1</v>
      </c>
      <c r="S275" t="str">
        <f t="shared" si="76"/>
        <v/>
      </c>
      <c r="T275" t="str">
        <f>IF(U275="0","",IF(R275=1,VLOOKUP(U275+0,slovy!$A$2:$C$10,3,FALSE),IF(W275="1","",VLOOKUP(U275+0,slovy!$A$2:$B$10,2))))</f>
        <v/>
      </c>
      <c r="U275" t="str">
        <f t="shared" si="77"/>
        <v>0</v>
      </c>
      <c r="V275" t="e">
        <f>IF(W275="0","",IF(W275="1",VLOOKUP(U275+0,slovy!$F$2:$G$11,2,FALSE),VLOOKUP(W275+0,slovy!$D$2:$E$10,2,FALSE)))</f>
        <v>#VALUE!</v>
      </c>
      <c r="W275" t="str">
        <f t="shared" si="78"/>
        <v/>
      </c>
      <c r="X275" t="e">
        <f>IF(Y275="0","",VLOOKUP(Y275+0,slovy!$H$2:$I$10,2,FALSE))</f>
        <v>#VALUE!</v>
      </c>
      <c r="Y275" t="str">
        <f t="shared" si="79"/>
        <v/>
      </c>
      <c r="Z275" t="e">
        <f>IF(AC275="",VLOOKUP(AA275+0,slovy!$J$2:$K$10,2,FALSE),IF(AC275="0",IF(AE275="0","",IF(AA275="0","",VLOOKUP(AA275+0,slovy!J275:K283,2,FALSE))),IF(AC275="1","",IF(AA275="0",IF(AC275&gt;1,slovy!$M$13,""),VLOOKUP(AA275+0,slovy!$L$2:$M$10,2,FALSE)))))</f>
        <v>#VALUE!</v>
      </c>
      <c r="AA275" t="str">
        <f t="shared" si="80"/>
        <v/>
      </c>
      <c r="AB275" t="e">
        <f>IF(ISBLANK(AC275),"",IF(AC275="0","",IF(AC275="1",CONCATENATE(VLOOKUP(AA275+0,slovy!$F$2:$G$11,2,FALSE),slovy!$M$13),VLOOKUP(AC275+0,slovy!$D$2:$E$10,2,FALSE))))</f>
        <v>#VALUE!</v>
      </c>
      <c r="AC275" t="str">
        <f t="shared" si="81"/>
        <v/>
      </c>
      <c r="AD275" t="e">
        <f>IF(ISBLANK(AE275),"",IF(AE275="0","",IF(AA275="0",CONCATENATE(VLOOKUP(AE275+0,slovy!$H$2:$I$10,2,FALSE),slovy!$M$13),VLOOKUP(AE275+0,slovy!$H$2:$I$10,2,FALSE))))</f>
        <v>#VALUE!</v>
      </c>
      <c r="AE275" t="str">
        <f t="shared" si="82"/>
        <v/>
      </c>
      <c r="AF275" t="e">
        <f>IF(ISBLANK(AG275),"",VLOOKUP(AG275+0,slovy!$N$2:$O$10,2,FALSE))</f>
        <v>#VALUE!</v>
      </c>
      <c r="AG275" t="str">
        <f t="shared" si="83"/>
        <v/>
      </c>
      <c r="AK275">
        <f>ÚJ!$B$2</f>
        <v>0</v>
      </c>
      <c r="AL275">
        <f>ÚJ!$B$3</f>
        <v>0</v>
      </c>
      <c r="AM275">
        <f>ÚJ!$B$4</f>
        <v>0</v>
      </c>
      <c r="AN275" s="200">
        <f>ÚJ!$B$5</f>
        <v>0</v>
      </c>
    </row>
    <row r="276" spans="1:40" x14ac:dyDescent="0.25">
      <c r="A276" t="str">
        <f>IF(ISBLANK('Peněžní deník'!C280),"",'Peněžní deník'!C280)</f>
        <v/>
      </c>
      <c r="B276" s="197" t="str">
        <f>IF(ISBLANK('Peněžní deník'!B280),"",'Peněžní deník'!B280)</f>
        <v/>
      </c>
      <c r="C276" t="str">
        <f>IF(ISBLANK('Peněžní deník'!D280),"",'Peněžní deník'!D280)</f>
        <v/>
      </c>
      <c r="D276" t="str">
        <f>IF(ISNUMBER('Peněžní deník'!F280),"příjmový",IF(ISNUMBER('Peněžní deník'!G280),"výdajový",IF(ISNUMBER('Peněžní deník'!H280),"příjmový",IF(ISNUMBER('Peněžní deník'!I280),"výdajový",""))))</f>
        <v/>
      </c>
      <c r="E276" t="str">
        <f>IF(ISNUMBER('Peněžní deník'!F280),"hotově",IF(ISNUMBER('Peněžní deník'!G280),"hotově",IF(ISNUMBER('Peněžní deník'!H280),"na účet",IF(ISNUMBER('Peněžní deník'!I280),"z účtu",""))))</f>
        <v/>
      </c>
      <c r="F276" t="e">
        <f>VLOOKUP('Peněžní deník'!E280,'Čísla položek'!$A$2:$C$45,2,FALSE)</f>
        <v>#N/A</v>
      </c>
      <c r="G276" s="205" t="str">
        <f>TEXT('Peněžní deník'!F280+'Peněžní deník'!G280+'Peněžní deník'!H280+'Peněžní deník'!I280,"0,00")</f>
        <v>0,00</v>
      </c>
      <c r="H276" s="205">
        <f t="shared" si="84"/>
        <v>0</v>
      </c>
      <c r="I276" s="205">
        <f t="shared" si="87"/>
        <v>0</v>
      </c>
      <c r="J276" t="str">
        <f t="shared" si="86"/>
        <v/>
      </c>
      <c r="K276" t="str">
        <f t="shared" si="88"/>
        <v/>
      </c>
      <c r="L276">
        <f t="shared" si="89"/>
        <v>1</v>
      </c>
      <c r="M276" t="str">
        <f t="shared" si="90"/>
        <v/>
      </c>
      <c r="N276" t="str">
        <f>IF(O276="0","",IF(L276=1,VLOOKUP(O276+0,slovy!$A$2:$C$10,3,FALSE),IF(Q276="1","",VLOOKUP(O276+0,slovy!$A$2:$B$10,2))))</f>
        <v/>
      </c>
      <c r="O276" t="str">
        <f t="shared" si="85"/>
        <v>0</v>
      </c>
      <c r="P276" t="e">
        <f>IF(Q276="0","",IF(Q276="1",VLOOKUP(O276+0,slovy!$F$2:$G$11,2,FALSE),VLOOKUP(Q276+0,slovy!$D$2:$E$10,2,FALSE)))</f>
        <v>#VALUE!</v>
      </c>
      <c r="Q276" t="str">
        <f t="shared" si="91"/>
        <v/>
      </c>
      <c r="R276">
        <f t="shared" si="75"/>
        <v>1</v>
      </c>
      <c r="S276" t="str">
        <f t="shared" si="76"/>
        <v/>
      </c>
      <c r="T276" t="str">
        <f>IF(U276="0","",IF(R276=1,VLOOKUP(U276+0,slovy!$A$2:$C$10,3,FALSE),IF(W276="1","",VLOOKUP(U276+0,slovy!$A$2:$B$10,2))))</f>
        <v/>
      </c>
      <c r="U276" t="str">
        <f t="shared" si="77"/>
        <v>0</v>
      </c>
      <c r="V276" t="e">
        <f>IF(W276="0","",IF(W276="1",VLOOKUP(U276+0,slovy!$F$2:$G$11,2,FALSE),VLOOKUP(W276+0,slovy!$D$2:$E$10,2,FALSE)))</f>
        <v>#VALUE!</v>
      </c>
      <c r="W276" t="str">
        <f t="shared" si="78"/>
        <v/>
      </c>
      <c r="X276" t="e">
        <f>IF(Y276="0","",VLOOKUP(Y276+0,slovy!$H$2:$I$10,2,FALSE))</f>
        <v>#VALUE!</v>
      </c>
      <c r="Y276" t="str">
        <f t="shared" si="79"/>
        <v/>
      </c>
      <c r="Z276" t="e">
        <f>IF(AC276="",VLOOKUP(AA276+0,slovy!$J$2:$K$10,2,FALSE),IF(AC276="0",IF(AE276="0","",IF(AA276="0","",VLOOKUP(AA276+0,slovy!J276:K284,2,FALSE))),IF(AC276="1","",IF(AA276="0",IF(AC276&gt;1,slovy!$M$13,""),VLOOKUP(AA276+0,slovy!$L$2:$M$10,2,FALSE)))))</f>
        <v>#VALUE!</v>
      </c>
      <c r="AA276" t="str">
        <f t="shared" si="80"/>
        <v/>
      </c>
      <c r="AB276" t="e">
        <f>IF(ISBLANK(AC276),"",IF(AC276="0","",IF(AC276="1",CONCATENATE(VLOOKUP(AA276+0,slovy!$F$2:$G$11,2,FALSE),slovy!$M$13),VLOOKUP(AC276+0,slovy!$D$2:$E$10,2,FALSE))))</f>
        <v>#VALUE!</v>
      </c>
      <c r="AC276" t="str">
        <f t="shared" si="81"/>
        <v/>
      </c>
      <c r="AD276" t="e">
        <f>IF(ISBLANK(AE276),"",IF(AE276="0","",IF(AA276="0",CONCATENATE(VLOOKUP(AE276+0,slovy!$H$2:$I$10,2,FALSE),slovy!$M$13),VLOOKUP(AE276+0,slovy!$H$2:$I$10,2,FALSE))))</f>
        <v>#VALUE!</v>
      </c>
      <c r="AE276" t="str">
        <f t="shared" si="82"/>
        <v/>
      </c>
      <c r="AF276" t="e">
        <f>IF(ISBLANK(AG276),"",VLOOKUP(AG276+0,slovy!$N$2:$O$10,2,FALSE))</f>
        <v>#VALUE!</v>
      </c>
      <c r="AG276" t="str">
        <f t="shared" si="83"/>
        <v/>
      </c>
      <c r="AK276">
        <f>ÚJ!$B$2</f>
        <v>0</v>
      </c>
      <c r="AL276">
        <f>ÚJ!$B$3</f>
        <v>0</v>
      </c>
      <c r="AM276">
        <f>ÚJ!$B$4</f>
        <v>0</v>
      </c>
      <c r="AN276" s="200">
        <f>ÚJ!$B$5</f>
        <v>0</v>
      </c>
    </row>
    <row r="277" spans="1:40" x14ac:dyDescent="0.25">
      <c r="A277" t="str">
        <f>IF(ISBLANK('Peněžní deník'!C281),"",'Peněžní deník'!C281)</f>
        <v/>
      </c>
      <c r="B277" s="197" t="str">
        <f>IF(ISBLANK('Peněžní deník'!B281),"",'Peněžní deník'!B281)</f>
        <v/>
      </c>
      <c r="C277" t="str">
        <f>IF(ISBLANK('Peněžní deník'!D281),"",'Peněžní deník'!D281)</f>
        <v/>
      </c>
      <c r="D277" t="str">
        <f>IF(ISNUMBER('Peněžní deník'!F281),"příjmový",IF(ISNUMBER('Peněžní deník'!G281),"výdajový",IF(ISNUMBER('Peněžní deník'!H281),"příjmový",IF(ISNUMBER('Peněžní deník'!I281),"výdajový",""))))</f>
        <v/>
      </c>
      <c r="E277" t="str">
        <f>IF(ISNUMBER('Peněžní deník'!F281),"hotově",IF(ISNUMBER('Peněžní deník'!G281),"hotově",IF(ISNUMBER('Peněžní deník'!H281),"na účet",IF(ISNUMBER('Peněžní deník'!I281),"z účtu",""))))</f>
        <v/>
      </c>
      <c r="F277" t="e">
        <f>VLOOKUP('Peněžní deník'!E281,'Čísla položek'!$A$2:$C$45,2,FALSE)</f>
        <v>#N/A</v>
      </c>
      <c r="G277" s="205" t="str">
        <f>TEXT('Peněžní deník'!F281+'Peněžní deník'!G281+'Peněžní deník'!H281+'Peněžní deník'!I281,"0,00")</f>
        <v>0,00</v>
      </c>
      <c r="H277" s="205">
        <f t="shared" si="84"/>
        <v>0</v>
      </c>
      <c r="I277" s="205">
        <f t="shared" si="87"/>
        <v>0</v>
      </c>
      <c r="J277" t="str">
        <f t="shared" si="86"/>
        <v/>
      </c>
      <c r="K277" t="str">
        <f t="shared" si="88"/>
        <v/>
      </c>
      <c r="L277">
        <f t="shared" si="89"/>
        <v>1</v>
      </c>
      <c r="M277" t="str">
        <f t="shared" si="90"/>
        <v/>
      </c>
      <c r="N277" t="str">
        <f>IF(O277="0","",IF(L277=1,VLOOKUP(O277+0,slovy!$A$2:$C$10,3,FALSE),IF(Q277="1","",VLOOKUP(O277+0,slovy!$A$2:$B$10,2))))</f>
        <v/>
      </c>
      <c r="O277" t="str">
        <f t="shared" si="85"/>
        <v>0</v>
      </c>
      <c r="P277" t="e">
        <f>IF(Q277="0","",IF(Q277="1",VLOOKUP(O277+0,slovy!$F$2:$G$11,2,FALSE),VLOOKUP(Q277+0,slovy!$D$2:$E$10,2,FALSE)))</f>
        <v>#VALUE!</v>
      </c>
      <c r="Q277" t="str">
        <f t="shared" si="91"/>
        <v/>
      </c>
      <c r="R277">
        <f t="shared" si="75"/>
        <v>1</v>
      </c>
      <c r="S277" t="str">
        <f t="shared" si="76"/>
        <v/>
      </c>
      <c r="T277" t="str">
        <f>IF(U277="0","",IF(R277=1,VLOOKUP(U277+0,slovy!$A$2:$C$10,3,FALSE),IF(W277="1","",VLOOKUP(U277+0,slovy!$A$2:$B$10,2))))</f>
        <v/>
      </c>
      <c r="U277" t="str">
        <f t="shared" si="77"/>
        <v>0</v>
      </c>
      <c r="V277" t="e">
        <f>IF(W277="0","",IF(W277="1",VLOOKUP(U277+0,slovy!$F$2:$G$11,2,FALSE),VLOOKUP(W277+0,slovy!$D$2:$E$10,2,FALSE)))</f>
        <v>#VALUE!</v>
      </c>
      <c r="W277" t="str">
        <f t="shared" si="78"/>
        <v/>
      </c>
      <c r="X277" t="e">
        <f>IF(Y277="0","",VLOOKUP(Y277+0,slovy!$H$2:$I$10,2,FALSE))</f>
        <v>#VALUE!</v>
      </c>
      <c r="Y277" t="str">
        <f t="shared" si="79"/>
        <v/>
      </c>
      <c r="Z277" t="e">
        <f>IF(AC277="",VLOOKUP(AA277+0,slovy!$J$2:$K$10,2,FALSE),IF(AC277="0",IF(AE277="0","",IF(AA277="0","",VLOOKUP(AA277+0,slovy!J277:K285,2,FALSE))),IF(AC277="1","",IF(AA277="0",IF(AC277&gt;1,slovy!$M$13,""),VLOOKUP(AA277+0,slovy!$L$2:$M$10,2,FALSE)))))</f>
        <v>#VALUE!</v>
      </c>
      <c r="AA277" t="str">
        <f t="shared" si="80"/>
        <v/>
      </c>
      <c r="AB277" t="e">
        <f>IF(ISBLANK(AC277),"",IF(AC277="0","",IF(AC277="1",CONCATENATE(VLOOKUP(AA277+0,slovy!$F$2:$G$11,2,FALSE),slovy!$M$13),VLOOKUP(AC277+0,slovy!$D$2:$E$10,2,FALSE))))</f>
        <v>#VALUE!</v>
      </c>
      <c r="AC277" t="str">
        <f t="shared" si="81"/>
        <v/>
      </c>
      <c r="AD277" t="e">
        <f>IF(ISBLANK(AE277),"",IF(AE277="0","",IF(AA277="0",CONCATENATE(VLOOKUP(AE277+0,slovy!$H$2:$I$10,2,FALSE),slovy!$M$13),VLOOKUP(AE277+0,slovy!$H$2:$I$10,2,FALSE))))</f>
        <v>#VALUE!</v>
      </c>
      <c r="AE277" t="str">
        <f t="shared" si="82"/>
        <v/>
      </c>
      <c r="AF277" t="e">
        <f>IF(ISBLANK(AG277),"",VLOOKUP(AG277+0,slovy!$N$2:$O$10,2,FALSE))</f>
        <v>#VALUE!</v>
      </c>
      <c r="AG277" t="str">
        <f t="shared" si="83"/>
        <v/>
      </c>
      <c r="AK277">
        <f>ÚJ!$B$2</f>
        <v>0</v>
      </c>
      <c r="AL277">
        <f>ÚJ!$B$3</f>
        <v>0</v>
      </c>
      <c r="AM277">
        <f>ÚJ!$B$4</f>
        <v>0</v>
      </c>
      <c r="AN277" s="200">
        <f>ÚJ!$B$5</f>
        <v>0</v>
      </c>
    </row>
    <row r="278" spans="1:40" x14ac:dyDescent="0.25">
      <c r="A278" t="str">
        <f>IF(ISBLANK('Peněžní deník'!C282),"",'Peněžní deník'!C282)</f>
        <v/>
      </c>
      <c r="B278" s="197" t="str">
        <f>IF(ISBLANK('Peněžní deník'!B282),"",'Peněžní deník'!B282)</f>
        <v/>
      </c>
      <c r="C278" t="str">
        <f>IF(ISBLANK('Peněžní deník'!D282),"",'Peněžní deník'!D282)</f>
        <v/>
      </c>
      <c r="D278" t="str">
        <f>IF(ISNUMBER('Peněžní deník'!F282),"příjmový",IF(ISNUMBER('Peněžní deník'!G282),"výdajový",IF(ISNUMBER('Peněžní deník'!H282),"příjmový",IF(ISNUMBER('Peněžní deník'!I282),"výdajový",""))))</f>
        <v/>
      </c>
      <c r="E278" t="str">
        <f>IF(ISNUMBER('Peněžní deník'!F282),"hotově",IF(ISNUMBER('Peněžní deník'!G282),"hotově",IF(ISNUMBER('Peněžní deník'!H282),"na účet",IF(ISNUMBER('Peněžní deník'!I282),"z účtu",""))))</f>
        <v/>
      </c>
      <c r="F278" t="e">
        <f>VLOOKUP('Peněžní deník'!E282,'Čísla položek'!$A$2:$C$45,2,FALSE)</f>
        <v>#N/A</v>
      </c>
      <c r="G278" s="205" t="str">
        <f>TEXT('Peněžní deník'!F282+'Peněžní deník'!G282+'Peněžní deník'!H282+'Peněžní deník'!I282,"0,00")</f>
        <v>0,00</v>
      </c>
      <c r="H278" s="205">
        <f t="shared" si="84"/>
        <v>0</v>
      </c>
      <c r="I278" s="205">
        <f t="shared" si="87"/>
        <v>0</v>
      </c>
      <c r="J278" t="str">
        <f t="shared" si="86"/>
        <v/>
      </c>
      <c r="K278" t="str">
        <f t="shared" si="88"/>
        <v/>
      </c>
      <c r="L278">
        <f t="shared" si="89"/>
        <v>1</v>
      </c>
      <c r="M278" t="str">
        <f t="shared" si="90"/>
        <v/>
      </c>
      <c r="N278" t="str">
        <f>IF(O278="0","",IF(L278=1,VLOOKUP(O278+0,slovy!$A$2:$C$10,3,FALSE),IF(Q278="1","",VLOOKUP(O278+0,slovy!$A$2:$B$10,2))))</f>
        <v/>
      </c>
      <c r="O278" t="str">
        <f t="shared" si="85"/>
        <v>0</v>
      </c>
      <c r="P278" t="e">
        <f>IF(Q278="0","",IF(Q278="1",VLOOKUP(O278+0,slovy!$F$2:$G$11,2,FALSE),VLOOKUP(Q278+0,slovy!$D$2:$E$10,2,FALSE)))</f>
        <v>#VALUE!</v>
      </c>
      <c r="Q278" t="str">
        <f t="shared" si="91"/>
        <v/>
      </c>
      <c r="R278">
        <f t="shared" si="75"/>
        <v>1</v>
      </c>
      <c r="S278" t="str">
        <f t="shared" si="76"/>
        <v/>
      </c>
      <c r="T278" t="str">
        <f>IF(U278="0","",IF(R278=1,VLOOKUP(U278+0,slovy!$A$2:$C$10,3,FALSE),IF(W278="1","",VLOOKUP(U278+0,slovy!$A$2:$B$10,2))))</f>
        <v/>
      </c>
      <c r="U278" t="str">
        <f t="shared" si="77"/>
        <v>0</v>
      </c>
      <c r="V278" t="e">
        <f>IF(W278="0","",IF(W278="1",VLOOKUP(U278+0,slovy!$F$2:$G$11,2,FALSE),VLOOKUP(W278+0,slovy!$D$2:$E$10,2,FALSE)))</f>
        <v>#VALUE!</v>
      </c>
      <c r="W278" t="str">
        <f t="shared" si="78"/>
        <v/>
      </c>
      <c r="X278" t="e">
        <f>IF(Y278="0","",VLOOKUP(Y278+0,slovy!$H$2:$I$10,2,FALSE))</f>
        <v>#VALUE!</v>
      </c>
      <c r="Y278" t="str">
        <f t="shared" si="79"/>
        <v/>
      </c>
      <c r="Z278" t="e">
        <f>IF(AC278="",VLOOKUP(AA278+0,slovy!$J$2:$K$10,2,FALSE),IF(AC278="0",IF(AE278="0","",IF(AA278="0","",VLOOKUP(AA278+0,slovy!J278:K286,2,FALSE))),IF(AC278="1","",IF(AA278="0",IF(AC278&gt;1,slovy!$M$13,""),VLOOKUP(AA278+0,slovy!$L$2:$M$10,2,FALSE)))))</f>
        <v>#VALUE!</v>
      </c>
      <c r="AA278" t="str">
        <f t="shared" si="80"/>
        <v/>
      </c>
      <c r="AB278" t="e">
        <f>IF(ISBLANK(AC278),"",IF(AC278="0","",IF(AC278="1",CONCATENATE(VLOOKUP(AA278+0,slovy!$F$2:$G$11,2,FALSE),slovy!$M$13),VLOOKUP(AC278+0,slovy!$D$2:$E$10,2,FALSE))))</f>
        <v>#VALUE!</v>
      </c>
      <c r="AC278" t="str">
        <f t="shared" si="81"/>
        <v/>
      </c>
      <c r="AD278" t="e">
        <f>IF(ISBLANK(AE278),"",IF(AE278="0","",IF(AA278="0",CONCATENATE(VLOOKUP(AE278+0,slovy!$H$2:$I$10,2,FALSE),slovy!$M$13),VLOOKUP(AE278+0,slovy!$H$2:$I$10,2,FALSE))))</f>
        <v>#VALUE!</v>
      </c>
      <c r="AE278" t="str">
        <f t="shared" si="82"/>
        <v/>
      </c>
      <c r="AF278" t="e">
        <f>IF(ISBLANK(AG278),"",VLOOKUP(AG278+0,slovy!$N$2:$O$10,2,FALSE))</f>
        <v>#VALUE!</v>
      </c>
      <c r="AG278" t="str">
        <f t="shared" si="83"/>
        <v/>
      </c>
      <c r="AK278">
        <f>ÚJ!$B$2</f>
        <v>0</v>
      </c>
      <c r="AL278">
        <f>ÚJ!$B$3</f>
        <v>0</v>
      </c>
      <c r="AM278">
        <f>ÚJ!$B$4</f>
        <v>0</v>
      </c>
      <c r="AN278" s="200">
        <f>ÚJ!$B$5</f>
        <v>0</v>
      </c>
    </row>
    <row r="279" spans="1:40" x14ac:dyDescent="0.25">
      <c r="A279" t="str">
        <f>IF(ISBLANK('Peněžní deník'!C283),"",'Peněžní deník'!C283)</f>
        <v/>
      </c>
      <c r="B279" s="197" t="str">
        <f>IF(ISBLANK('Peněžní deník'!B283),"",'Peněžní deník'!B283)</f>
        <v/>
      </c>
      <c r="C279" t="str">
        <f>IF(ISBLANK('Peněžní deník'!D283),"",'Peněžní deník'!D283)</f>
        <v/>
      </c>
      <c r="D279" t="str">
        <f>IF(ISNUMBER('Peněžní deník'!F283),"příjmový",IF(ISNUMBER('Peněžní deník'!G283),"výdajový",IF(ISNUMBER('Peněžní deník'!H283),"příjmový",IF(ISNUMBER('Peněžní deník'!I283),"výdajový",""))))</f>
        <v/>
      </c>
      <c r="E279" t="str">
        <f>IF(ISNUMBER('Peněžní deník'!F283),"hotově",IF(ISNUMBER('Peněžní deník'!G283),"hotově",IF(ISNUMBER('Peněžní deník'!H283),"na účet",IF(ISNUMBER('Peněžní deník'!I283),"z účtu",""))))</f>
        <v/>
      </c>
      <c r="F279" t="e">
        <f>VLOOKUP('Peněžní deník'!E283,'Čísla položek'!$A$2:$C$45,2,FALSE)</f>
        <v>#N/A</v>
      </c>
      <c r="G279" s="205" t="str">
        <f>TEXT('Peněžní deník'!F283+'Peněžní deník'!G283+'Peněžní deník'!H283+'Peněžní deník'!I283,"0,00")</f>
        <v>0,00</v>
      </c>
      <c r="H279" s="205">
        <f t="shared" si="84"/>
        <v>0</v>
      </c>
      <c r="I279" s="205">
        <f t="shared" si="87"/>
        <v>0</v>
      </c>
      <c r="J279" t="str">
        <f t="shared" si="86"/>
        <v/>
      </c>
      <c r="K279" t="str">
        <f t="shared" si="88"/>
        <v/>
      </c>
      <c r="L279">
        <f t="shared" si="89"/>
        <v>1</v>
      </c>
      <c r="M279" t="str">
        <f t="shared" si="90"/>
        <v/>
      </c>
      <c r="N279" t="str">
        <f>IF(O279="0","",IF(L279=1,VLOOKUP(O279+0,slovy!$A$2:$C$10,3,FALSE),IF(Q279="1","",VLOOKUP(O279+0,slovy!$A$2:$B$10,2))))</f>
        <v/>
      </c>
      <c r="O279" t="str">
        <f t="shared" si="85"/>
        <v>0</v>
      </c>
      <c r="P279" t="e">
        <f>IF(Q279="0","",IF(Q279="1",VLOOKUP(O279+0,slovy!$F$2:$G$11,2,FALSE),VLOOKUP(Q279+0,slovy!$D$2:$E$10,2,FALSE)))</f>
        <v>#VALUE!</v>
      </c>
      <c r="Q279" t="str">
        <f t="shared" si="91"/>
        <v/>
      </c>
      <c r="R279">
        <f t="shared" si="75"/>
        <v>1</v>
      </c>
      <c r="S279" t="str">
        <f t="shared" si="76"/>
        <v/>
      </c>
      <c r="T279" t="str">
        <f>IF(U279="0","",IF(R279=1,VLOOKUP(U279+0,slovy!$A$2:$C$10,3,FALSE),IF(W279="1","",VLOOKUP(U279+0,slovy!$A$2:$B$10,2))))</f>
        <v/>
      </c>
      <c r="U279" t="str">
        <f t="shared" si="77"/>
        <v>0</v>
      </c>
      <c r="V279" t="e">
        <f>IF(W279="0","",IF(W279="1",VLOOKUP(U279+0,slovy!$F$2:$G$11,2,FALSE),VLOOKUP(W279+0,slovy!$D$2:$E$10,2,FALSE)))</f>
        <v>#VALUE!</v>
      </c>
      <c r="W279" t="str">
        <f t="shared" si="78"/>
        <v/>
      </c>
      <c r="X279" t="e">
        <f>IF(Y279="0","",VLOOKUP(Y279+0,slovy!$H$2:$I$10,2,FALSE))</f>
        <v>#VALUE!</v>
      </c>
      <c r="Y279" t="str">
        <f t="shared" si="79"/>
        <v/>
      </c>
      <c r="Z279" t="e">
        <f>IF(AC279="",VLOOKUP(AA279+0,slovy!$J$2:$K$10,2,FALSE),IF(AC279="0",IF(AE279="0","",IF(AA279="0","",VLOOKUP(AA279+0,slovy!J279:K287,2,FALSE))),IF(AC279="1","",IF(AA279="0",IF(AC279&gt;1,slovy!$M$13,""),VLOOKUP(AA279+0,slovy!$L$2:$M$10,2,FALSE)))))</f>
        <v>#VALUE!</v>
      </c>
      <c r="AA279" t="str">
        <f t="shared" si="80"/>
        <v/>
      </c>
      <c r="AB279" t="e">
        <f>IF(ISBLANK(AC279),"",IF(AC279="0","",IF(AC279="1",CONCATENATE(VLOOKUP(AA279+0,slovy!$F$2:$G$11,2,FALSE),slovy!$M$13),VLOOKUP(AC279+0,slovy!$D$2:$E$10,2,FALSE))))</f>
        <v>#VALUE!</v>
      </c>
      <c r="AC279" t="str">
        <f t="shared" si="81"/>
        <v/>
      </c>
      <c r="AD279" t="e">
        <f>IF(ISBLANK(AE279),"",IF(AE279="0","",IF(AA279="0",CONCATENATE(VLOOKUP(AE279+0,slovy!$H$2:$I$10,2,FALSE),slovy!$M$13),VLOOKUP(AE279+0,slovy!$H$2:$I$10,2,FALSE))))</f>
        <v>#VALUE!</v>
      </c>
      <c r="AE279" t="str">
        <f t="shared" si="82"/>
        <v/>
      </c>
      <c r="AF279" t="e">
        <f>IF(ISBLANK(AG279),"",VLOOKUP(AG279+0,slovy!$N$2:$O$10,2,FALSE))</f>
        <v>#VALUE!</v>
      </c>
      <c r="AG279" t="str">
        <f t="shared" si="83"/>
        <v/>
      </c>
      <c r="AK279">
        <f>ÚJ!$B$2</f>
        <v>0</v>
      </c>
      <c r="AL279">
        <f>ÚJ!$B$3</f>
        <v>0</v>
      </c>
      <c r="AM279">
        <f>ÚJ!$B$4</f>
        <v>0</v>
      </c>
      <c r="AN279" s="200">
        <f>ÚJ!$B$5</f>
        <v>0</v>
      </c>
    </row>
    <row r="280" spans="1:40" x14ac:dyDescent="0.25">
      <c r="A280" t="str">
        <f>IF(ISBLANK('Peněžní deník'!C284),"",'Peněžní deník'!C284)</f>
        <v/>
      </c>
      <c r="B280" s="197" t="str">
        <f>IF(ISBLANK('Peněžní deník'!B284),"",'Peněžní deník'!B284)</f>
        <v/>
      </c>
      <c r="C280" t="str">
        <f>IF(ISBLANK('Peněžní deník'!D284),"",'Peněžní deník'!D284)</f>
        <v/>
      </c>
      <c r="D280" t="str">
        <f>IF(ISNUMBER('Peněžní deník'!F284),"příjmový",IF(ISNUMBER('Peněžní deník'!G284),"výdajový",IF(ISNUMBER('Peněžní deník'!H284),"příjmový",IF(ISNUMBER('Peněžní deník'!I284),"výdajový",""))))</f>
        <v/>
      </c>
      <c r="E280" t="str">
        <f>IF(ISNUMBER('Peněžní deník'!F284),"hotově",IF(ISNUMBER('Peněžní deník'!G284),"hotově",IF(ISNUMBER('Peněžní deník'!H284),"na účet",IF(ISNUMBER('Peněžní deník'!I284),"z účtu",""))))</f>
        <v/>
      </c>
      <c r="F280" t="e">
        <f>VLOOKUP('Peněžní deník'!E284,'Čísla položek'!$A$2:$C$45,2,FALSE)</f>
        <v>#N/A</v>
      </c>
      <c r="G280" s="205" t="str">
        <f>TEXT('Peněžní deník'!F284+'Peněžní deník'!G284+'Peněžní deník'!H284+'Peněžní deník'!I284,"0,00")</f>
        <v>0,00</v>
      </c>
      <c r="H280" s="205">
        <f t="shared" si="84"/>
        <v>0</v>
      </c>
      <c r="I280" s="205">
        <f t="shared" si="87"/>
        <v>0</v>
      </c>
      <c r="J280" t="str">
        <f t="shared" si="86"/>
        <v/>
      </c>
      <c r="K280" t="str">
        <f t="shared" si="88"/>
        <v/>
      </c>
      <c r="L280">
        <f t="shared" si="89"/>
        <v>1</v>
      </c>
      <c r="M280" t="str">
        <f t="shared" si="90"/>
        <v/>
      </c>
      <c r="N280" t="str">
        <f>IF(O280="0","",IF(L280=1,VLOOKUP(O280+0,slovy!$A$2:$C$10,3,FALSE),IF(Q280="1","",VLOOKUP(O280+0,slovy!$A$2:$B$10,2))))</f>
        <v/>
      </c>
      <c r="O280" t="str">
        <f t="shared" si="85"/>
        <v>0</v>
      </c>
      <c r="P280" t="e">
        <f>IF(Q280="0","",IF(Q280="1",VLOOKUP(O280+0,slovy!$F$2:$G$11,2,FALSE),VLOOKUP(Q280+0,slovy!$D$2:$E$10,2,FALSE)))</f>
        <v>#VALUE!</v>
      </c>
      <c r="Q280" t="str">
        <f t="shared" si="91"/>
        <v/>
      </c>
      <c r="R280">
        <f t="shared" si="75"/>
        <v>1</v>
      </c>
      <c r="S280" t="str">
        <f t="shared" si="76"/>
        <v/>
      </c>
      <c r="T280" t="str">
        <f>IF(U280="0","",IF(R280=1,VLOOKUP(U280+0,slovy!$A$2:$C$10,3,FALSE),IF(W280="1","",VLOOKUP(U280+0,slovy!$A$2:$B$10,2))))</f>
        <v/>
      </c>
      <c r="U280" t="str">
        <f t="shared" si="77"/>
        <v>0</v>
      </c>
      <c r="V280" t="e">
        <f>IF(W280="0","",IF(W280="1",VLOOKUP(U280+0,slovy!$F$2:$G$11,2,FALSE),VLOOKUP(W280+0,slovy!$D$2:$E$10,2,FALSE)))</f>
        <v>#VALUE!</v>
      </c>
      <c r="W280" t="str">
        <f t="shared" si="78"/>
        <v/>
      </c>
      <c r="X280" t="e">
        <f>IF(Y280="0","",VLOOKUP(Y280+0,slovy!$H$2:$I$10,2,FALSE))</f>
        <v>#VALUE!</v>
      </c>
      <c r="Y280" t="str">
        <f t="shared" si="79"/>
        <v/>
      </c>
      <c r="Z280" t="e">
        <f>IF(AC280="",VLOOKUP(AA280+0,slovy!$J$2:$K$10,2,FALSE),IF(AC280="0",IF(AE280="0","",IF(AA280="0","",VLOOKUP(AA280+0,slovy!J280:K288,2,FALSE))),IF(AC280="1","",IF(AA280="0",IF(AC280&gt;1,slovy!$M$13,""),VLOOKUP(AA280+0,slovy!$L$2:$M$10,2,FALSE)))))</f>
        <v>#VALUE!</v>
      </c>
      <c r="AA280" t="str">
        <f t="shared" si="80"/>
        <v/>
      </c>
      <c r="AB280" t="e">
        <f>IF(ISBLANK(AC280),"",IF(AC280="0","",IF(AC280="1",CONCATENATE(VLOOKUP(AA280+0,slovy!$F$2:$G$11,2,FALSE),slovy!$M$13),VLOOKUP(AC280+0,slovy!$D$2:$E$10,2,FALSE))))</f>
        <v>#VALUE!</v>
      </c>
      <c r="AC280" t="str">
        <f t="shared" si="81"/>
        <v/>
      </c>
      <c r="AD280" t="e">
        <f>IF(ISBLANK(AE280),"",IF(AE280="0","",IF(AA280="0",CONCATENATE(VLOOKUP(AE280+0,slovy!$H$2:$I$10,2,FALSE),slovy!$M$13),VLOOKUP(AE280+0,slovy!$H$2:$I$10,2,FALSE))))</f>
        <v>#VALUE!</v>
      </c>
      <c r="AE280" t="str">
        <f t="shared" si="82"/>
        <v/>
      </c>
      <c r="AF280" t="e">
        <f>IF(ISBLANK(AG280),"",VLOOKUP(AG280+0,slovy!$N$2:$O$10,2,FALSE))</f>
        <v>#VALUE!</v>
      </c>
      <c r="AG280" t="str">
        <f t="shared" si="83"/>
        <v/>
      </c>
      <c r="AK280">
        <f>ÚJ!$B$2</f>
        <v>0</v>
      </c>
      <c r="AL280">
        <f>ÚJ!$B$3</f>
        <v>0</v>
      </c>
      <c r="AM280">
        <f>ÚJ!$B$4</f>
        <v>0</v>
      </c>
      <c r="AN280" s="200">
        <f>ÚJ!$B$5</f>
        <v>0</v>
      </c>
    </row>
    <row r="281" spans="1:40" x14ac:dyDescent="0.25">
      <c r="A281" t="str">
        <f>IF(ISBLANK('Peněžní deník'!C285),"",'Peněžní deník'!C285)</f>
        <v/>
      </c>
      <c r="B281" s="197" t="str">
        <f>IF(ISBLANK('Peněžní deník'!B285),"",'Peněžní deník'!B285)</f>
        <v/>
      </c>
      <c r="C281" t="str">
        <f>IF(ISBLANK('Peněžní deník'!D285),"",'Peněžní deník'!D285)</f>
        <v/>
      </c>
      <c r="D281" t="str">
        <f>IF(ISNUMBER('Peněžní deník'!F285),"příjmový",IF(ISNUMBER('Peněžní deník'!G285),"výdajový",IF(ISNUMBER('Peněžní deník'!H285),"příjmový",IF(ISNUMBER('Peněžní deník'!I285),"výdajový",""))))</f>
        <v/>
      </c>
      <c r="E281" t="str">
        <f>IF(ISNUMBER('Peněžní deník'!F285),"hotově",IF(ISNUMBER('Peněžní deník'!G285),"hotově",IF(ISNUMBER('Peněžní deník'!H285),"na účet",IF(ISNUMBER('Peněžní deník'!I285),"z účtu",""))))</f>
        <v/>
      </c>
      <c r="F281" t="e">
        <f>VLOOKUP('Peněžní deník'!E285,'Čísla položek'!$A$2:$C$45,2,FALSE)</f>
        <v>#N/A</v>
      </c>
      <c r="G281" s="205" t="str">
        <f>TEXT('Peněžní deník'!F285+'Peněžní deník'!G285+'Peněžní deník'!H285+'Peněžní deník'!I285,"0,00")</f>
        <v>0,00</v>
      </c>
      <c r="H281" s="205">
        <f t="shared" si="84"/>
        <v>0</v>
      </c>
      <c r="I281" s="205">
        <f t="shared" si="87"/>
        <v>0</v>
      </c>
      <c r="J281" t="str">
        <f t="shared" si="86"/>
        <v/>
      </c>
      <c r="K281" t="str">
        <f t="shared" si="88"/>
        <v/>
      </c>
      <c r="L281">
        <f t="shared" si="89"/>
        <v>1</v>
      </c>
      <c r="M281" t="str">
        <f t="shared" si="90"/>
        <v/>
      </c>
      <c r="N281" t="str">
        <f>IF(O281="0","",IF(L281=1,VLOOKUP(O281+0,slovy!$A$2:$C$10,3,FALSE),IF(Q281="1","",VLOOKUP(O281+0,slovy!$A$2:$B$10,2))))</f>
        <v/>
      </c>
      <c r="O281" t="str">
        <f t="shared" si="85"/>
        <v>0</v>
      </c>
      <c r="P281" t="e">
        <f>IF(Q281="0","",IF(Q281="1",VLOOKUP(O281+0,slovy!$F$2:$G$11,2,FALSE),VLOOKUP(Q281+0,slovy!$D$2:$E$10,2,FALSE)))</f>
        <v>#VALUE!</v>
      </c>
      <c r="Q281" t="str">
        <f t="shared" si="91"/>
        <v/>
      </c>
      <c r="R281">
        <f t="shared" si="75"/>
        <v>1</v>
      </c>
      <c r="S281" t="str">
        <f t="shared" si="76"/>
        <v/>
      </c>
      <c r="T281" t="str">
        <f>IF(U281="0","",IF(R281=1,VLOOKUP(U281+0,slovy!$A$2:$C$10,3,FALSE),IF(W281="1","",VLOOKUP(U281+0,slovy!$A$2:$B$10,2))))</f>
        <v/>
      </c>
      <c r="U281" t="str">
        <f t="shared" si="77"/>
        <v>0</v>
      </c>
      <c r="V281" t="e">
        <f>IF(W281="0","",IF(W281="1",VLOOKUP(U281+0,slovy!$F$2:$G$11,2,FALSE),VLOOKUP(W281+0,slovy!$D$2:$E$10,2,FALSE)))</f>
        <v>#VALUE!</v>
      </c>
      <c r="W281" t="str">
        <f t="shared" si="78"/>
        <v/>
      </c>
      <c r="X281" t="e">
        <f>IF(Y281="0","",VLOOKUP(Y281+0,slovy!$H$2:$I$10,2,FALSE))</f>
        <v>#VALUE!</v>
      </c>
      <c r="Y281" t="str">
        <f t="shared" si="79"/>
        <v/>
      </c>
      <c r="Z281" t="e">
        <f>IF(AC281="",VLOOKUP(AA281+0,slovy!$J$2:$K$10,2,FALSE),IF(AC281="0",IF(AE281="0","",IF(AA281="0","",VLOOKUP(AA281+0,slovy!J281:K289,2,FALSE))),IF(AC281="1","",IF(AA281="0",IF(AC281&gt;1,slovy!$M$13,""),VLOOKUP(AA281+0,slovy!$L$2:$M$10,2,FALSE)))))</f>
        <v>#VALUE!</v>
      </c>
      <c r="AA281" t="str">
        <f t="shared" si="80"/>
        <v/>
      </c>
      <c r="AB281" t="e">
        <f>IF(ISBLANK(AC281),"",IF(AC281="0","",IF(AC281="1",CONCATENATE(VLOOKUP(AA281+0,slovy!$F$2:$G$11,2,FALSE),slovy!$M$13),VLOOKUP(AC281+0,slovy!$D$2:$E$10,2,FALSE))))</f>
        <v>#VALUE!</v>
      </c>
      <c r="AC281" t="str">
        <f t="shared" si="81"/>
        <v/>
      </c>
      <c r="AD281" t="e">
        <f>IF(ISBLANK(AE281),"",IF(AE281="0","",IF(AA281="0",CONCATENATE(VLOOKUP(AE281+0,slovy!$H$2:$I$10,2,FALSE),slovy!$M$13),VLOOKUP(AE281+0,slovy!$H$2:$I$10,2,FALSE))))</f>
        <v>#VALUE!</v>
      </c>
      <c r="AE281" t="str">
        <f t="shared" si="82"/>
        <v/>
      </c>
      <c r="AF281" t="e">
        <f>IF(ISBLANK(AG281),"",VLOOKUP(AG281+0,slovy!$N$2:$O$10,2,FALSE))</f>
        <v>#VALUE!</v>
      </c>
      <c r="AG281" t="str">
        <f t="shared" si="83"/>
        <v/>
      </c>
      <c r="AK281">
        <f>ÚJ!$B$2</f>
        <v>0</v>
      </c>
      <c r="AL281">
        <f>ÚJ!$B$3</f>
        <v>0</v>
      </c>
      <c r="AM281">
        <f>ÚJ!$B$4</f>
        <v>0</v>
      </c>
      <c r="AN281" s="200">
        <f>ÚJ!$B$5</f>
        <v>0</v>
      </c>
    </row>
    <row r="282" spans="1:40" x14ac:dyDescent="0.25">
      <c r="A282" t="str">
        <f>IF(ISBLANK('Peněžní deník'!C286),"",'Peněžní deník'!C286)</f>
        <v/>
      </c>
      <c r="B282" s="197" t="str">
        <f>IF(ISBLANK('Peněžní deník'!B286),"",'Peněžní deník'!B286)</f>
        <v/>
      </c>
      <c r="C282" t="str">
        <f>IF(ISBLANK('Peněžní deník'!D286),"",'Peněžní deník'!D286)</f>
        <v/>
      </c>
      <c r="D282" t="str">
        <f>IF(ISNUMBER('Peněžní deník'!F286),"příjmový",IF(ISNUMBER('Peněžní deník'!G286),"výdajový",IF(ISNUMBER('Peněžní deník'!H286),"příjmový",IF(ISNUMBER('Peněžní deník'!I286),"výdajový",""))))</f>
        <v/>
      </c>
      <c r="E282" t="str">
        <f>IF(ISNUMBER('Peněžní deník'!F286),"hotově",IF(ISNUMBER('Peněžní deník'!G286),"hotově",IF(ISNUMBER('Peněžní deník'!H286),"na účet",IF(ISNUMBER('Peněžní deník'!I286),"z účtu",""))))</f>
        <v/>
      </c>
      <c r="F282" t="e">
        <f>VLOOKUP('Peněžní deník'!E286,'Čísla položek'!$A$2:$C$45,2,FALSE)</f>
        <v>#N/A</v>
      </c>
      <c r="G282" s="205" t="str">
        <f>TEXT('Peněžní deník'!F286+'Peněžní deník'!G286+'Peněžní deník'!H286+'Peněžní deník'!I286,"0,00")</f>
        <v>0,00</v>
      </c>
      <c r="H282" s="205">
        <f t="shared" si="84"/>
        <v>0</v>
      </c>
      <c r="I282" s="205">
        <f t="shared" si="87"/>
        <v>0</v>
      </c>
      <c r="J282" t="str">
        <f t="shared" si="86"/>
        <v/>
      </c>
      <c r="K282" t="str">
        <f t="shared" si="88"/>
        <v/>
      </c>
      <c r="L282">
        <f t="shared" si="89"/>
        <v>1</v>
      </c>
      <c r="M282" t="str">
        <f t="shared" si="90"/>
        <v/>
      </c>
      <c r="N282" t="str">
        <f>IF(O282="0","",IF(L282=1,VLOOKUP(O282+0,slovy!$A$2:$C$10,3,FALSE),IF(Q282="1","",VLOOKUP(O282+0,slovy!$A$2:$B$10,2))))</f>
        <v/>
      </c>
      <c r="O282" t="str">
        <f t="shared" si="85"/>
        <v>0</v>
      </c>
      <c r="P282" t="e">
        <f>IF(Q282="0","",IF(Q282="1",VLOOKUP(O282+0,slovy!$F$2:$G$11,2,FALSE),VLOOKUP(Q282+0,slovy!$D$2:$E$10,2,FALSE)))</f>
        <v>#VALUE!</v>
      </c>
      <c r="Q282" t="str">
        <f t="shared" si="91"/>
        <v/>
      </c>
      <c r="R282">
        <f t="shared" si="75"/>
        <v>1</v>
      </c>
      <c r="S282" t="str">
        <f t="shared" si="76"/>
        <v/>
      </c>
      <c r="T282" t="str">
        <f>IF(U282="0","",IF(R282=1,VLOOKUP(U282+0,slovy!$A$2:$C$10,3,FALSE),IF(W282="1","",VLOOKUP(U282+0,slovy!$A$2:$B$10,2))))</f>
        <v/>
      </c>
      <c r="U282" t="str">
        <f t="shared" si="77"/>
        <v>0</v>
      </c>
      <c r="V282" t="e">
        <f>IF(W282="0","",IF(W282="1",VLOOKUP(U282+0,slovy!$F$2:$G$11,2,FALSE),VLOOKUP(W282+0,slovy!$D$2:$E$10,2,FALSE)))</f>
        <v>#VALUE!</v>
      </c>
      <c r="W282" t="str">
        <f t="shared" si="78"/>
        <v/>
      </c>
      <c r="X282" t="e">
        <f>IF(Y282="0","",VLOOKUP(Y282+0,slovy!$H$2:$I$10,2,FALSE))</f>
        <v>#VALUE!</v>
      </c>
      <c r="Y282" t="str">
        <f t="shared" si="79"/>
        <v/>
      </c>
      <c r="Z282" t="e">
        <f>IF(AC282="",VLOOKUP(AA282+0,slovy!$J$2:$K$10,2,FALSE),IF(AC282="0",IF(AE282="0","",IF(AA282="0","",VLOOKUP(AA282+0,slovy!J282:K290,2,FALSE))),IF(AC282="1","",IF(AA282="0",IF(AC282&gt;1,slovy!$M$13,""),VLOOKUP(AA282+0,slovy!$L$2:$M$10,2,FALSE)))))</f>
        <v>#VALUE!</v>
      </c>
      <c r="AA282" t="str">
        <f t="shared" si="80"/>
        <v/>
      </c>
      <c r="AB282" t="e">
        <f>IF(ISBLANK(AC282),"",IF(AC282="0","",IF(AC282="1",CONCATENATE(VLOOKUP(AA282+0,slovy!$F$2:$G$11,2,FALSE),slovy!$M$13),VLOOKUP(AC282+0,slovy!$D$2:$E$10,2,FALSE))))</f>
        <v>#VALUE!</v>
      </c>
      <c r="AC282" t="str">
        <f t="shared" si="81"/>
        <v/>
      </c>
      <c r="AD282" t="e">
        <f>IF(ISBLANK(AE282),"",IF(AE282="0","",IF(AA282="0",CONCATENATE(VLOOKUP(AE282+0,slovy!$H$2:$I$10,2,FALSE),slovy!$M$13),VLOOKUP(AE282+0,slovy!$H$2:$I$10,2,FALSE))))</f>
        <v>#VALUE!</v>
      </c>
      <c r="AE282" t="str">
        <f t="shared" si="82"/>
        <v/>
      </c>
      <c r="AF282" t="e">
        <f>IF(ISBLANK(AG282),"",VLOOKUP(AG282+0,slovy!$N$2:$O$10,2,FALSE))</f>
        <v>#VALUE!</v>
      </c>
      <c r="AG282" t="str">
        <f t="shared" si="83"/>
        <v/>
      </c>
      <c r="AK282">
        <f>ÚJ!$B$2</f>
        <v>0</v>
      </c>
      <c r="AL282">
        <f>ÚJ!$B$3</f>
        <v>0</v>
      </c>
      <c r="AM282">
        <f>ÚJ!$B$4</f>
        <v>0</v>
      </c>
      <c r="AN282" s="200">
        <f>ÚJ!$B$5</f>
        <v>0</v>
      </c>
    </row>
    <row r="283" spans="1:40" x14ac:dyDescent="0.25">
      <c r="A283" t="str">
        <f>IF(ISBLANK('Peněžní deník'!C287),"",'Peněžní deník'!C287)</f>
        <v/>
      </c>
      <c r="B283" s="197" t="str">
        <f>IF(ISBLANK('Peněžní deník'!B287),"",'Peněžní deník'!B287)</f>
        <v/>
      </c>
      <c r="C283" t="str">
        <f>IF(ISBLANK('Peněžní deník'!D287),"",'Peněžní deník'!D287)</f>
        <v/>
      </c>
      <c r="D283" t="str">
        <f>IF(ISNUMBER('Peněžní deník'!F287),"příjmový",IF(ISNUMBER('Peněžní deník'!G287),"výdajový",IF(ISNUMBER('Peněžní deník'!H287),"příjmový",IF(ISNUMBER('Peněžní deník'!I287),"výdajový",""))))</f>
        <v/>
      </c>
      <c r="E283" t="str">
        <f>IF(ISNUMBER('Peněžní deník'!F287),"hotově",IF(ISNUMBER('Peněžní deník'!G287),"hotově",IF(ISNUMBER('Peněžní deník'!H287),"na účet",IF(ISNUMBER('Peněžní deník'!I287),"z účtu",""))))</f>
        <v/>
      </c>
      <c r="F283" t="e">
        <f>VLOOKUP('Peněžní deník'!E287,'Čísla položek'!$A$2:$C$45,2,FALSE)</f>
        <v>#N/A</v>
      </c>
      <c r="G283" s="205" t="str">
        <f>TEXT('Peněžní deník'!F287+'Peněžní deník'!G287+'Peněžní deník'!H287+'Peněžní deník'!I287,"0,00")</f>
        <v>0,00</v>
      </c>
      <c r="H283" s="205">
        <f t="shared" si="84"/>
        <v>0</v>
      </c>
      <c r="I283" s="205">
        <f t="shared" si="87"/>
        <v>0</v>
      </c>
      <c r="J283" t="str">
        <f t="shared" si="86"/>
        <v/>
      </c>
      <c r="K283" t="str">
        <f t="shared" si="88"/>
        <v/>
      </c>
      <c r="L283">
        <f t="shared" si="89"/>
        <v>1</v>
      </c>
      <c r="M283" t="str">
        <f t="shared" si="90"/>
        <v/>
      </c>
      <c r="N283" t="str">
        <f>IF(O283="0","",IF(L283=1,VLOOKUP(O283+0,slovy!$A$2:$C$10,3,FALSE),IF(Q283="1","",VLOOKUP(O283+0,slovy!$A$2:$B$10,2))))</f>
        <v/>
      </c>
      <c r="O283" t="str">
        <f t="shared" si="85"/>
        <v>0</v>
      </c>
      <c r="P283" t="e">
        <f>IF(Q283="0","",IF(Q283="1",VLOOKUP(O283+0,slovy!$F$2:$G$11,2,FALSE),VLOOKUP(Q283+0,slovy!$D$2:$E$10,2,FALSE)))</f>
        <v>#VALUE!</v>
      </c>
      <c r="Q283" t="str">
        <f t="shared" si="91"/>
        <v/>
      </c>
      <c r="R283">
        <f t="shared" si="75"/>
        <v>1</v>
      </c>
      <c r="S283" t="str">
        <f t="shared" si="76"/>
        <v/>
      </c>
      <c r="T283" t="str">
        <f>IF(U283="0","",IF(R283=1,VLOOKUP(U283+0,slovy!$A$2:$C$10,3,FALSE),IF(W283="1","",VLOOKUP(U283+0,slovy!$A$2:$B$10,2))))</f>
        <v/>
      </c>
      <c r="U283" t="str">
        <f t="shared" si="77"/>
        <v>0</v>
      </c>
      <c r="V283" t="e">
        <f>IF(W283="0","",IF(W283="1",VLOOKUP(U283+0,slovy!$F$2:$G$11,2,FALSE),VLOOKUP(W283+0,slovy!$D$2:$E$10,2,FALSE)))</f>
        <v>#VALUE!</v>
      </c>
      <c r="W283" t="str">
        <f t="shared" si="78"/>
        <v/>
      </c>
      <c r="X283" t="e">
        <f>IF(Y283="0","",VLOOKUP(Y283+0,slovy!$H$2:$I$10,2,FALSE))</f>
        <v>#VALUE!</v>
      </c>
      <c r="Y283" t="str">
        <f t="shared" si="79"/>
        <v/>
      </c>
      <c r="Z283" t="e">
        <f>IF(AC283="",VLOOKUP(AA283+0,slovy!$J$2:$K$10,2,FALSE),IF(AC283="0",IF(AE283="0","",IF(AA283="0","",VLOOKUP(AA283+0,slovy!J283:K291,2,FALSE))),IF(AC283="1","",IF(AA283="0",IF(AC283&gt;1,slovy!$M$13,""),VLOOKUP(AA283+0,slovy!$L$2:$M$10,2,FALSE)))))</f>
        <v>#VALUE!</v>
      </c>
      <c r="AA283" t="str">
        <f t="shared" si="80"/>
        <v/>
      </c>
      <c r="AB283" t="e">
        <f>IF(ISBLANK(AC283),"",IF(AC283="0","",IF(AC283="1",CONCATENATE(VLOOKUP(AA283+0,slovy!$F$2:$G$11,2,FALSE),slovy!$M$13),VLOOKUP(AC283+0,slovy!$D$2:$E$10,2,FALSE))))</f>
        <v>#VALUE!</v>
      </c>
      <c r="AC283" t="str">
        <f t="shared" si="81"/>
        <v/>
      </c>
      <c r="AD283" t="e">
        <f>IF(ISBLANK(AE283),"",IF(AE283="0","",IF(AA283="0",CONCATENATE(VLOOKUP(AE283+0,slovy!$H$2:$I$10,2,FALSE),slovy!$M$13),VLOOKUP(AE283+0,slovy!$H$2:$I$10,2,FALSE))))</f>
        <v>#VALUE!</v>
      </c>
      <c r="AE283" t="str">
        <f t="shared" si="82"/>
        <v/>
      </c>
      <c r="AF283" t="e">
        <f>IF(ISBLANK(AG283),"",VLOOKUP(AG283+0,slovy!$N$2:$O$10,2,FALSE))</f>
        <v>#VALUE!</v>
      </c>
      <c r="AG283" t="str">
        <f t="shared" si="83"/>
        <v/>
      </c>
      <c r="AK283">
        <f>ÚJ!$B$2</f>
        <v>0</v>
      </c>
      <c r="AL283">
        <f>ÚJ!$B$3</f>
        <v>0</v>
      </c>
      <c r="AM283">
        <f>ÚJ!$B$4</f>
        <v>0</v>
      </c>
      <c r="AN283" s="200">
        <f>ÚJ!$B$5</f>
        <v>0</v>
      </c>
    </row>
    <row r="284" spans="1:40" x14ac:dyDescent="0.25">
      <c r="A284" t="str">
        <f>IF(ISBLANK('Peněžní deník'!C288),"",'Peněžní deník'!C288)</f>
        <v/>
      </c>
      <c r="B284" s="197" t="str">
        <f>IF(ISBLANK('Peněžní deník'!B288),"",'Peněžní deník'!B288)</f>
        <v/>
      </c>
      <c r="C284" t="str">
        <f>IF(ISBLANK('Peněžní deník'!D288),"",'Peněžní deník'!D288)</f>
        <v/>
      </c>
      <c r="D284" t="str">
        <f>IF(ISNUMBER('Peněžní deník'!F288),"příjmový",IF(ISNUMBER('Peněžní deník'!G288),"výdajový",IF(ISNUMBER('Peněžní deník'!H288),"příjmový",IF(ISNUMBER('Peněžní deník'!I288),"výdajový",""))))</f>
        <v/>
      </c>
      <c r="E284" t="str">
        <f>IF(ISNUMBER('Peněžní deník'!F288),"hotově",IF(ISNUMBER('Peněžní deník'!G288),"hotově",IF(ISNUMBER('Peněžní deník'!H288),"na účet",IF(ISNUMBER('Peněžní deník'!I288),"z účtu",""))))</f>
        <v/>
      </c>
      <c r="F284" t="e">
        <f>VLOOKUP('Peněžní deník'!E288,'Čísla položek'!$A$2:$C$45,2,FALSE)</f>
        <v>#N/A</v>
      </c>
      <c r="G284" s="205" t="str">
        <f>TEXT('Peněžní deník'!F288+'Peněžní deník'!G288+'Peněžní deník'!H288+'Peněžní deník'!I288,"0,00")</f>
        <v>0,00</v>
      </c>
      <c r="H284" s="205">
        <f t="shared" si="84"/>
        <v>0</v>
      </c>
      <c r="I284" s="205">
        <f t="shared" si="87"/>
        <v>0</v>
      </c>
      <c r="J284" t="str">
        <f t="shared" si="86"/>
        <v/>
      </c>
      <c r="K284" t="str">
        <f t="shared" si="88"/>
        <v/>
      </c>
      <c r="L284">
        <f t="shared" si="89"/>
        <v>1</v>
      </c>
      <c r="M284" t="str">
        <f t="shared" si="90"/>
        <v/>
      </c>
      <c r="N284" t="str">
        <f>IF(O284="0","",IF(L284=1,VLOOKUP(O284+0,slovy!$A$2:$C$10,3,FALSE),IF(Q284="1","",VLOOKUP(O284+0,slovy!$A$2:$B$10,2))))</f>
        <v/>
      </c>
      <c r="O284" t="str">
        <f t="shared" si="85"/>
        <v>0</v>
      </c>
      <c r="P284" t="e">
        <f>IF(Q284="0","",IF(Q284="1",VLOOKUP(O284+0,slovy!$F$2:$G$11,2,FALSE),VLOOKUP(Q284+0,slovy!$D$2:$E$10,2,FALSE)))</f>
        <v>#VALUE!</v>
      </c>
      <c r="Q284" t="str">
        <f t="shared" si="91"/>
        <v/>
      </c>
      <c r="R284">
        <f t="shared" si="75"/>
        <v>1</v>
      </c>
      <c r="S284" t="str">
        <f t="shared" si="76"/>
        <v/>
      </c>
      <c r="T284" t="str">
        <f>IF(U284="0","",IF(R284=1,VLOOKUP(U284+0,slovy!$A$2:$C$10,3,FALSE),IF(W284="1","",VLOOKUP(U284+0,slovy!$A$2:$B$10,2))))</f>
        <v/>
      </c>
      <c r="U284" t="str">
        <f t="shared" si="77"/>
        <v>0</v>
      </c>
      <c r="V284" t="e">
        <f>IF(W284="0","",IF(W284="1",VLOOKUP(U284+0,slovy!$F$2:$G$11,2,FALSE),VLOOKUP(W284+0,slovy!$D$2:$E$10,2,FALSE)))</f>
        <v>#VALUE!</v>
      </c>
      <c r="W284" t="str">
        <f t="shared" si="78"/>
        <v/>
      </c>
      <c r="X284" t="e">
        <f>IF(Y284="0","",VLOOKUP(Y284+0,slovy!$H$2:$I$10,2,FALSE))</f>
        <v>#VALUE!</v>
      </c>
      <c r="Y284" t="str">
        <f t="shared" si="79"/>
        <v/>
      </c>
      <c r="Z284" t="e">
        <f>IF(AC284="",VLOOKUP(AA284+0,slovy!$J$2:$K$10,2,FALSE),IF(AC284="0",IF(AE284="0","",IF(AA284="0","",VLOOKUP(AA284+0,slovy!J284:K292,2,FALSE))),IF(AC284="1","",IF(AA284="0",IF(AC284&gt;1,slovy!$M$13,""),VLOOKUP(AA284+0,slovy!$L$2:$M$10,2,FALSE)))))</f>
        <v>#VALUE!</v>
      </c>
      <c r="AA284" t="str">
        <f t="shared" si="80"/>
        <v/>
      </c>
      <c r="AB284" t="e">
        <f>IF(ISBLANK(AC284),"",IF(AC284="0","",IF(AC284="1",CONCATENATE(VLOOKUP(AA284+0,slovy!$F$2:$G$11,2,FALSE),slovy!$M$13),VLOOKUP(AC284+0,slovy!$D$2:$E$10,2,FALSE))))</f>
        <v>#VALUE!</v>
      </c>
      <c r="AC284" t="str">
        <f t="shared" si="81"/>
        <v/>
      </c>
      <c r="AD284" t="e">
        <f>IF(ISBLANK(AE284),"",IF(AE284="0","",IF(AA284="0",CONCATENATE(VLOOKUP(AE284+0,slovy!$H$2:$I$10,2,FALSE),slovy!$M$13),VLOOKUP(AE284+0,slovy!$H$2:$I$10,2,FALSE))))</f>
        <v>#VALUE!</v>
      </c>
      <c r="AE284" t="str">
        <f t="shared" si="82"/>
        <v/>
      </c>
      <c r="AF284" t="e">
        <f>IF(ISBLANK(AG284),"",VLOOKUP(AG284+0,slovy!$N$2:$O$10,2,FALSE))</f>
        <v>#VALUE!</v>
      </c>
      <c r="AG284" t="str">
        <f t="shared" si="83"/>
        <v/>
      </c>
      <c r="AK284">
        <f>ÚJ!$B$2</f>
        <v>0</v>
      </c>
      <c r="AL284">
        <f>ÚJ!$B$3</f>
        <v>0</v>
      </c>
      <c r="AM284">
        <f>ÚJ!$B$4</f>
        <v>0</v>
      </c>
      <c r="AN284" s="200">
        <f>ÚJ!$B$5</f>
        <v>0</v>
      </c>
    </row>
    <row r="285" spans="1:40" x14ac:dyDescent="0.25">
      <c r="A285" t="str">
        <f>IF(ISBLANK('Peněžní deník'!C289),"",'Peněžní deník'!C289)</f>
        <v/>
      </c>
      <c r="B285" s="197" t="str">
        <f>IF(ISBLANK('Peněžní deník'!B289),"",'Peněžní deník'!B289)</f>
        <v/>
      </c>
      <c r="C285" t="str">
        <f>IF(ISBLANK('Peněžní deník'!D289),"",'Peněžní deník'!D289)</f>
        <v/>
      </c>
      <c r="D285" t="str">
        <f>IF(ISNUMBER('Peněžní deník'!F289),"příjmový",IF(ISNUMBER('Peněžní deník'!G289),"výdajový",IF(ISNUMBER('Peněžní deník'!H289),"příjmový",IF(ISNUMBER('Peněžní deník'!I289),"výdajový",""))))</f>
        <v/>
      </c>
      <c r="E285" t="str">
        <f>IF(ISNUMBER('Peněžní deník'!F289),"hotově",IF(ISNUMBER('Peněžní deník'!G289),"hotově",IF(ISNUMBER('Peněžní deník'!H289),"na účet",IF(ISNUMBER('Peněžní deník'!I289),"z účtu",""))))</f>
        <v/>
      </c>
      <c r="F285" t="e">
        <f>VLOOKUP('Peněžní deník'!E289,'Čísla položek'!$A$2:$C$45,2,FALSE)</f>
        <v>#N/A</v>
      </c>
      <c r="G285" s="205" t="str">
        <f>TEXT('Peněžní deník'!F289+'Peněžní deník'!G289+'Peněžní deník'!H289+'Peněžní deník'!I289,"0,00")</f>
        <v>0,00</v>
      </c>
      <c r="H285" s="205">
        <f t="shared" si="84"/>
        <v>0</v>
      </c>
      <c r="I285" s="205">
        <f t="shared" si="87"/>
        <v>0</v>
      </c>
      <c r="J285" t="str">
        <f t="shared" si="86"/>
        <v/>
      </c>
      <c r="K285" t="str">
        <f t="shared" si="88"/>
        <v/>
      </c>
      <c r="L285">
        <f t="shared" si="89"/>
        <v>1</v>
      </c>
      <c r="M285" t="str">
        <f t="shared" si="90"/>
        <v/>
      </c>
      <c r="N285" t="str">
        <f>IF(O285="0","",IF(L285=1,VLOOKUP(O285+0,slovy!$A$2:$C$10,3,FALSE),IF(Q285="1","",VLOOKUP(O285+0,slovy!$A$2:$B$10,2))))</f>
        <v/>
      </c>
      <c r="O285" t="str">
        <f t="shared" si="85"/>
        <v>0</v>
      </c>
      <c r="P285" t="e">
        <f>IF(Q285="0","",IF(Q285="1",VLOOKUP(O285+0,slovy!$F$2:$G$11,2,FALSE),VLOOKUP(Q285+0,slovy!$D$2:$E$10,2,FALSE)))</f>
        <v>#VALUE!</v>
      </c>
      <c r="Q285" t="str">
        <f t="shared" si="91"/>
        <v/>
      </c>
      <c r="R285">
        <f t="shared" si="75"/>
        <v>1</v>
      </c>
      <c r="S285" t="str">
        <f t="shared" si="76"/>
        <v/>
      </c>
      <c r="T285" t="str">
        <f>IF(U285="0","",IF(R285=1,VLOOKUP(U285+0,slovy!$A$2:$C$10,3,FALSE),IF(W285="1","",VLOOKUP(U285+0,slovy!$A$2:$B$10,2))))</f>
        <v/>
      </c>
      <c r="U285" t="str">
        <f t="shared" si="77"/>
        <v>0</v>
      </c>
      <c r="V285" t="e">
        <f>IF(W285="0","",IF(W285="1",VLOOKUP(U285+0,slovy!$F$2:$G$11,2,FALSE),VLOOKUP(W285+0,slovy!$D$2:$E$10,2,FALSE)))</f>
        <v>#VALUE!</v>
      </c>
      <c r="W285" t="str">
        <f t="shared" si="78"/>
        <v/>
      </c>
      <c r="X285" t="e">
        <f>IF(Y285="0","",VLOOKUP(Y285+0,slovy!$H$2:$I$10,2,FALSE))</f>
        <v>#VALUE!</v>
      </c>
      <c r="Y285" t="str">
        <f t="shared" si="79"/>
        <v/>
      </c>
      <c r="Z285" t="e">
        <f>IF(AC285="",VLOOKUP(AA285+0,slovy!$J$2:$K$10,2,FALSE),IF(AC285="0",IF(AE285="0","",IF(AA285="0","",VLOOKUP(AA285+0,slovy!J285:K293,2,FALSE))),IF(AC285="1","",IF(AA285="0",IF(AC285&gt;1,slovy!$M$13,""),VLOOKUP(AA285+0,slovy!$L$2:$M$10,2,FALSE)))))</f>
        <v>#VALUE!</v>
      </c>
      <c r="AA285" t="str">
        <f t="shared" si="80"/>
        <v/>
      </c>
      <c r="AB285" t="e">
        <f>IF(ISBLANK(AC285),"",IF(AC285="0","",IF(AC285="1",CONCATENATE(VLOOKUP(AA285+0,slovy!$F$2:$G$11,2,FALSE),slovy!$M$13),VLOOKUP(AC285+0,slovy!$D$2:$E$10,2,FALSE))))</f>
        <v>#VALUE!</v>
      </c>
      <c r="AC285" t="str">
        <f t="shared" si="81"/>
        <v/>
      </c>
      <c r="AD285" t="e">
        <f>IF(ISBLANK(AE285),"",IF(AE285="0","",IF(AA285="0",CONCATENATE(VLOOKUP(AE285+0,slovy!$H$2:$I$10,2,FALSE),slovy!$M$13),VLOOKUP(AE285+0,slovy!$H$2:$I$10,2,FALSE))))</f>
        <v>#VALUE!</v>
      </c>
      <c r="AE285" t="str">
        <f t="shared" si="82"/>
        <v/>
      </c>
      <c r="AF285" t="e">
        <f>IF(ISBLANK(AG285),"",VLOOKUP(AG285+0,slovy!$N$2:$O$10,2,FALSE))</f>
        <v>#VALUE!</v>
      </c>
      <c r="AG285" t="str">
        <f t="shared" si="83"/>
        <v/>
      </c>
      <c r="AK285">
        <f>ÚJ!$B$2</f>
        <v>0</v>
      </c>
      <c r="AL285">
        <f>ÚJ!$B$3</f>
        <v>0</v>
      </c>
      <c r="AM285">
        <f>ÚJ!$B$4</f>
        <v>0</v>
      </c>
      <c r="AN285" s="200">
        <f>ÚJ!$B$5</f>
        <v>0</v>
      </c>
    </row>
    <row r="286" spans="1:40" x14ac:dyDescent="0.25">
      <c r="A286" t="str">
        <f>IF(ISBLANK('Peněžní deník'!C290),"",'Peněžní deník'!C290)</f>
        <v/>
      </c>
      <c r="B286" s="197" t="str">
        <f>IF(ISBLANK('Peněžní deník'!B290),"",'Peněžní deník'!B290)</f>
        <v/>
      </c>
      <c r="C286" t="str">
        <f>IF(ISBLANK('Peněžní deník'!D290),"",'Peněžní deník'!D290)</f>
        <v/>
      </c>
      <c r="D286" t="str">
        <f>IF(ISNUMBER('Peněžní deník'!F290),"příjmový",IF(ISNUMBER('Peněžní deník'!G290),"výdajový",IF(ISNUMBER('Peněžní deník'!H290),"příjmový",IF(ISNUMBER('Peněžní deník'!I290),"výdajový",""))))</f>
        <v/>
      </c>
      <c r="E286" t="str">
        <f>IF(ISNUMBER('Peněžní deník'!F290),"hotově",IF(ISNUMBER('Peněžní deník'!G290),"hotově",IF(ISNUMBER('Peněžní deník'!H290),"na účet",IF(ISNUMBER('Peněžní deník'!I290),"z účtu",""))))</f>
        <v/>
      </c>
      <c r="F286" t="e">
        <f>VLOOKUP('Peněžní deník'!E290,'Čísla položek'!$A$2:$C$45,2,FALSE)</f>
        <v>#N/A</v>
      </c>
      <c r="G286" s="205" t="str">
        <f>TEXT('Peněžní deník'!F290+'Peněžní deník'!G290+'Peněžní deník'!H290+'Peněžní deník'!I290,"0,00")</f>
        <v>0,00</v>
      </c>
      <c r="H286" s="205">
        <f t="shared" si="84"/>
        <v>0</v>
      </c>
      <c r="I286" s="205">
        <f t="shared" si="87"/>
        <v>0</v>
      </c>
      <c r="J286" t="str">
        <f t="shared" si="86"/>
        <v/>
      </c>
      <c r="K286" t="str">
        <f t="shared" si="88"/>
        <v/>
      </c>
      <c r="L286">
        <f t="shared" si="89"/>
        <v>1</v>
      </c>
      <c r="M286" t="str">
        <f t="shared" si="90"/>
        <v/>
      </c>
      <c r="N286" t="str">
        <f>IF(O286="0","",IF(L286=1,VLOOKUP(O286+0,slovy!$A$2:$C$10,3,FALSE),IF(Q286="1","",VLOOKUP(O286+0,slovy!$A$2:$B$10,2))))</f>
        <v/>
      </c>
      <c r="O286" t="str">
        <f t="shared" si="85"/>
        <v>0</v>
      </c>
      <c r="P286" t="e">
        <f>IF(Q286="0","",IF(Q286="1",VLOOKUP(O286+0,slovy!$F$2:$G$11,2,FALSE),VLOOKUP(Q286+0,slovy!$D$2:$E$10,2,FALSE)))</f>
        <v>#VALUE!</v>
      </c>
      <c r="Q286" t="str">
        <f t="shared" si="91"/>
        <v/>
      </c>
      <c r="R286">
        <f t="shared" si="75"/>
        <v>1</v>
      </c>
      <c r="S286" t="str">
        <f t="shared" si="76"/>
        <v/>
      </c>
      <c r="T286" t="str">
        <f>IF(U286="0","",IF(R286=1,VLOOKUP(U286+0,slovy!$A$2:$C$10,3,FALSE),IF(W286="1","",VLOOKUP(U286+0,slovy!$A$2:$B$10,2))))</f>
        <v/>
      </c>
      <c r="U286" t="str">
        <f t="shared" si="77"/>
        <v>0</v>
      </c>
      <c r="V286" t="e">
        <f>IF(W286="0","",IF(W286="1",VLOOKUP(U286+0,slovy!$F$2:$G$11,2,FALSE),VLOOKUP(W286+0,slovy!$D$2:$E$10,2,FALSE)))</f>
        <v>#VALUE!</v>
      </c>
      <c r="W286" t="str">
        <f t="shared" si="78"/>
        <v/>
      </c>
      <c r="X286" t="e">
        <f>IF(Y286="0","",VLOOKUP(Y286+0,slovy!$H$2:$I$10,2,FALSE))</f>
        <v>#VALUE!</v>
      </c>
      <c r="Y286" t="str">
        <f t="shared" si="79"/>
        <v/>
      </c>
      <c r="Z286" t="e">
        <f>IF(AC286="",VLOOKUP(AA286+0,slovy!$J$2:$K$10,2,FALSE),IF(AC286="0",IF(AE286="0","",IF(AA286="0","",VLOOKUP(AA286+0,slovy!J286:K294,2,FALSE))),IF(AC286="1","",IF(AA286="0",IF(AC286&gt;1,slovy!$M$13,""),VLOOKUP(AA286+0,slovy!$L$2:$M$10,2,FALSE)))))</f>
        <v>#VALUE!</v>
      </c>
      <c r="AA286" t="str">
        <f t="shared" si="80"/>
        <v/>
      </c>
      <c r="AB286" t="e">
        <f>IF(ISBLANK(AC286),"",IF(AC286="0","",IF(AC286="1",CONCATENATE(VLOOKUP(AA286+0,slovy!$F$2:$G$11,2,FALSE),slovy!$M$13),VLOOKUP(AC286+0,slovy!$D$2:$E$10,2,FALSE))))</f>
        <v>#VALUE!</v>
      </c>
      <c r="AC286" t="str">
        <f t="shared" si="81"/>
        <v/>
      </c>
      <c r="AD286" t="e">
        <f>IF(ISBLANK(AE286),"",IF(AE286="0","",IF(AA286="0",CONCATENATE(VLOOKUP(AE286+0,slovy!$H$2:$I$10,2,FALSE),slovy!$M$13),VLOOKUP(AE286+0,slovy!$H$2:$I$10,2,FALSE))))</f>
        <v>#VALUE!</v>
      </c>
      <c r="AE286" t="str">
        <f t="shared" si="82"/>
        <v/>
      </c>
      <c r="AF286" t="e">
        <f>IF(ISBLANK(AG286),"",VLOOKUP(AG286+0,slovy!$N$2:$O$10,2,FALSE))</f>
        <v>#VALUE!</v>
      </c>
      <c r="AG286" t="str">
        <f t="shared" si="83"/>
        <v/>
      </c>
      <c r="AK286">
        <f>ÚJ!$B$2</f>
        <v>0</v>
      </c>
      <c r="AL286">
        <f>ÚJ!$B$3</f>
        <v>0</v>
      </c>
      <c r="AM286">
        <f>ÚJ!$B$4</f>
        <v>0</v>
      </c>
      <c r="AN286" s="200">
        <f>ÚJ!$B$5</f>
        <v>0</v>
      </c>
    </row>
    <row r="287" spans="1:40" x14ac:dyDescent="0.25">
      <c r="A287" t="str">
        <f>IF(ISBLANK('Peněžní deník'!C291),"",'Peněžní deník'!C291)</f>
        <v/>
      </c>
      <c r="B287" s="197" t="str">
        <f>IF(ISBLANK('Peněžní deník'!B291),"",'Peněžní deník'!B291)</f>
        <v/>
      </c>
      <c r="C287" t="str">
        <f>IF(ISBLANK('Peněžní deník'!D291),"",'Peněžní deník'!D291)</f>
        <v/>
      </c>
      <c r="D287" t="str">
        <f>IF(ISNUMBER('Peněžní deník'!F291),"příjmový",IF(ISNUMBER('Peněžní deník'!G291),"výdajový",IF(ISNUMBER('Peněžní deník'!H291),"příjmový",IF(ISNUMBER('Peněžní deník'!I291),"výdajový",""))))</f>
        <v/>
      </c>
      <c r="E287" t="str">
        <f>IF(ISNUMBER('Peněžní deník'!F291),"hotově",IF(ISNUMBER('Peněžní deník'!G291),"hotově",IF(ISNUMBER('Peněžní deník'!H291),"na účet",IF(ISNUMBER('Peněžní deník'!I291),"z účtu",""))))</f>
        <v/>
      </c>
      <c r="F287" t="e">
        <f>VLOOKUP('Peněžní deník'!E291,'Čísla položek'!$A$2:$C$45,2,FALSE)</f>
        <v>#N/A</v>
      </c>
      <c r="G287" s="205" t="str">
        <f>TEXT('Peněžní deník'!F291+'Peněžní deník'!G291+'Peněžní deník'!H291+'Peněžní deník'!I291,"0,00")</f>
        <v>0,00</v>
      </c>
      <c r="H287" s="205">
        <f t="shared" si="84"/>
        <v>0</v>
      </c>
      <c r="I287" s="205">
        <f t="shared" si="87"/>
        <v>0</v>
      </c>
      <c r="J287" t="str">
        <f t="shared" si="86"/>
        <v/>
      </c>
      <c r="K287" t="str">
        <f t="shared" si="88"/>
        <v/>
      </c>
      <c r="L287">
        <f t="shared" si="89"/>
        <v>1</v>
      </c>
      <c r="M287" t="str">
        <f t="shared" si="90"/>
        <v/>
      </c>
      <c r="N287" t="str">
        <f>IF(O287="0","",IF(L287=1,VLOOKUP(O287+0,slovy!$A$2:$C$10,3,FALSE),IF(Q287="1","",VLOOKUP(O287+0,slovy!$A$2:$B$10,2))))</f>
        <v/>
      </c>
      <c r="O287" t="str">
        <f t="shared" si="85"/>
        <v>0</v>
      </c>
      <c r="P287" t="e">
        <f>IF(Q287="0","",IF(Q287="1",VLOOKUP(O287+0,slovy!$F$2:$G$11,2,FALSE),VLOOKUP(Q287+0,slovy!$D$2:$E$10,2,FALSE)))</f>
        <v>#VALUE!</v>
      </c>
      <c r="Q287" t="str">
        <f t="shared" si="91"/>
        <v/>
      </c>
      <c r="R287">
        <f t="shared" si="75"/>
        <v>1</v>
      </c>
      <c r="S287" t="str">
        <f t="shared" si="76"/>
        <v/>
      </c>
      <c r="T287" t="str">
        <f>IF(U287="0","",IF(R287=1,VLOOKUP(U287+0,slovy!$A$2:$C$10,3,FALSE),IF(W287="1","",VLOOKUP(U287+0,slovy!$A$2:$B$10,2))))</f>
        <v/>
      </c>
      <c r="U287" t="str">
        <f t="shared" si="77"/>
        <v>0</v>
      </c>
      <c r="V287" t="e">
        <f>IF(W287="0","",IF(W287="1",VLOOKUP(U287+0,slovy!$F$2:$G$11,2,FALSE),VLOOKUP(W287+0,slovy!$D$2:$E$10,2,FALSE)))</f>
        <v>#VALUE!</v>
      </c>
      <c r="W287" t="str">
        <f t="shared" si="78"/>
        <v/>
      </c>
      <c r="X287" t="e">
        <f>IF(Y287="0","",VLOOKUP(Y287+0,slovy!$H$2:$I$10,2,FALSE))</f>
        <v>#VALUE!</v>
      </c>
      <c r="Y287" t="str">
        <f t="shared" si="79"/>
        <v/>
      </c>
      <c r="Z287" t="e">
        <f>IF(AC287="",VLOOKUP(AA287+0,slovy!$J$2:$K$10,2,FALSE),IF(AC287="0",IF(AE287="0","",IF(AA287="0","",VLOOKUP(AA287+0,slovy!J287:K295,2,FALSE))),IF(AC287="1","",IF(AA287="0",IF(AC287&gt;1,slovy!$M$13,""),VLOOKUP(AA287+0,slovy!$L$2:$M$10,2,FALSE)))))</f>
        <v>#VALUE!</v>
      </c>
      <c r="AA287" t="str">
        <f t="shared" si="80"/>
        <v/>
      </c>
      <c r="AB287" t="e">
        <f>IF(ISBLANK(AC287),"",IF(AC287="0","",IF(AC287="1",CONCATENATE(VLOOKUP(AA287+0,slovy!$F$2:$G$11,2,FALSE),slovy!$M$13),VLOOKUP(AC287+0,slovy!$D$2:$E$10,2,FALSE))))</f>
        <v>#VALUE!</v>
      </c>
      <c r="AC287" t="str">
        <f t="shared" si="81"/>
        <v/>
      </c>
      <c r="AD287" t="e">
        <f>IF(ISBLANK(AE287),"",IF(AE287="0","",IF(AA287="0",CONCATENATE(VLOOKUP(AE287+0,slovy!$H$2:$I$10,2,FALSE),slovy!$M$13),VLOOKUP(AE287+0,slovy!$H$2:$I$10,2,FALSE))))</f>
        <v>#VALUE!</v>
      </c>
      <c r="AE287" t="str">
        <f t="shared" si="82"/>
        <v/>
      </c>
      <c r="AF287" t="e">
        <f>IF(ISBLANK(AG287),"",VLOOKUP(AG287+0,slovy!$N$2:$O$10,2,FALSE))</f>
        <v>#VALUE!</v>
      </c>
      <c r="AG287" t="str">
        <f t="shared" si="83"/>
        <v/>
      </c>
      <c r="AK287">
        <f>ÚJ!$B$2</f>
        <v>0</v>
      </c>
      <c r="AL287">
        <f>ÚJ!$B$3</f>
        <v>0</v>
      </c>
      <c r="AM287">
        <f>ÚJ!$B$4</f>
        <v>0</v>
      </c>
      <c r="AN287" s="200">
        <f>ÚJ!$B$5</f>
        <v>0</v>
      </c>
    </row>
    <row r="288" spans="1:40" x14ac:dyDescent="0.25">
      <c r="A288" t="str">
        <f>IF(ISBLANK('Peněžní deník'!C292),"",'Peněžní deník'!C292)</f>
        <v/>
      </c>
      <c r="B288" s="197" t="str">
        <f>IF(ISBLANK('Peněžní deník'!B292),"",'Peněžní deník'!B292)</f>
        <v/>
      </c>
      <c r="C288" t="str">
        <f>IF(ISBLANK('Peněžní deník'!D292),"",'Peněžní deník'!D292)</f>
        <v/>
      </c>
      <c r="D288" t="str">
        <f>IF(ISNUMBER('Peněžní deník'!F292),"příjmový",IF(ISNUMBER('Peněžní deník'!G292),"výdajový",IF(ISNUMBER('Peněžní deník'!H292),"příjmový",IF(ISNUMBER('Peněžní deník'!I292),"výdajový",""))))</f>
        <v/>
      </c>
      <c r="E288" t="str">
        <f>IF(ISNUMBER('Peněžní deník'!F292),"hotově",IF(ISNUMBER('Peněžní deník'!G292),"hotově",IF(ISNUMBER('Peněžní deník'!H292),"na účet",IF(ISNUMBER('Peněžní deník'!I292),"z účtu",""))))</f>
        <v/>
      </c>
      <c r="F288" t="e">
        <f>VLOOKUP('Peněžní deník'!E292,'Čísla položek'!$A$2:$C$45,2,FALSE)</f>
        <v>#N/A</v>
      </c>
      <c r="G288" s="205" t="str">
        <f>TEXT('Peněžní deník'!F292+'Peněžní deník'!G292+'Peněžní deník'!H292+'Peněžní deník'!I292,"0,00")</f>
        <v>0,00</v>
      </c>
      <c r="H288" s="205">
        <f t="shared" si="84"/>
        <v>0</v>
      </c>
      <c r="I288" s="205">
        <f t="shared" si="87"/>
        <v>0</v>
      </c>
      <c r="J288" t="str">
        <f t="shared" si="86"/>
        <v/>
      </c>
      <c r="K288" t="str">
        <f t="shared" si="88"/>
        <v/>
      </c>
      <c r="L288">
        <f t="shared" si="89"/>
        <v>1</v>
      </c>
      <c r="M288" t="str">
        <f t="shared" si="90"/>
        <v/>
      </c>
      <c r="N288" t="str">
        <f>IF(O288="0","",IF(L288=1,VLOOKUP(O288+0,slovy!$A$2:$C$10,3,FALSE),IF(Q288="1","",VLOOKUP(O288+0,slovy!$A$2:$B$10,2))))</f>
        <v/>
      </c>
      <c r="O288" t="str">
        <f t="shared" si="85"/>
        <v>0</v>
      </c>
      <c r="P288" t="e">
        <f>IF(Q288="0","",IF(Q288="1",VLOOKUP(O288+0,slovy!$F$2:$G$11,2,FALSE),VLOOKUP(Q288+0,slovy!$D$2:$E$10,2,FALSE)))</f>
        <v>#VALUE!</v>
      </c>
      <c r="Q288" t="str">
        <f t="shared" si="91"/>
        <v/>
      </c>
      <c r="R288">
        <f t="shared" si="75"/>
        <v>1</v>
      </c>
      <c r="S288" t="str">
        <f t="shared" si="76"/>
        <v/>
      </c>
      <c r="T288" t="str">
        <f>IF(U288="0","",IF(R288=1,VLOOKUP(U288+0,slovy!$A$2:$C$10,3,FALSE),IF(W288="1","",VLOOKUP(U288+0,slovy!$A$2:$B$10,2))))</f>
        <v/>
      </c>
      <c r="U288" t="str">
        <f t="shared" si="77"/>
        <v>0</v>
      </c>
      <c r="V288" t="e">
        <f>IF(W288="0","",IF(W288="1",VLOOKUP(U288+0,slovy!$F$2:$G$11,2,FALSE),VLOOKUP(W288+0,slovy!$D$2:$E$10,2,FALSE)))</f>
        <v>#VALUE!</v>
      </c>
      <c r="W288" t="str">
        <f t="shared" si="78"/>
        <v/>
      </c>
      <c r="X288" t="e">
        <f>IF(Y288="0","",VLOOKUP(Y288+0,slovy!$H$2:$I$10,2,FALSE))</f>
        <v>#VALUE!</v>
      </c>
      <c r="Y288" t="str">
        <f t="shared" si="79"/>
        <v/>
      </c>
      <c r="Z288" t="e">
        <f>IF(AC288="",VLOOKUP(AA288+0,slovy!$J$2:$K$10,2,FALSE),IF(AC288="0",IF(AE288="0","",IF(AA288="0","",VLOOKUP(AA288+0,slovy!J288:K296,2,FALSE))),IF(AC288="1","",IF(AA288="0",IF(AC288&gt;1,slovy!$M$13,""),VLOOKUP(AA288+0,slovy!$L$2:$M$10,2,FALSE)))))</f>
        <v>#VALUE!</v>
      </c>
      <c r="AA288" t="str">
        <f t="shared" si="80"/>
        <v/>
      </c>
      <c r="AB288" t="e">
        <f>IF(ISBLANK(AC288),"",IF(AC288="0","",IF(AC288="1",CONCATENATE(VLOOKUP(AA288+0,slovy!$F$2:$G$11,2,FALSE),slovy!$M$13),VLOOKUP(AC288+0,slovy!$D$2:$E$10,2,FALSE))))</f>
        <v>#VALUE!</v>
      </c>
      <c r="AC288" t="str">
        <f t="shared" si="81"/>
        <v/>
      </c>
      <c r="AD288" t="e">
        <f>IF(ISBLANK(AE288),"",IF(AE288="0","",IF(AA288="0",CONCATENATE(VLOOKUP(AE288+0,slovy!$H$2:$I$10,2,FALSE),slovy!$M$13),VLOOKUP(AE288+0,slovy!$H$2:$I$10,2,FALSE))))</f>
        <v>#VALUE!</v>
      </c>
      <c r="AE288" t="str">
        <f t="shared" si="82"/>
        <v/>
      </c>
      <c r="AF288" t="e">
        <f>IF(ISBLANK(AG288),"",VLOOKUP(AG288+0,slovy!$N$2:$O$10,2,FALSE))</f>
        <v>#VALUE!</v>
      </c>
      <c r="AG288" t="str">
        <f t="shared" si="83"/>
        <v/>
      </c>
      <c r="AK288">
        <f>ÚJ!$B$2</f>
        <v>0</v>
      </c>
      <c r="AL288">
        <f>ÚJ!$B$3</f>
        <v>0</v>
      </c>
      <c r="AM288">
        <f>ÚJ!$B$4</f>
        <v>0</v>
      </c>
      <c r="AN288" s="200">
        <f>ÚJ!$B$5</f>
        <v>0</v>
      </c>
    </row>
    <row r="289" spans="1:40" x14ac:dyDescent="0.25">
      <c r="A289" t="str">
        <f>IF(ISBLANK('Peněžní deník'!C293),"",'Peněžní deník'!C293)</f>
        <v/>
      </c>
      <c r="B289" s="197" t="str">
        <f>IF(ISBLANK('Peněžní deník'!B293),"",'Peněžní deník'!B293)</f>
        <v/>
      </c>
      <c r="C289" t="str">
        <f>IF(ISBLANK('Peněžní deník'!D293),"",'Peněžní deník'!D293)</f>
        <v/>
      </c>
      <c r="D289" t="str">
        <f>IF(ISNUMBER('Peněžní deník'!F293),"příjmový",IF(ISNUMBER('Peněžní deník'!G293),"výdajový",IF(ISNUMBER('Peněžní deník'!H293),"příjmový",IF(ISNUMBER('Peněžní deník'!I293),"výdajový",""))))</f>
        <v/>
      </c>
      <c r="E289" t="str">
        <f>IF(ISNUMBER('Peněžní deník'!F293),"hotově",IF(ISNUMBER('Peněžní deník'!G293),"hotově",IF(ISNUMBER('Peněžní deník'!H293),"na účet",IF(ISNUMBER('Peněžní deník'!I293),"z účtu",""))))</f>
        <v/>
      </c>
      <c r="F289" t="e">
        <f>VLOOKUP('Peněžní deník'!E293,'Čísla položek'!$A$2:$C$45,2,FALSE)</f>
        <v>#N/A</v>
      </c>
      <c r="G289" s="205" t="str">
        <f>TEXT('Peněžní deník'!F293+'Peněžní deník'!G293+'Peněžní deník'!H293+'Peněžní deník'!I293,"0,00")</f>
        <v>0,00</v>
      </c>
      <c r="H289" s="205">
        <f t="shared" si="84"/>
        <v>0</v>
      </c>
      <c r="I289" s="205">
        <f t="shared" si="87"/>
        <v>0</v>
      </c>
      <c r="J289" t="str">
        <f t="shared" si="86"/>
        <v/>
      </c>
      <c r="K289" t="str">
        <f t="shared" si="88"/>
        <v/>
      </c>
      <c r="L289">
        <f t="shared" si="89"/>
        <v>1</v>
      </c>
      <c r="M289" t="str">
        <f t="shared" si="90"/>
        <v/>
      </c>
      <c r="N289" t="str">
        <f>IF(O289="0","",IF(L289=1,VLOOKUP(O289+0,slovy!$A$2:$C$10,3,FALSE),IF(Q289="1","",VLOOKUP(O289+0,slovy!$A$2:$B$10,2))))</f>
        <v/>
      </c>
      <c r="O289" t="str">
        <f t="shared" si="85"/>
        <v>0</v>
      </c>
      <c r="P289" t="e">
        <f>IF(Q289="0","",IF(Q289="1",VLOOKUP(O289+0,slovy!$F$2:$G$11,2,FALSE),VLOOKUP(Q289+0,slovy!$D$2:$E$10,2,FALSE)))</f>
        <v>#VALUE!</v>
      </c>
      <c r="Q289" t="str">
        <f t="shared" si="91"/>
        <v/>
      </c>
      <c r="R289">
        <f t="shared" si="75"/>
        <v>1</v>
      </c>
      <c r="S289" t="str">
        <f t="shared" si="76"/>
        <v/>
      </c>
      <c r="T289" t="str">
        <f>IF(U289="0","",IF(R289=1,VLOOKUP(U289+0,slovy!$A$2:$C$10,3,FALSE),IF(W289="1","",VLOOKUP(U289+0,slovy!$A$2:$B$10,2))))</f>
        <v/>
      </c>
      <c r="U289" t="str">
        <f t="shared" si="77"/>
        <v>0</v>
      </c>
      <c r="V289" t="e">
        <f>IF(W289="0","",IF(W289="1",VLOOKUP(U289+0,slovy!$F$2:$G$11,2,FALSE),VLOOKUP(W289+0,slovy!$D$2:$E$10,2,FALSE)))</f>
        <v>#VALUE!</v>
      </c>
      <c r="W289" t="str">
        <f t="shared" si="78"/>
        <v/>
      </c>
      <c r="X289" t="e">
        <f>IF(Y289="0","",VLOOKUP(Y289+0,slovy!$H$2:$I$10,2,FALSE))</f>
        <v>#VALUE!</v>
      </c>
      <c r="Y289" t="str">
        <f t="shared" si="79"/>
        <v/>
      </c>
      <c r="Z289" t="e">
        <f>IF(AC289="",VLOOKUP(AA289+0,slovy!$J$2:$K$10,2,FALSE),IF(AC289="0",IF(AE289="0","",IF(AA289="0","",VLOOKUP(AA289+0,slovy!J289:K297,2,FALSE))),IF(AC289="1","",IF(AA289="0",IF(AC289&gt;1,slovy!$M$13,""),VLOOKUP(AA289+0,slovy!$L$2:$M$10,2,FALSE)))))</f>
        <v>#VALUE!</v>
      </c>
      <c r="AA289" t="str">
        <f t="shared" si="80"/>
        <v/>
      </c>
      <c r="AB289" t="e">
        <f>IF(ISBLANK(AC289),"",IF(AC289="0","",IF(AC289="1",CONCATENATE(VLOOKUP(AA289+0,slovy!$F$2:$G$11,2,FALSE),slovy!$M$13),VLOOKUP(AC289+0,slovy!$D$2:$E$10,2,FALSE))))</f>
        <v>#VALUE!</v>
      </c>
      <c r="AC289" t="str">
        <f t="shared" si="81"/>
        <v/>
      </c>
      <c r="AD289" t="e">
        <f>IF(ISBLANK(AE289),"",IF(AE289="0","",IF(AA289="0",CONCATENATE(VLOOKUP(AE289+0,slovy!$H$2:$I$10,2,FALSE),slovy!$M$13),VLOOKUP(AE289+0,slovy!$H$2:$I$10,2,FALSE))))</f>
        <v>#VALUE!</v>
      </c>
      <c r="AE289" t="str">
        <f t="shared" si="82"/>
        <v/>
      </c>
      <c r="AF289" t="e">
        <f>IF(ISBLANK(AG289),"",VLOOKUP(AG289+0,slovy!$N$2:$O$10,2,FALSE))</f>
        <v>#VALUE!</v>
      </c>
      <c r="AG289" t="str">
        <f t="shared" si="83"/>
        <v/>
      </c>
      <c r="AK289">
        <f>ÚJ!$B$2</f>
        <v>0</v>
      </c>
      <c r="AL289">
        <f>ÚJ!$B$3</f>
        <v>0</v>
      </c>
      <c r="AM289">
        <f>ÚJ!$B$4</f>
        <v>0</v>
      </c>
      <c r="AN289" s="200">
        <f>ÚJ!$B$5</f>
        <v>0</v>
      </c>
    </row>
    <row r="290" spans="1:40" x14ac:dyDescent="0.25">
      <c r="A290" t="str">
        <f>IF(ISBLANK('Peněžní deník'!C294),"",'Peněžní deník'!C294)</f>
        <v/>
      </c>
      <c r="B290" s="197" t="str">
        <f>IF(ISBLANK('Peněžní deník'!B294),"",'Peněžní deník'!B294)</f>
        <v/>
      </c>
      <c r="C290" t="str">
        <f>IF(ISBLANK('Peněžní deník'!D294),"",'Peněžní deník'!D294)</f>
        <v/>
      </c>
      <c r="D290" t="str">
        <f>IF(ISNUMBER('Peněžní deník'!F294),"příjmový",IF(ISNUMBER('Peněžní deník'!G294),"výdajový",IF(ISNUMBER('Peněžní deník'!H294),"příjmový",IF(ISNUMBER('Peněžní deník'!I294),"výdajový",""))))</f>
        <v/>
      </c>
      <c r="E290" t="str">
        <f>IF(ISNUMBER('Peněžní deník'!F294),"hotově",IF(ISNUMBER('Peněžní deník'!G294),"hotově",IF(ISNUMBER('Peněžní deník'!H294),"na účet",IF(ISNUMBER('Peněžní deník'!I294),"z účtu",""))))</f>
        <v/>
      </c>
      <c r="F290" t="e">
        <f>VLOOKUP('Peněžní deník'!E294,'Čísla položek'!$A$2:$C$45,2,FALSE)</f>
        <v>#N/A</v>
      </c>
      <c r="G290" s="205" t="str">
        <f>TEXT('Peněžní deník'!F294+'Peněžní deník'!G294+'Peněžní deník'!H294+'Peněžní deník'!I294,"0,00")</f>
        <v>0,00</v>
      </c>
      <c r="H290" s="205">
        <f t="shared" si="84"/>
        <v>0</v>
      </c>
      <c r="I290" s="205">
        <f t="shared" si="87"/>
        <v>0</v>
      </c>
      <c r="J290" t="str">
        <f t="shared" si="86"/>
        <v/>
      </c>
      <c r="K290" t="str">
        <f t="shared" si="88"/>
        <v/>
      </c>
      <c r="L290">
        <f t="shared" si="89"/>
        <v>1</v>
      </c>
      <c r="M290" t="str">
        <f t="shared" si="90"/>
        <v/>
      </c>
      <c r="N290" t="str">
        <f>IF(O290="0","",IF(L290=1,VLOOKUP(O290+0,slovy!$A$2:$C$10,3,FALSE),IF(Q290="1","",VLOOKUP(O290+0,slovy!$A$2:$B$10,2))))</f>
        <v/>
      </c>
      <c r="O290" t="str">
        <f t="shared" si="85"/>
        <v>0</v>
      </c>
      <c r="P290" t="e">
        <f>IF(Q290="0","",IF(Q290="1",VLOOKUP(O290+0,slovy!$F$2:$G$11,2,FALSE),VLOOKUP(Q290+0,slovy!$D$2:$E$10,2,FALSE)))</f>
        <v>#VALUE!</v>
      </c>
      <c r="Q290" t="str">
        <f t="shared" si="91"/>
        <v/>
      </c>
      <c r="R290">
        <f t="shared" si="75"/>
        <v>1</v>
      </c>
      <c r="S290" t="str">
        <f t="shared" si="76"/>
        <v/>
      </c>
      <c r="T290" t="str">
        <f>IF(U290="0","",IF(R290=1,VLOOKUP(U290+0,slovy!$A$2:$C$10,3,FALSE),IF(W290="1","",VLOOKUP(U290+0,slovy!$A$2:$B$10,2))))</f>
        <v/>
      </c>
      <c r="U290" t="str">
        <f t="shared" si="77"/>
        <v>0</v>
      </c>
      <c r="V290" t="e">
        <f>IF(W290="0","",IF(W290="1",VLOOKUP(U290+0,slovy!$F$2:$G$11,2,FALSE),VLOOKUP(W290+0,slovy!$D$2:$E$10,2,FALSE)))</f>
        <v>#VALUE!</v>
      </c>
      <c r="W290" t="str">
        <f t="shared" si="78"/>
        <v/>
      </c>
      <c r="X290" t="e">
        <f>IF(Y290="0","",VLOOKUP(Y290+0,slovy!$H$2:$I$10,2,FALSE))</f>
        <v>#VALUE!</v>
      </c>
      <c r="Y290" t="str">
        <f t="shared" si="79"/>
        <v/>
      </c>
      <c r="Z290" t="e">
        <f>IF(AC290="",VLOOKUP(AA290+0,slovy!$J$2:$K$10,2,FALSE),IF(AC290="0",IF(AE290="0","",IF(AA290="0","",VLOOKUP(AA290+0,slovy!J290:K298,2,FALSE))),IF(AC290="1","",IF(AA290="0",IF(AC290&gt;1,slovy!$M$13,""),VLOOKUP(AA290+0,slovy!$L$2:$M$10,2,FALSE)))))</f>
        <v>#VALUE!</v>
      </c>
      <c r="AA290" t="str">
        <f t="shared" si="80"/>
        <v/>
      </c>
      <c r="AB290" t="e">
        <f>IF(ISBLANK(AC290),"",IF(AC290="0","",IF(AC290="1",CONCATENATE(VLOOKUP(AA290+0,slovy!$F$2:$G$11,2,FALSE),slovy!$M$13),VLOOKUP(AC290+0,slovy!$D$2:$E$10,2,FALSE))))</f>
        <v>#VALUE!</v>
      </c>
      <c r="AC290" t="str">
        <f t="shared" si="81"/>
        <v/>
      </c>
      <c r="AD290" t="e">
        <f>IF(ISBLANK(AE290),"",IF(AE290="0","",IF(AA290="0",CONCATENATE(VLOOKUP(AE290+0,slovy!$H$2:$I$10,2,FALSE),slovy!$M$13),VLOOKUP(AE290+0,slovy!$H$2:$I$10,2,FALSE))))</f>
        <v>#VALUE!</v>
      </c>
      <c r="AE290" t="str">
        <f t="shared" si="82"/>
        <v/>
      </c>
      <c r="AF290" t="e">
        <f>IF(ISBLANK(AG290),"",VLOOKUP(AG290+0,slovy!$N$2:$O$10,2,FALSE))</f>
        <v>#VALUE!</v>
      </c>
      <c r="AG290" t="str">
        <f t="shared" si="83"/>
        <v/>
      </c>
      <c r="AK290">
        <f>ÚJ!$B$2</f>
        <v>0</v>
      </c>
      <c r="AL290">
        <f>ÚJ!$B$3</f>
        <v>0</v>
      </c>
      <c r="AM290">
        <f>ÚJ!$B$4</f>
        <v>0</v>
      </c>
      <c r="AN290" s="200">
        <f>ÚJ!$B$5</f>
        <v>0</v>
      </c>
    </row>
    <row r="291" spans="1:40" x14ac:dyDescent="0.25">
      <c r="A291" t="str">
        <f>IF(ISBLANK('Peněžní deník'!C295),"",'Peněžní deník'!C295)</f>
        <v/>
      </c>
      <c r="B291" s="197" t="str">
        <f>IF(ISBLANK('Peněžní deník'!B295),"",'Peněžní deník'!B295)</f>
        <v/>
      </c>
      <c r="C291" t="str">
        <f>IF(ISBLANK('Peněžní deník'!D295),"",'Peněžní deník'!D295)</f>
        <v/>
      </c>
      <c r="D291" t="str">
        <f>IF(ISNUMBER('Peněžní deník'!F295),"příjmový",IF(ISNUMBER('Peněžní deník'!G295),"výdajový",IF(ISNUMBER('Peněžní deník'!H295),"příjmový",IF(ISNUMBER('Peněžní deník'!I295),"výdajový",""))))</f>
        <v/>
      </c>
      <c r="E291" t="str">
        <f>IF(ISNUMBER('Peněžní deník'!F295),"hotově",IF(ISNUMBER('Peněžní deník'!G295),"hotově",IF(ISNUMBER('Peněžní deník'!H295),"na účet",IF(ISNUMBER('Peněžní deník'!I295),"z účtu",""))))</f>
        <v/>
      </c>
      <c r="F291" t="e">
        <f>VLOOKUP('Peněžní deník'!E295,'Čísla položek'!$A$2:$C$45,2,FALSE)</f>
        <v>#N/A</v>
      </c>
      <c r="G291" s="205" t="str">
        <f>TEXT('Peněžní deník'!F295+'Peněžní deník'!G295+'Peněžní deník'!H295+'Peněžní deník'!I295,"0,00")</f>
        <v>0,00</v>
      </c>
      <c r="H291" s="205">
        <f t="shared" si="84"/>
        <v>0</v>
      </c>
      <c r="I291" s="205">
        <f t="shared" si="87"/>
        <v>0</v>
      </c>
      <c r="J291" t="str">
        <f t="shared" si="86"/>
        <v/>
      </c>
      <c r="K291" t="str">
        <f t="shared" si="88"/>
        <v/>
      </c>
      <c r="L291">
        <f t="shared" si="89"/>
        <v>1</v>
      </c>
      <c r="M291" t="str">
        <f t="shared" si="90"/>
        <v/>
      </c>
      <c r="N291" t="str">
        <f>IF(O291="0","",IF(L291=1,VLOOKUP(O291+0,slovy!$A$2:$C$10,3,FALSE),IF(Q291="1","",VLOOKUP(O291+0,slovy!$A$2:$B$10,2))))</f>
        <v/>
      </c>
      <c r="O291" t="str">
        <f t="shared" si="85"/>
        <v>0</v>
      </c>
      <c r="P291" t="e">
        <f>IF(Q291="0","",IF(Q291="1",VLOOKUP(O291+0,slovy!$F$2:$G$11,2,FALSE),VLOOKUP(Q291+0,slovy!$D$2:$E$10,2,FALSE)))</f>
        <v>#VALUE!</v>
      </c>
      <c r="Q291" t="str">
        <f t="shared" si="91"/>
        <v/>
      </c>
      <c r="R291">
        <f t="shared" si="75"/>
        <v>1</v>
      </c>
      <c r="S291" t="str">
        <f t="shared" si="76"/>
        <v/>
      </c>
      <c r="T291" t="str">
        <f>IF(U291="0","",IF(R291=1,VLOOKUP(U291+0,slovy!$A$2:$C$10,3,FALSE),IF(W291="1","",VLOOKUP(U291+0,slovy!$A$2:$B$10,2))))</f>
        <v/>
      </c>
      <c r="U291" t="str">
        <f t="shared" si="77"/>
        <v>0</v>
      </c>
      <c r="V291" t="e">
        <f>IF(W291="0","",IF(W291="1",VLOOKUP(U291+0,slovy!$F$2:$G$11,2,FALSE),VLOOKUP(W291+0,slovy!$D$2:$E$10,2,FALSE)))</f>
        <v>#VALUE!</v>
      </c>
      <c r="W291" t="str">
        <f t="shared" si="78"/>
        <v/>
      </c>
      <c r="X291" t="e">
        <f>IF(Y291="0","",VLOOKUP(Y291+0,slovy!$H$2:$I$10,2,FALSE))</f>
        <v>#VALUE!</v>
      </c>
      <c r="Y291" t="str">
        <f t="shared" si="79"/>
        <v/>
      </c>
      <c r="Z291" t="e">
        <f>IF(AC291="",VLOOKUP(AA291+0,slovy!$J$2:$K$10,2,FALSE),IF(AC291="0",IF(AE291="0","",IF(AA291="0","",VLOOKUP(AA291+0,slovy!J291:K299,2,FALSE))),IF(AC291="1","",IF(AA291="0",IF(AC291&gt;1,slovy!$M$13,""),VLOOKUP(AA291+0,slovy!$L$2:$M$10,2,FALSE)))))</f>
        <v>#VALUE!</v>
      </c>
      <c r="AA291" t="str">
        <f t="shared" si="80"/>
        <v/>
      </c>
      <c r="AB291" t="e">
        <f>IF(ISBLANK(AC291),"",IF(AC291="0","",IF(AC291="1",CONCATENATE(VLOOKUP(AA291+0,slovy!$F$2:$G$11,2,FALSE),slovy!$M$13),VLOOKUP(AC291+0,slovy!$D$2:$E$10,2,FALSE))))</f>
        <v>#VALUE!</v>
      </c>
      <c r="AC291" t="str">
        <f t="shared" si="81"/>
        <v/>
      </c>
      <c r="AD291" t="e">
        <f>IF(ISBLANK(AE291),"",IF(AE291="0","",IF(AA291="0",CONCATENATE(VLOOKUP(AE291+0,slovy!$H$2:$I$10,2,FALSE),slovy!$M$13),VLOOKUP(AE291+0,slovy!$H$2:$I$10,2,FALSE))))</f>
        <v>#VALUE!</v>
      </c>
      <c r="AE291" t="str">
        <f t="shared" si="82"/>
        <v/>
      </c>
      <c r="AF291" t="e">
        <f>IF(ISBLANK(AG291),"",VLOOKUP(AG291+0,slovy!$N$2:$O$10,2,FALSE))</f>
        <v>#VALUE!</v>
      </c>
      <c r="AG291" t="str">
        <f t="shared" si="83"/>
        <v/>
      </c>
      <c r="AK291">
        <f>ÚJ!$B$2</f>
        <v>0</v>
      </c>
      <c r="AL291">
        <f>ÚJ!$B$3</f>
        <v>0</v>
      </c>
      <c r="AM291">
        <f>ÚJ!$B$4</f>
        <v>0</v>
      </c>
      <c r="AN291" s="200">
        <f>ÚJ!$B$5</f>
        <v>0</v>
      </c>
    </row>
    <row r="292" spans="1:40" x14ac:dyDescent="0.25">
      <c r="A292" t="str">
        <f>IF(ISBLANK('Peněžní deník'!C296),"",'Peněžní deník'!C296)</f>
        <v/>
      </c>
      <c r="B292" s="197" t="str">
        <f>IF(ISBLANK('Peněžní deník'!B296),"",'Peněžní deník'!B296)</f>
        <v/>
      </c>
      <c r="C292" t="str">
        <f>IF(ISBLANK('Peněžní deník'!D296),"",'Peněžní deník'!D296)</f>
        <v/>
      </c>
      <c r="D292" t="str">
        <f>IF(ISNUMBER('Peněžní deník'!F296),"příjmový",IF(ISNUMBER('Peněžní deník'!G296),"výdajový",IF(ISNUMBER('Peněžní deník'!H296),"příjmový",IF(ISNUMBER('Peněžní deník'!I296),"výdajový",""))))</f>
        <v/>
      </c>
      <c r="E292" t="str">
        <f>IF(ISNUMBER('Peněžní deník'!F296),"hotově",IF(ISNUMBER('Peněžní deník'!G296),"hotově",IF(ISNUMBER('Peněžní deník'!H296),"na účet",IF(ISNUMBER('Peněžní deník'!I296),"z účtu",""))))</f>
        <v/>
      </c>
      <c r="F292" t="e">
        <f>VLOOKUP('Peněžní deník'!E296,'Čísla položek'!$A$2:$C$45,2,FALSE)</f>
        <v>#N/A</v>
      </c>
      <c r="G292" s="205" t="str">
        <f>TEXT('Peněžní deník'!F296+'Peněžní deník'!G296+'Peněžní deník'!H296+'Peněžní deník'!I296,"0,00")</f>
        <v>0,00</v>
      </c>
      <c r="H292" s="205">
        <f t="shared" si="84"/>
        <v>0</v>
      </c>
      <c r="I292" s="205">
        <f t="shared" si="87"/>
        <v>0</v>
      </c>
      <c r="J292" t="str">
        <f t="shared" si="86"/>
        <v/>
      </c>
      <c r="K292" t="str">
        <f t="shared" si="88"/>
        <v/>
      </c>
      <c r="L292">
        <f t="shared" si="89"/>
        <v>1</v>
      </c>
      <c r="M292" t="str">
        <f t="shared" si="90"/>
        <v/>
      </c>
      <c r="N292" t="str">
        <f>IF(O292="0","",IF(L292=1,VLOOKUP(O292+0,slovy!$A$2:$C$10,3,FALSE),IF(Q292="1","",VLOOKUP(O292+0,slovy!$A$2:$B$10,2))))</f>
        <v/>
      </c>
      <c r="O292" t="str">
        <f t="shared" si="85"/>
        <v>0</v>
      </c>
      <c r="P292" t="e">
        <f>IF(Q292="0","",IF(Q292="1",VLOOKUP(O292+0,slovy!$F$2:$G$11,2,FALSE),VLOOKUP(Q292+0,slovy!$D$2:$E$10,2,FALSE)))</f>
        <v>#VALUE!</v>
      </c>
      <c r="Q292" t="str">
        <f t="shared" si="91"/>
        <v/>
      </c>
      <c r="R292">
        <f t="shared" si="75"/>
        <v>1</v>
      </c>
      <c r="S292" t="str">
        <f t="shared" si="76"/>
        <v/>
      </c>
      <c r="T292" t="str">
        <f>IF(U292="0","",IF(R292=1,VLOOKUP(U292+0,slovy!$A$2:$C$10,3,FALSE),IF(W292="1","",VLOOKUP(U292+0,slovy!$A$2:$B$10,2))))</f>
        <v/>
      </c>
      <c r="U292" t="str">
        <f t="shared" si="77"/>
        <v>0</v>
      </c>
      <c r="V292" t="e">
        <f>IF(W292="0","",IF(W292="1",VLOOKUP(U292+0,slovy!$F$2:$G$11,2,FALSE),VLOOKUP(W292+0,slovy!$D$2:$E$10,2,FALSE)))</f>
        <v>#VALUE!</v>
      </c>
      <c r="W292" t="str">
        <f t="shared" si="78"/>
        <v/>
      </c>
      <c r="X292" t="e">
        <f>IF(Y292="0","",VLOOKUP(Y292+0,slovy!$H$2:$I$10,2,FALSE))</f>
        <v>#VALUE!</v>
      </c>
      <c r="Y292" t="str">
        <f t="shared" si="79"/>
        <v/>
      </c>
      <c r="Z292" t="e">
        <f>IF(AC292="",VLOOKUP(AA292+0,slovy!$J$2:$K$10,2,FALSE),IF(AC292="0",IF(AE292="0","",IF(AA292="0","",VLOOKUP(AA292+0,slovy!J292:K300,2,FALSE))),IF(AC292="1","",IF(AA292="0",IF(AC292&gt;1,slovy!$M$13,""),VLOOKUP(AA292+0,slovy!$L$2:$M$10,2,FALSE)))))</f>
        <v>#VALUE!</v>
      </c>
      <c r="AA292" t="str">
        <f t="shared" si="80"/>
        <v/>
      </c>
      <c r="AB292" t="e">
        <f>IF(ISBLANK(AC292),"",IF(AC292="0","",IF(AC292="1",CONCATENATE(VLOOKUP(AA292+0,slovy!$F$2:$G$11,2,FALSE),slovy!$M$13),VLOOKUP(AC292+0,slovy!$D$2:$E$10,2,FALSE))))</f>
        <v>#VALUE!</v>
      </c>
      <c r="AC292" t="str">
        <f t="shared" si="81"/>
        <v/>
      </c>
      <c r="AD292" t="e">
        <f>IF(ISBLANK(AE292),"",IF(AE292="0","",IF(AA292="0",CONCATENATE(VLOOKUP(AE292+0,slovy!$H$2:$I$10,2,FALSE),slovy!$M$13),VLOOKUP(AE292+0,slovy!$H$2:$I$10,2,FALSE))))</f>
        <v>#VALUE!</v>
      </c>
      <c r="AE292" t="str">
        <f t="shared" si="82"/>
        <v/>
      </c>
      <c r="AF292" t="e">
        <f>IF(ISBLANK(AG292),"",VLOOKUP(AG292+0,slovy!$N$2:$O$10,2,FALSE))</f>
        <v>#VALUE!</v>
      </c>
      <c r="AG292" t="str">
        <f t="shared" si="83"/>
        <v/>
      </c>
      <c r="AK292">
        <f>ÚJ!$B$2</f>
        <v>0</v>
      </c>
      <c r="AL292">
        <f>ÚJ!$B$3</f>
        <v>0</v>
      </c>
      <c r="AM292">
        <f>ÚJ!$B$4</f>
        <v>0</v>
      </c>
      <c r="AN292" s="200">
        <f>ÚJ!$B$5</f>
        <v>0</v>
      </c>
    </row>
    <row r="293" spans="1:40" x14ac:dyDescent="0.25">
      <c r="A293" t="str">
        <f>IF(ISBLANK('Peněžní deník'!C297),"",'Peněžní deník'!C297)</f>
        <v/>
      </c>
      <c r="B293" s="197" t="str">
        <f>IF(ISBLANK('Peněžní deník'!B297),"",'Peněžní deník'!B297)</f>
        <v/>
      </c>
      <c r="C293" t="str">
        <f>IF(ISBLANK('Peněžní deník'!D297),"",'Peněžní deník'!D297)</f>
        <v/>
      </c>
      <c r="D293" t="str">
        <f>IF(ISNUMBER('Peněžní deník'!F297),"příjmový",IF(ISNUMBER('Peněžní deník'!G297),"výdajový",IF(ISNUMBER('Peněžní deník'!H297),"příjmový",IF(ISNUMBER('Peněžní deník'!I297),"výdajový",""))))</f>
        <v/>
      </c>
      <c r="E293" t="str">
        <f>IF(ISNUMBER('Peněžní deník'!F297),"hotově",IF(ISNUMBER('Peněžní deník'!G297),"hotově",IF(ISNUMBER('Peněžní deník'!H297),"na účet",IF(ISNUMBER('Peněžní deník'!I297),"z účtu",""))))</f>
        <v/>
      </c>
      <c r="F293" t="e">
        <f>VLOOKUP('Peněžní deník'!E297,'Čísla položek'!$A$2:$C$45,2,FALSE)</f>
        <v>#N/A</v>
      </c>
      <c r="G293" s="205" t="str">
        <f>TEXT('Peněžní deník'!F297+'Peněžní deník'!G297+'Peněžní deník'!H297+'Peněžní deník'!I297,"0,00")</f>
        <v>0,00</v>
      </c>
      <c r="H293" s="205">
        <f t="shared" si="84"/>
        <v>0</v>
      </c>
      <c r="I293" s="205">
        <f t="shared" si="87"/>
        <v>0</v>
      </c>
      <c r="J293" t="str">
        <f t="shared" si="86"/>
        <v/>
      </c>
      <c r="K293" t="str">
        <f t="shared" si="88"/>
        <v/>
      </c>
      <c r="L293">
        <f t="shared" si="89"/>
        <v>1</v>
      </c>
      <c r="M293" t="str">
        <f t="shared" si="90"/>
        <v/>
      </c>
      <c r="N293" t="str">
        <f>IF(O293="0","",IF(L293=1,VLOOKUP(O293+0,slovy!$A$2:$C$10,3,FALSE),IF(Q293="1","",VLOOKUP(O293+0,slovy!$A$2:$B$10,2))))</f>
        <v/>
      </c>
      <c r="O293" t="str">
        <f t="shared" si="85"/>
        <v>0</v>
      </c>
      <c r="P293" t="e">
        <f>IF(Q293="0","",IF(Q293="1",VLOOKUP(O293+0,slovy!$F$2:$G$11,2,FALSE),VLOOKUP(Q293+0,slovy!$D$2:$E$10,2,FALSE)))</f>
        <v>#VALUE!</v>
      </c>
      <c r="Q293" t="str">
        <f t="shared" si="91"/>
        <v/>
      </c>
      <c r="R293">
        <f t="shared" si="75"/>
        <v>1</v>
      </c>
      <c r="S293" t="str">
        <f t="shared" si="76"/>
        <v/>
      </c>
      <c r="T293" t="str">
        <f>IF(U293="0","",IF(R293=1,VLOOKUP(U293+0,slovy!$A$2:$C$10,3,FALSE),IF(W293="1","",VLOOKUP(U293+0,slovy!$A$2:$B$10,2))))</f>
        <v/>
      </c>
      <c r="U293" t="str">
        <f t="shared" si="77"/>
        <v>0</v>
      </c>
      <c r="V293" t="e">
        <f>IF(W293="0","",IF(W293="1",VLOOKUP(U293+0,slovy!$F$2:$G$11,2,FALSE),VLOOKUP(W293+0,slovy!$D$2:$E$10,2,FALSE)))</f>
        <v>#VALUE!</v>
      </c>
      <c r="W293" t="str">
        <f t="shared" si="78"/>
        <v/>
      </c>
      <c r="X293" t="e">
        <f>IF(Y293="0","",VLOOKUP(Y293+0,slovy!$H$2:$I$10,2,FALSE))</f>
        <v>#VALUE!</v>
      </c>
      <c r="Y293" t="str">
        <f t="shared" si="79"/>
        <v/>
      </c>
      <c r="Z293" t="e">
        <f>IF(AC293="",VLOOKUP(AA293+0,slovy!$J$2:$K$10,2,FALSE),IF(AC293="0",IF(AE293="0","",IF(AA293="0","",VLOOKUP(AA293+0,slovy!J293:K301,2,FALSE))),IF(AC293="1","",IF(AA293="0",IF(AC293&gt;1,slovy!$M$13,""),VLOOKUP(AA293+0,slovy!$L$2:$M$10,2,FALSE)))))</f>
        <v>#VALUE!</v>
      </c>
      <c r="AA293" t="str">
        <f t="shared" si="80"/>
        <v/>
      </c>
      <c r="AB293" t="e">
        <f>IF(ISBLANK(AC293),"",IF(AC293="0","",IF(AC293="1",CONCATENATE(VLOOKUP(AA293+0,slovy!$F$2:$G$11,2,FALSE),slovy!$M$13),VLOOKUP(AC293+0,slovy!$D$2:$E$10,2,FALSE))))</f>
        <v>#VALUE!</v>
      </c>
      <c r="AC293" t="str">
        <f t="shared" si="81"/>
        <v/>
      </c>
      <c r="AD293" t="e">
        <f>IF(ISBLANK(AE293),"",IF(AE293="0","",IF(AA293="0",CONCATENATE(VLOOKUP(AE293+0,slovy!$H$2:$I$10,2,FALSE),slovy!$M$13),VLOOKUP(AE293+0,slovy!$H$2:$I$10,2,FALSE))))</f>
        <v>#VALUE!</v>
      </c>
      <c r="AE293" t="str">
        <f t="shared" si="82"/>
        <v/>
      </c>
      <c r="AF293" t="e">
        <f>IF(ISBLANK(AG293),"",VLOOKUP(AG293+0,slovy!$N$2:$O$10,2,FALSE))</f>
        <v>#VALUE!</v>
      </c>
      <c r="AG293" t="str">
        <f t="shared" si="83"/>
        <v/>
      </c>
      <c r="AK293">
        <f>ÚJ!$B$2</f>
        <v>0</v>
      </c>
      <c r="AL293">
        <f>ÚJ!$B$3</f>
        <v>0</v>
      </c>
      <c r="AM293">
        <f>ÚJ!$B$4</f>
        <v>0</v>
      </c>
      <c r="AN293" s="200">
        <f>ÚJ!$B$5</f>
        <v>0</v>
      </c>
    </row>
    <row r="294" spans="1:40" x14ac:dyDescent="0.25">
      <c r="A294" t="str">
        <f>IF(ISBLANK('Peněžní deník'!C298),"",'Peněžní deník'!C298)</f>
        <v/>
      </c>
      <c r="B294" s="197" t="str">
        <f>IF(ISBLANK('Peněžní deník'!B298),"",'Peněžní deník'!B298)</f>
        <v/>
      </c>
      <c r="C294" t="str">
        <f>IF(ISBLANK('Peněžní deník'!D298),"",'Peněžní deník'!D298)</f>
        <v/>
      </c>
      <c r="D294" t="str">
        <f>IF(ISNUMBER('Peněžní deník'!F298),"příjmový",IF(ISNUMBER('Peněžní deník'!G298),"výdajový",IF(ISNUMBER('Peněžní deník'!H298),"příjmový",IF(ISNUMBER('Peněžní deník'!I298),"výdajový",""))))</f>
        <v/>
      </c>
      <c r="E294" t="str">
        <f>IF(ISNUMBER('Peněžní deník'!F298),"hotově",IF(ISNUMBER('Peněžní deník'!G298),"hotově",IF(ISNUMBER('Peněžní deník'!H298),"na účet",IF(ISNUMBER('Peněžní deník'!I298),"z účtu",""))))</f>
        <v/>
      </c>
      <c r="F294" t="e">
        <f>VLOOKUP('Peněžní deník'!E298,'Čísla položek'!$A$2:$C$45,2,FALSE)</f>
        <v>#N/A</v>
      </c>
      <c r="G294" s="205" t="str">
        <f>TEXT('Peněžní deník'!F298+'Peněžní deník'!G298+'Peněžní deník'!H298+'Peněžní deník'!I298,"0,00")</f>
        <v>0,00</v>
      </c>
      <c r="H294" s="205">
        <f t="shared" si="84"/>
        <v>0</v>
      </c>
      <c r="I294" s="205">
        <f t="shared" si="87"/>
        <v>0</v>
      </c>
      <c r="J294" t="str">
        <f t="shared" si="86"/>
        <v/>
      </c>
      <c r="K294" t="str">
        <f t="shared" si="88"/>
        <v/>
      </c>
      <c r="L294">
        <f t="shared" si="89"/>
        <v>1</v>
      </c>
      <c r="M294" t="str">
        <f t="shared" si="90"/>
        <v/>
      </c>
      <c r="N294" t="str">
        <f>IF(O294="0","",IF(L294=1,VLOOKUP(O294+0,slovy!$A$2:$C$10,3,FALSE),IF(Q294="1","",VLOOKUP(O294+0,slovy!$A$2:$B$10,2))))</f>
        <v/>
      </c>
      <c r="O294" t="str">
        <f t="shared" si="85"/>
        <v>0</v>
      </c>
      <c r="P294" t="e">
        <f>IF(Q294="0","",IF(Q294="1",VLOOKUP(O294+0,slovy!$F$2:$G$11,2,FALSE),VLOOKUP(Q294+0,slovy!$D$2:$E$10,2,FALSE)))</f>
        <v>#VALUE!</v>
      </c>
      <c r="Q294" t="str">
        <f t="shared" si="91"/>
        <v/>
      </c>
      <c r="R294">
        <f t="shared" si="75"/>
        <v>1</v>
      </c>
      <c r="S294" t="str">
        <f t="shared" si="76"/>
        <v/>
      </c>
      <c r="T294" t="str">
        <f>IF(U294="0","",IF(R294=1,VLOOKUP(U294+0,slovy!$A$2:$C$10,3,FALSE),IF(W294="1","",VLOOKUP(U294+0,slovy!$A$2:$B$10,2))))</f>
        <v/>
      </c>
      <c r="U294" t="str">
        <f t="shared" si="77"/>
        <v>0</v>
      </c>
      <c r="V294" t="e">
        <f>IF(W294="0","",IF(W294="1",VLOOKUP(U294+0,slovy!$F$2:$G$11,2,FALSE),VLOOKUP(W294+0,slovy!$D$2:$E$10,2,FALSE)))</f>
        <v>#VALUE!</v>
      </c>
      <c r="W294" t="str">
        <f t="shared" si="78"/>
        <v/>
      </c>
      <c r="X294" t="e">
        <f>IF(Y294="0","",VLOOKUP(Y294+0,slovy!$H$2:$I$10,2,FALSE))</f>
        <v>#VALUE!</v>
      </c>
      <c r="Y294" t="str">
        <f t="shared" si="79"/>
        <v/>
      </c>
      <c r="Z294" t="e">
        <f>IF(AC294="",VLOOKUP(AA294+0,slovy!$J$2:$K$10,2,FALSE),IF(AC294="0",IF(AE294="0","",IF(AA294="0","",VLOOKUP(AA294+0,slovy!J294:K302,2,FALSE))),IF(AC294="1","",IF(AA294="0",IF(AC294&gt;1,slovy!$M$13,""),VLOOKUP(AA294+0,slovy!$L$2:$M$10,2,FALSE)))))</f>
        <v>#VALUE!</v>
      </c>
      <c r="AA294" t="str">
        <f t="shared" si="80"/>
        <v/>
      </c>
      <c r="AB294" t="e">
        <f>IF(ISBLANK(AC294),"",IF(AC294="0","",IF(AC294="1",CONCATENATE(VLOOKUP(AA294+0,slovy!$F$2:$G$11,2,FALSE),slovy!$M$13),VLOOKUP(AC294+0,slovy!$D$2:$E$10,2,FALSE))))</f>
        <v>#VALUE!</v>
      </c>
      <c r="AC294" t="str">
        <f t="shared" si="81"/>
        <v/>
      </c>
      <c r="AD294" t="e">
        <f>IF(ISBLANK(AE294),"",IF(AE294="0","",IF(AA294="0",CONCATENATE(VLOOKUP(AE294+0,slovy!$H$2:$I$10,2,FALSE),slovy!$M$13),VLOOKUP(AE294+0,slovy!$H$2:$I$10,2,FALSE))))</f>
        <v>#VALUE!</v>
      </c>
      <c r="AE294" t="str">
        <f t="shared" si="82"/>
        <v/>
      </c>
      <c r="AF294" t="e">
        <f>IF(ISBLANK(AG294),"",VLOOKUP(AG294+0,slovy!$N$2:$O$10,2,FALSE))</f>
        <v>#VALUE!</v>
      </c>
      <c r="AG294" t="str">
        <f t="shared" si="83"/>
        <v/>
      </c>
      <c r="AK294">
        <f>ÚJ!$B$2</f>
        <v>0</v>
      </c>
      <c r="AL294">
        <f>ÚJ!$B$3</f>
        <v>0</v>
      </c>
      <c r="AM294">
        <f>ÚJ!$B$4</f>
        <v>0</v>
      </c>
      <c r="AN294" s="200">
        <f>ÚJ!$B$5</f>
        <v>0</v>
      </c>
    </row>
    <row r="295" spans="1:40" x14ac:dyDescent="0.25">
      <c r="A295" t="str">
        <f>IF(ISBLANK('Peněžní deník'!C299),"",'Peněžní deník'!C299)</f>
        <v/>
      </c>
      <c r="B295" s="197" t="str">
        <f>IF(ISBLANK('Peněžní deník'!B299),"",'Peněžní deník'!B299)</f>
        <v/>
      </c>
      <c r="C295" t="str">
        <f>IF(ISBLANK('Peněžní deník'!D299),"",'Peněžní deník'!D299)</f>
        <v/>
      </c>
      <c r="D295" t="str">
        <f>IF(ISNUMBER('Peněžní deník'!F299),"příjmový",IF(ISNUMBER('Peněžní deník'!G299),"výdajový",IF(ISNUMBER('Peněžní deník'!H299),"příjmový",IF(ISNUMBER('Peněžní deník'!I299),"výdajový",""))))</f>
        <v/>
      </c>
      <c r="E295" t="str">
        <f>IF(ISNUMBER('Peněžní deník'!F299),"hotově",IF(ISNUMBER('Peněžní deník'!G299),"hotově",IF(ISNUMBER('Peněžní deník'!H299),"na účet",IF(ISNUMBER('Peněžní deník'!I299),"z účtu",""))))</f>
        <v/>
      </c>
      <c r="F295" t="e">
        <f>VLOOKUP('Peněžní deník'!E299,'Čísla položek'!$A$2:$C$45,2,FALSE)</f>
        <v>#N/A</v>
      </c>
      <c r="G295" s="205" t="str">
        <f>TEXT('Peněžní deník'!F299+'Peněžní deník'!G299+'Peněžní deník'!H299+'Peněžní deník'!I299,"0,00")</f>
        <v>0,00</v>
      </c>
      <c r="H295" s="205">
        <f t="shared" si="84"/>
        <v>0</v>
      </c>
      <c r="I295" s="205">
        <f t="shared" si="87"/>
        <v>0</v>
      </c>
      <c r="J295" t="str">
        <f t="shared" si="86"/>
        <v/>
      </c>
      <c r="K295" t="str">
        <f t="shared" si="88"/>
        <v/>
      </c>
      <c r="L295">
        <f t="shared" si="89"/>
        <v>1</v>
      </c>
      <c r="M295" t="str">
        <f t="shared" si="90"/>
        <v/>
      </c>
      <c r="N295" t="str">
        <f>IF(O295="0","",IF(L295=1,VLOOKUP(O295+0,slovy!$A$2:$C$10,3,FALSE),IF(Q295="1","",VLOOKUP(O295+0,slovy!$A$2:$B$10,2))))</f>
        <v/>
      </c>
      <c r="O295" t="str">
        <f t="shared" si="85"/>
        <v>0</v>
      </c>
      <c r="P295" t="e">
        <f>IF(Q295="0","",IF(Q295="1",VLOOKUP(O295+0,slovy!$F$2:$G$11,2,FALSE),VLOOKUP(Q295+0,slovy!$D$2:$E$10,2,FALSE)))</f>
        <v>#VALUE!</v>
      </c>
      <c r="Q295" t="str">
        <f t="shared" si="91"/>
        <v/>
      </c>
      <c r="R295">
        <f t="shared" si="75"/>
        <v>1</v>
      </c>
      <c r="S295" t="str">
        <f t="shared" si="76"/>
        <v/>
      </c>
      <c r="T295" t="str">
        <f>IF(U295="0","",IF(R295=1,VLOOKUP(U295+0,slovy!$A$2:$C$10,3,FALSE),IF(W295="1","",VLOOKUP(U295+0,slovy!$A$2:$B$10,2))))</f>
        <v/>
      </c>
      <c r="U295" t="str">
        <f t="shared" si="77"/>
        <v>0</v>
      </c>
      <c r="V295" t="e">
        <f>IF(W295="0","",IF(W295="1",VLOOKUP(U295+0,slovy!$F$2:$G$11,2,FALSE),VLOOKUP(W295+0,slovy!$D$2:$E$10,2,FALSE)))</f>
        <v>#VALUE!</v>
      </c>
      <c r="W295" t="str">
        <f t="shared" si="78"/>
        <v/>
      </c>
      <c r="X295" t="e">
        <f>IF(Y295="0","",VLOOKUP(Y295+0,slovy!$H$2:$I$10,2,FALSE))</f>
        <v>#VALUE!</v>
      </c>
      <c r="Y295" t="str">
        <f t="shared" si="79"/>
        <v/>
      </c>
      <c r="Z295" t="e">
        <f>IF(AC295="",VLOOKUP(AA295+0,slovy!$J$2:$K$10,2,FALSE),IF(AC295="0",IF(AE295="0","",IF(AA295="0","",VLOOKUP(AA295+0,slovy!J295:K303,2,FALSE))),IF(AC295="1","",IF(AA295="0",IF(AC295&gt;1,slovy!$M$13,""),VLOOKUP(AA295+0,slovy!$L$2:$M$10,2,FALSE)))))</f>
        <v>#VALUE!</v>
      </c>
      <c r="AA295" t="str">
        <f t="shared" si="80"/>
        <v/>
      </c>
      <c r="AB295" t="e">
        <f>IF(ISBLANK(AC295),"",IF(AC295="0","",IF(AC295="1",CONCATENATE(VLOOKUP(AA295+0,slovy!$F$2:$G$11,2,FALSE),slovy!$M$13),VLOOKUP(AC295+0,slovy!$D$2:$E$10,2,FALSE))))</f>
        <v>#VALUE!</v>
      </c>
      <c r="AC295" t="str">
        <f t="shared" si="81"/>
        <v/>
      </c>
      <c r="AD295" t="e">
        <f>IF(ISBLANK(AE295),"",IF(AE295="0","",IF(AA295="0",CONCATENATE(VLOOKUP(AE295+0,slovy!$H$2:$I$10,2,FALSE),slovy!$M$13),VLOOKUP(AE295+0,slovy!$H$2:$I$10,2,FALSE))))</f>
        <v>#VALUE!</v>
      </c>
      <c r="AE295" t="str">
        <f t="shared" si="82"/>
        <v/>
      </c>
      <c r="AF295" t="e">
        <f>IF(ISBLANK(AG295),"",VLOOKUP(AG295+0,slovy!$N$2:$O$10,2,FALSE))</f>
        <v>#VALUE!</v>
      </c>
      <c r="AG295" t="str">
        <f t="shared" si="83"/>
        <v/>
      </c>
      <c r="AK295">
        <f>ÚJ!$B$2</f>
        <v>0</v>
      </c>
      <c r="AL295">
        <f>ÚJ!$B$3</f>
        <v>0</v>
      </c>
      <c r="AM295">
        <f>ÚJ!$B$4</f>
        <v>0</v>
      </c>
      <c r="AN295" s="200">
        <f>ÚJ!$B$5</f>
        <v>0</v>
      </c>
    </row>
    <row r="296" spans="1:40" x14ac:dyDescent="0.25">
      <c r="A296" t="str">
        <f>IF(ISBLANK('Peněžní deník'!C300),"",'Peněžní deník'!C300)</f>
        <v/>
      </c>
      <c r="B296" s="197" t="str">
        <f>IF(ISBLANK('Peněžní deník'!B300),"",'Peněžní deník'!B300)</f>
        <v/>
      </c>
      <c r="C296" t="str">
        <f>IF(ISBLANK('Peněžní deník'!D300),"",'Peněžní deník'!D300)</f>
        <v/>
      </c>
      <c r="D296" t="str">
        <f>IF(ISNUMBER('Peněžní deník'!F300),"příjmový",IF(ISNUMBER('Peněžní deník'!G300),"výdajový",IF(ISNUMBER('Peněžní deník'!H300),"příjmový",IF(ISNUMBER('Peněžní deník'!I300),"výdajový",""))))</f>
        <v/>
      </c>
      <c r="E296" t="str">
        <f>IF(ISNUMBER('Peněžní deník'!F300),"hotově",IF(ISNUMBER('Peněžní deník'!G300),"hotově",IF(ISNUMBER('Peněžní deník'!H300),"na účet",IF(ISNUMBER('Peněžní deník'!I300),"z účtu",""))))</f>
        <v/>
      </c>
      <c r="F296" t="e">
        <f>VLOOKUP('Peněžní deník'!E300,'Čísla položek'!$A$2:$C$45,2,FALSE)</f>
        <v>#N/A</v>
      </c>
      <c r="G296" s="205" t="str">
        <f>TEXT('Peněžní deník'!F300+'Peněžní deník'!G300+'Peněžní deník'!H300+'Peněžní deník'!I300,"0,00")</f>
        <v>0,00</v>
      </c>
      <c r="H296" s="205">
        <f t="shared" si="84"/>
        <v>0</v>
      </c>
      <c r="I296" s="205">
        <f t="shared" si="87"/>
        <v>0</v>
      </c>
      <c r="J296" t="str">
        <f t="shared" si="86"/>
        <v/>
      </c>
      <c r="K296" t="str">
        <f t="shared" si="88"/>
        <v/>
      </c>
      <c r="L296">
        <f t="shared" si="89"/>
        <v>1</v>
      </c>
      <c r="M296" t="str">
        <f t="shared" si="90"/>
        <v/>
      </c>
      <c r="N296" t="str">
        <f>IF(O296="0","",IF(L296=1,VLOOKUP(O296+0,slovy!$A$2:$C$10,3,FALSE),IF(Q296="1","",VLOOKUP(O296+0,slovy!$A$2:$B$10,2))))</f>
        <v/>
      </c>
      <c r="O296" t="str">
        <f t="shared" si="85"/>
        <v>0</v>
      </c>
      <c r="P296" t="e">
        <f>IF(Q296="0","",IF(Q296="1",VLOOKUP(O296+0,slovy!$F$2:$G$11,2,FALSE),VLOOKUP(Q296+0,slovy!$D$2:$E$10,2,FALSE)))</f>
        <v>#VALUE!</v>
      </c>
      <c r="Q296" t="str">
        <f t="shared" si="91"/>
        <v/>
      </c>
      <c r="R296">
        <f t="shared" si="75"/>
        <v>1</v>
      </c>
      <c r="S296" t="str">
        <f t="shared" si="76"/>
        <v/>
      </c>
      <c r="T296" t="str">
        <f>IF(U296="0","",IF(R296=1,VLOOKUP(U296+0,slovy!$A$2:$C$10,3,FALSE),IF(W296="1","",VLOOKUP(U296+0,slovy!$A$2:$B$10,2))))</f>
        <v/>
      </c>
      <c r="U296" t="str">
        <f t="shared" si="77"/>
        <v>0</v>
      </c>
      <c r="V296" t="e">
        <f>IF(W296="0","",IF(W296="1",VLOOKUP(U296+0,slovy!$F$2:$G$11,2,FALSE),VLOOKUP(W296+0,slovy!$D$2:$E$10,2,FALSE)))</f>
        <v>#VALUE!</v>
      </c>
      <c r="W296" t="str">
        <f t="shared" si="78"/>
        <v/>
      </c>
      <c r="X296" t="e">
        <f>IF(Y296="0","",VLOOKUP(Y296+0,slovy!$H$2:$I$10,2,FALSE))</f>
        <v>#VALUE!</v>
      </c>
      <c r="Y296" t="str">
        <f t="shared" si="79"/>
        <v/>
      </c>
      <c r="Z296" t="e">
        <f>IF(AC296="",VLOOKUP(AA296+0,slovy!$J$2:$K$10,2,FALSE),IF(AC296="0",IF(AE296="0","",IF(AA296="0","",VLOOKUP(AA296+0,slovy!J296:K304,2,FALSE))),IF(AC296="1","",IF(AA296="0",IF(AC296&gt;1,slovy!$M$13,""),VLOOKUP(AA296+0,slovy!$L$2:$M$10,2,FALSE)))))</f>
        <v>#VALUE!</v>
      </c>
      <c r="AA296" t="str">
        <f t="shared" si="80"/>
        <v/>
      </c>
      <c r="AB296" t="e">
        <f>IF(ISBLANK(AC296),"",IF(AC296="0","",IF(AC296="1",CONCATENATE(VLOOKUP(AA296+0,slovy!$F$2:$G$11,2,FALSE),slovy!$M$13),VLOOKUP(AC296+0,slovy!$D$2:$E$10,2,FALSE))))</f>
        <v>#VALUE!</v>
      </c>
      <c r="AC296" t="str">
        <f t="shared" si="81"/>
        <v/>
      </c>
      <c r="AD296" t="e">
        <f>IF(ISBLANK(AE296),"",IF(AE296="0","",IF(AA296="0",CONCATENATE(VLOOKUP(AE296+0,slovy!$H$2:$I$10,2,FALSE),slovy!$M$13),VLOOKUP(AE296+0,slovy!$H$2:$I$10,2,FALSE))))</f>
        <v>#VALUE!</v>
      </c>
      <c r="AE296" t="str">
        <f t="shared" si="82"/>
        <v/>
      </c>
      <c r="AF296" t="e">
        <f>IF(ISBLANK(AG296),"",VLOOKUP(AG296+0,slovy!$N$2:$O$10,2,FALSE))</f>
        <v>#VALUE!</v>
      </c>
      <c r="AG296" t="str">
        <f t="shared" si="83"/>
        <v/>
      </c>
      <c r="AK296">
        <f>ÚJ!$B$2</f>
        <v>0</v>
      </c>
      <c r="AL296">
        <f>ÚJ!$B$3</f>
        <v>0</v>
      </c>
      <c r="AM296">
        <f>ÚJ!$B$4</f>
        <v>0</v>
      </c>
      <c r="AN296" s="200">
        <f>ÚJ!$B$5</f>
        <v>0</v>
      </c>
    </row>
    <row r="297" spans="1:40" x14ac:dyDescent="0.25">
      <c r="A297" t="str">
        <f>IF(ISBLANK('Peněžní deník'!C301),"",'Peněžní deník'!C301)</f>
        <v/>
      </c>
      <c r="B297" s="197" t="str">
        <f>IF(ISBLANK('Peněžní deník'!B301),"",'Peněžní deník'!B301)</f>
        <v/>
      </c>
      <c r="C297" t="str">
        <f>IF(ISBLANK('Peněžní deník'!D301),"",'Peněžní deník'!D301)</f>
        <v/>
      </c>
      <c r="D297" t="str">
        <f>IF(ISNUMBER('Peněžní deník'!F301),"příjmový",IF(ISNUMBER('Peněžní deník'!G301),"výdajový",IF(ISNUMBER('Peněžní deník'!H301),"příjmový",IF(ISNUMBER('Peněžní deník'!I301),"výdajový",""))))</f>
        <v/>
      </c>
      <c r="E297" t="str">
        <f>IF(ISNUMBER('Peněžní deník'!F301),"hotově",IF(ISNUMBER('Peněžní deník'!G301),"hotově",IF(ISNUMBER('Peněžní deník'!H301),"na účet",IF(ISNUMBER('Peněžní deník'!I301),"z účtu",""))))</f>
        <v/>
      </c>
      <c r="F297" t="e">
        <f>VLOOKUP('Peněžní deník'!E301,'Čísla položek'!$A$2:$C$45,2,FALSE)</f>
        <v>#N/A</v>
      </c>
      <c r="G297" s="205" t="str">
        <f>TEXT('Peněžní deník'!F301+'Peněžní deník'!G301+'Peněžní deník'!H301+'Peněžní deník'!I301,"0,00")</f>
        <v>0,00</v>
      </c>
      <c r="H297" s="205">
        <f t="shared" si="84"/>
        <v>0</v>
      </c>
      <c r="I297" s="205">
        <f t="shared" si="87"/>
        <v>0</v>
      </c>
      <c r="J297" t="str">
        <f t="shared" si="86"/>
        <v/>
      </c>
      <c r="K297" t="str">
        <f t="shared" si="88"/>
        <v/>
      </c>
      <c r="L297">
        <f t="shared" si="89"/>
        <v>1</v>
      </c>
      <c r="M297" t="str">
        <f t="shared" si="90"/>
        <v/>
      </c>
      <c r="N297" t="str">
        <f>IF(O297="0","",IF(L297=1,VLOOKUP(O297+0,slovy!$A$2:$C$10,3,FALSE),IF(Q297="1","",VLOOKUP(O297+0,slovy!$A$2:$B$10,2))))</f>
        <v/>
      </c>
      <c r="O297" t="str">
        <f t="shared" si="85"/>
        <v>0</v>
      </c>
      <c r="P297" t="e">
        <f>IF(Q297="0","",IF(Q297="1",VLOOKUP(O297+0,slovy!$F$2:$G$11,2,FALSE),VLOOKUP(Q297+0,slovy!$D$2:$E$10,2,FALSE)))</f>
        <v>#VALUE!</v>
      </c>
      <c r="Q297" t="str">
        <f t="shared" si="91"/>
        <v/>
      </c>
      <c r="R297">
        <f t="shared" si="75"/>
        <v>1</v>
      </c>
      <c r="S297" t="str">
        <f t="shared" si="76"/>
        <v/>
      </c>
      <c r="T297" t="str">
        <f>IF(U297="0","",IF(R297=1,VLOOKUP(U297+0,slovy!$A$2:$C$10,3,FALSE),IF(W297="1","",VLOOKUP(U297+0,slovy!$A$2:$B$10,2))))</f>
        <v/>
      </c>
      <c r="U297" t="str">
        <f t="shared" si="77"/>
        <v>0</v>
      </c>
      <c r="V297" t="e">
        <f>IF(W297="0","",IF(W297="1",VLOOKUP(U297+0,slovy!$F$2:$G$11,2,FALSE),VLOOKUP(W297+0,slovy!$D$2:$E$10,2,FALSE)))</f>
        <v>#VALUE!</v>
      </c>
      <c r="W297" t="str">
        <f t="shared" si="78"/>
        <v/>
      </c>
      <c r="X297" t="e">
        <f>IF(Y297="0","",VLOOKUP(Y297+0,slovy!$H$2:$I$10,2,FALSE))</f>
        <v>#VALUE!</v>
      </c>
      <c r="Y297" t="str">
        <f t="shared" si="79"/>
        <v/>
      </c>
      <c r="Z297" t="e">
        <f>IF(AC297="",VLOOKUP(AA297+0,slovy!$J$2:$K$10,2,FALSE),IF(AC297="0",IF(AE297="0","",IF(AA297="0","",VLOOKUP(AA297+0,slovy!J297:K305,2,FALSE))),IF(AC297="1","",IF(AA297="0",IF(AC297&gt;1,slovy!$M$13,""),VLOOKUP(AA297+0,slovy!$L$2:$M$10,2,FALSE)))))</f>
        <v>#VALUE!</v>
      </c>
      <c r="AA297" t="str">
        <f t="shared" si="80"/>
        <v/>
      </c>
      <c r="AB297" t="e">
        <f>IF(ISBLANK(AC297),"",IF(AC297="0","",IF(AC297="1",CONCATENATE(VLOOKUP(AA297+0,slovy!$F$2:$G$11,2,FALSE),slovy!$M$13),VLOOKUP(AC297+0,slovy!$D$2:$E$10,2,FALSE))))</f>
        <v>#VALUE!</v>
      </c>
      <c r="AC297" t="str">
        <f t="shared" si="81"/>
        <v/>
      </c>
      <c r="AD297" t="e">
        <f>IF(ISBLANK(AE297),"",IF(AE297="0","",IF(AA297="0",CONCATENATE(VLOOKUP(AE297+0,slovy!$H$2:$I$10,2,FALSE),slovy!$M$13),VLOOKUP(AE297+0,slovy!$H$2:$I$10,2,FALSE))))</f>
        <v>#VALUE!</v>
      </c>
      <c r="AE297" t="str">
        <f t="shared" si="82"/>
        <v/>
      </c>
      <c r="AF297" t="e">
        <f>IF(ISBLANK(AG297),"",VLOOKUP(AG297+0,slovy!$N$2:$O$10,2,FALSE))</f>
        <v>#VALUE!</v>
      </c>
      <c r="AG297" t="str">
        <f t="shared" si="83"/>
        <v/>
      </c>
      <c r="AK297">
        <f>ÚJ!$B$2</f>
        <v>0</v>
      </c>
      <c r="AL297">
        <f>ÚJ!$B$3</f>
        <v>0</v>
      </c>
      <c r="AM297">
        <f>ÚJ!$B$4</f>
        <v>0</v>
      </c>
      <c r="AN297" s="200">
        <f>ÚJ!$B$5</f>
        <v>0</v>
      </c>
    </row>
    <row r="298" spans="1:40" x14ac:dyDescent="0.25">
      <c r="A298" t="str">
        <f>IF(ISBLANK('Peněžní deník'!C302),"",'Peněžní deník'!C302)</f>
        <v/>
      </c>
      <c r="B298" s="197" t="str">
        <f>IF(ISBLANK('Peněžní deník'!B302),"",'Peněžní deník'!B302)</f>
        <v/>
      </c>
      <c r="C298" t="str">
        <f>IF(ISBLANK('Peněžní deník'!D302),"",'Peněžní deník'!D302)</f>
        <v/>
      </c>
      <c r="D298" t="str">
        <f>IF(ISNUMBER('Peněžní deník'!F302),"příjmový",IF(ISNUMBER('Peněžní deník'!G302),"výdajový",IF(ISNUMBER('Peněžní deník'!H302),"příjmový",IF(ISNUMBER('Peněžní deník'!I302),"výdajový",""))))</f>
        <v/>
      </c>
      <c r="E298" t="str">
        <f>IF(ISNUMBER('Peněžní deník'!F302),"hotově",IF(ISNUMBER('Peněžní deník'!G302),"hotově",IF(ISNUMBER('Peněžní deník'!H302),"na účet",IF(ISNUMBER('Peněžní deník'!I302),"z účtu",""))))</f>
        <v/>
      </c>
      <c r="F298" t="e">
        <f>VLOOKUP('Peněžní deník'!E302,'Čísla položek'!$A$2:$C$45,2,FALSE)</f>
        <v>#N/A</v>
      </c>
      <c r="G298" s="205" t="str">
        <f>TEXT('Peněžní deník'!F302+'Peněžní deník'!G302+'Peněžní deník'!H302+'Peněžní deník'!I302,"0,00")</f>
        <v>0,00</v>
      </c>
      <c r="H298" s="205">
        <f t="shared" si="84"/>
        <v>0</v>
      </c>
      <c r="I298" s="205">
        <f t="shared" si="87"/>
        <v>0</v>
      </c>
      <c r="J298" t="str">
        <f t="shared" si="86"/>
        <v/>
      </c>
      <c r="K298" t="str">
        <f t="shared" si="88"/>
        <v/>
      </c>
      <c r="L298">
        <f t="shared" si="89"/>
        <v>1</v>
      </c>
      <c r="M298" t="str">
        <f t="shared" si="90"/>
        <v/>
      </c>
      <c r="N298" t="str">
        <f>IF(O298="0","",IF(L298=1,VLOOKUP(O298+0,slovy!$A$2:$C$10,3,FALSE),IF(Q298="1","",VLOOKUP(O298+0,slovy!$A$2:$B$10,2))))</f>
        <v/>
      </c>
      <c r="O298" t="str">
        <f t="shared" si="85"/>
        <v>0</v>
      </c>
      <c r="P298" t="e">
        <f>IF(Q298="0","",IF(Q298="1",VLOOKUP(O298+0,slovy!$F$2:$G$11,2,FALSE),VLOOKUP(Q298+0,slovy!$D$2:$E$10,2,FALSE)))</f>
        <v>#VALUE!</v>
      </c>
      <c r="Q298" t="str">
        <f t="shared" si="91"/>
        <v/>
      </c>
      <c r="R298">
        <f t="shared" si="75"/>
        <v>1</v>
      </c>
      <c r="S298" t="str">
        <f t="shared" si="76"/>
        <v/>
      </c>
      <c r="T298" t="str">
        <f>IF(U298="0","",IF(R298=1,VLOOKUP(U298+0,slovy!$A$2:$C$10,3,FALSE),IF(W298="1","",VLOOKUP(U298+0,slovy!$A$2:$B$10,2))))</f>
        <v/>
      </c>
      <c r="U298" t="str">
        <f t="shared" si="77"/>
        <v>0</v>
      </c>
      <c r="V298" t="e">
        <f>IF(W298="0","",IF(W298="1",VLOOKUP(U298+0,slovy!$F$2:$G$11,2,FALSE),VLOOKUP(W298+0,slovy!$D$2:$E$10,2,FALSE)))</f>
        <v>#VALUE!</v>
      </c>
      <c r="W298" t="str">
        <f t="shared" si="78"/>
        <v/>
      </c>
      <c r="X298" t="e">
        <f>IF(Y298="0","",VLOOKUP(Y298+0,slovy!$H$2:$I$10,2,FALSE))</f>
        <v>#VALUE!</v>
      </c>
      <c r="Y298" t="str">
        <f t="shared" si="79"/>
        <v/>
      </c>
      <c r="Z298" t="e">
        <f>IF(AC298="",VLOOKUP(AA298+0,slovy!$J$2:$K$10,2,FALSE),IF(AC298="0",IF(AE298="0","",IF(AA298="0","",VLOOKUP(AA298+0,slovy!J298:K306,2,FALSE))),IF(AC298="1","",IF(AA298="0",IF(AC298&gt;1,slovy!$M$13,""),VLOOKUP(AA298+0,slovy!$L$2:$M$10,2,FALSE)))))</f>
        <v>#VALUE!</v>
      </c>
      <c r="AA298" t="str">
        <f t="shared" si="80"/>
        <v/>
      </c>
      <c r="AB298" t="e">
        <f>IF(ISBLANK(AC298),"",IF(AC298="0","",IF(AC298="1",CONCATENATE(VLOOKUP(AA298+0,slovy!$F$2:$G$11,2,FALSE),slovy!$M$13),VLOOKUP(AC298+0,slovy!$D$2:$E$10,2,FALSE))))</f>
        <v>#VALUE!</v>
      </c>
      <c r="AC298" t="str">
        <f t="shared" si="81"/>
        <v/>
      </c>
      <c r="AD298" t="e">
        <f>IF(ISBLANK(AE298),"",IF(AE298="0","",IF(AA298="0",CONCATENATE(VLOOKUP(AE298+0,slovy!$H$2:$I$10,2,FALSE),slovy!$M$13),VLOOKUP(AE298+0,slovy!$H$2:$I$10,2,FALSE))))</f>
        <v>#VALUE!</v>
      </c>
      <c r="AE298" t="str">
        <f t="shared" si="82"/>
        <v/>
      </c>
      <c r="AF298" t="e">
        <f>IF(ISBLANK(AG298),"",VLOOKUP(AG298+0,slovy!$N$2:$O$10,2,FALSE))</f>
        <v>#VALUE!</v>
      </c>
      <c r="AG298" t="str">
        <f t="shared" si="83"/>
        <v/>
      </c>
      <c r="AK298">
        <f>ÚJ!$B$2</f>
        <v>0</v>
      </c>
      <c r="AL298">
        <f>ÚJ!$B$3</f>
        <v>0</v>
      </c>
      <c r="AM298">
        <f>ÚJ!$B$4</f>
        <v>0</v>
      </c>
      <c r="AN298" s="200">
        <f>ÚJ!$B$5</f>
        <v>0</v>
      </c>
    </row>
    <row r="299" spans="1:40" x14ac:dyDescent="0.25">
      <c r="A299" t="str">
        <f>IF(ISBLANK('Peněžní deník'!C303),"",'Peněžní deník'!C303)</f>
        <v/>
      </c>
      <c r="B299" s="197" t="str">
        <f>IF(ISBLANK('Peněžní deník'!B303),"",'Peněžní deník'!B303)</f>
        <v/>
      </c>
      <c r="C299" t="str">
        <f>IF(ISBLANK('Peněžní deník'!D303),"",'Peněžní deník'!D303)</f>
        <v/>
      </c>
      <c r="D299" t="str">
        <f>IF(ISNUMBER('Peněžní deník'!F303),"příjmový",IF(ISNUMBER('Peněžní deník'!G303),"výdajový",IF(ISNUMBER('Peněžní deník'!H303),"příjmový",IF(ISNUMBER('Peněžní deník'!I303),"výdajový",""))))</f>
        <v/>
      </c>
      <c r="E299" t="str">
        <f>IF(ISNUMBER('Peněžní deník'!F303),"hotově",IF(ISNUMBER('Peněžní deník'!G303),"hotově",IF(ISNUMBER('Peněžní deník'!H303),"na účet",IF(ISNUMBER('Peněžní deník'!I303),"z účtu",""))))</f>
        <v/>
      </c>
      <c r="F299" t="e">
        <f>VLOOKUP('Peněžní deník'!E303,'Čísla položek'!$A$2:$C$45,2,FALSE)</f>
        <v>#N/A</v>
      </c>
      <c r="G299" s="205" t="str">
        <f>TEXT('Peněžní deník'!F303+'Peněžní deník'!G303+'Peněžní deník'!H303+'Peněžní deník'!I303,"0,00")</f>
        <v>0,00</v>
      </c>
      <c r="H299" s="205">
        <f t="shared" si="84"/>
        <v>0</v>
      </c>
      <c r="I299" s="205">
        <f t="shared" si="87"/>
        <v>0</v>
      </c>
      <c r="J299" t="str">
        <f t="shared" si="86"/>
        <v/>
      </c>
      <c r="K299" t="str">
        <f t="shared" si="88"/>
        <v/>
      </c>
      <c r="L299">
        <f t="shared" si="89"/>
        <v>1</v>
      </c>
      <c r="M299" t="str">
        <f t="shared" si="90"/>
        <v/>
      </c>
      <c r="N299" t="str">
        <f>IF(O299="0","",IF(L299=1,VLOOKUP(O299+0,slovy!$A$2:$C$10,3,FALSE),IF(Q299="1","",VLOOKUP(O299+0,slovy!$A$2:$B$10,2))))</f>
        <v/>
      </c>
      <c r="O299" t="str">
        <f t="shared" si="85"/>
        <v>0</v>
      </c>
      <c r="P299" t="e">
        <f>IF(Q299="0","",IF(Q299="1",VLOOKUP(O299+0,slovy!$F$2:$G$11,2,FALSE),VLOOKUP(Q299+0,slovy!$D$2:$E$10,2,FALSE)))</f>
        <v>#VALUE!</v>
      </c>
      <c r="Q299" t="str">
        <f t="shared" si="91"/>
        <v/>
      </c>
      <c r="R299">
        <f t="shared" si="75"/>
        <v>1</v>
      </c>
      <c r="S299" t="str">
        <f t="shared" si="76"/>
        <v/>
      </c>
      <c r="T299" t="str">
        <f>IF(U299="0","",IF(R299=1,VLOOKUP(U299+0,slovy!$A$2:$C$10,3,FALSE),IF(W299="1","",VLOOKUP(U299+0,slovy!$A$2:$B$10,2))))</f>
        <v/>
      </c>
      <c r="U299" t="str">
        <f t="shared" si="77"/>
        <v>0</v>
      </c>
      <c r="V299" t="e">
        <f>IF(W299="0","",IF(W299="1",VLOOKUP(U299+0,slovy!$F$2:$G$11,2,FALSE),VLOOKUP(W299+0,slovy!$D$2:$E$10,2,FALSE)))</f>
        <v>#VALUE!</v>
      </c>
      <c r="W299" t="str">
        <f t="shared" si="78"/>
        <v/>
      </c>
      <c r="X299" t="e">
        <f>IF(Y299="0","",VLOOKUP(Y299+0,slovy!$H$2:$I$10,2,FALSE))</f>
        <v>#VALUE!</v>
      </c>
      <c r="Y299" t="str">
        <f t="shared" si="79"/>
        <v/>
      </c>
      <c r="Z299" t="e">
        <f>IF(AC299="",VLOOKUP(AA299+0,slovy!$J$2:$K$10,2,FALSE),IF(AC299="0",IF(AE299="0","",IF(AA299="0","",VLOOKUP(AA299+0,slovy!J299:K307,2,FALSE))),IF(AC299="1","",IF(AA299="0",IF(AC299&gt;1,slovy!$M$13,""),VLOOKUP(AA299+0,slovy!$L$2:$M$10,2,FALSE)))))</f>
        <v>#VALUE!</v>
      </c>
      <c r="AA299" t="str">
        <f t="shared" si="80"/>
        <v/>
      </c>
      <c r="AB299" t="e">
        <f>IF(ISBLANK(AC299),"",IF(AC299="0","",IF(AC299="1",CONCATENATE(VLOOKUP(AA299+0,slovy!$F$2:$G$11,2,FALSE),slovy!$M$13),VLOOKUP(AC299+0,slovy!$D$2:$E$10,2,FALSE))))</f>
        <v>#VALUE!</v>
      </c>
      <c r="AC299" t="str">
        <f t="shared" si="81"/>
        <v/>
      </c>
      <c r="AD299" t="e">
        <f>IF(ISBLANK(AE299),"",IF(AE299="0","",IF(AA299="0",CONCATENATE(VLOOKUP(AE299+0,slovy!$H$2:$I$10,2,FALSE),slovy!$M$13),VLOOKUP(AE299+0,slovy!$H$2:$I$10,2,FALSE))))</f>
        <v>#VALUE!</v>
      </c>
      <c r="AE299" t="str">
        <f t="shared" si="82"/>
        <v/>
      </c>
      <c r="AF299" t="e">
        <f>IF(ISBLANK(AG299),"",VLOOKUP(AG299+0,slovy!$N$2:$O$10,2,FALSE))</f>
        <v>#VALUE!</v>
      </c>
      <c r="AG299" t="str">
        <f t="shared" si="83"/>
        <v/>
      </c>
      <c r="AK299">
        <f>ÚJ!$B$2</f>
        <v>0</v>
      </c>
      <c r="AL299">
        <f>ÚJ!$B$3</f>
        <v>0</v>
      </c>
      <c r="AM299">
        <f>ÚJ!$B$4</f>
        <v>0</v>
      </c>
      <c r="AN299" s="200">
        <f>ÚJ!$B$5</f>
        <v>0</v>
      </c>
    </row>
    <row r="300" spans="1:40" x14ac:dyDescent="0.25">
      <c r="A300" t="str">
        <f>IF(ISBLANK('Peněžní deník'!C304),"",'Peněžní deník'!C304)</f>
        <v/>
      </c>
      <c r="B300" s="197" t="str">
        <f>IF(ISBLANK('Peněžní deník'!B304),"",'Peněžní deník'!B304)</f>
        <v/>
      </c>
      <c r="C300" t="str">
        <f>IF(ISBLANK('Peněžní deník'!D304),"",'Peněžní deník'!D304)</f>
        <v/>
      </c>
      <c r="D300" t="str">
        <f>IF(ISNUMBER('Peněžní deník'!F304),"příjmový",IF(ISNUMBER('Peněžní deník'!G304),"výdajový",IF(ISNUMBER('Peněžní deník'!H304),"příjmový",IF(ISNUMBER('Peněžní deník'!I304),"výdajový",""))))</f>
        <v/>
      </c>
      <c r="E300" t="str">
        <f>IF(ISNUMBER('Peněžní deník'!F304),"hotově",IF(ISNUMBER('Peněžní deník'!G304),"hotově",IF(ISNUMBER('Peněžní deník'!H304),"na účet",IF(ISNUMBER('Peněžní deník'!I304),"z účtu",""))))</f>
        <v/>
      </c>
      <c r="F300" t="e">
        <f>VLOOKUP('Peněžní deník'!E304,'Čísla položek'!$A$2:$C$45,2,FALSE)</f>
        <v>#N/A</v>
      </c>
      <c r="G300" s="205" t="str">
        <f>TEXT('Peněžní deník'!F304+'Peněžní deník'!G304+'Peněžní deník'!H304+'Peněžní deník'!I304,"0,00")</f>
        <v>0,00</v>
      </c>
      <c r="H300" s="205">
        <f t="shared" si="84"/>
        <v>0</v>
      </c>
      <c r="I300" s="205">
        <f t="shared" si="87"/>
        <v>0</v>
      </c>
      <c r="J300" t="str">
        <f t="shared" si="86"/>
        <v/>
      </c>
      <c r="K300" t="str">
        <f t="shared" si="88"/>
        <v/>
      </c>
      <c r="L300">
        <f t="shared" si="89"/>
        <v>1</v>
      </c>
      <c r="M300" t="str">
        <f t="shared" si="90"/>
        <v/>
      </c>
      <c r="N300" t="str">
        <f>IF(O300="0","",IF(L300=1,VLOOKUP(O300+0,slovy!$A$2:$C$10,3,FALSE),IF(Q300="1","",VLOOKUP(O300+0,slovy!$A$2:$B$10,2))))</f>
        <v/>
      </c>
      <c r="O300" t="str">
        <f t="shared" si="85"/>
        <v>0</v>
      </c>
      <c r="P300" t="e">
        <f>IF(Q300="0","",IF(Q300="1",VLOOKUP(O300+0,slovy!$F$2:$G$11,2,FALSE),VLOOKUP(Q300+0,slovy!$D$2:$E$10,2,FALSE)))</f>
        <v>#VALUE!</v>
      </c>
      <c r="Q300" t="str">
        <f t="shared" si="91"/>
        <v/>
      </c>
      <c r="R300">
        <f t="shared" si="75"/>
        <v>1</v>
      </c>
      <c r="S300" t="str">
        <f t="shared" si="76"/>
        <v/>
      </c>
      <c r="T300" t="str">
        <f>IF(U300="0","",IF(R300=1,VLOOKUP(U300+0,slovy!$A$2:$C$10,3,FALSE),IF(W300="1","",VLOOKUP(U300+0,slovy!$A$2:$B$10,2))))</f>
        <v/>
      </c>
      <c r="U300" t="str">
        <f t="shared" si="77"/>
        <v>0</v>
      </c>
      <c r="V300" t="e">
        <f>IF(W300="0","",IF(W300="1",VLOOKUP(U300+0,slovy!$F$2:$G$11,2,FALSE),VLOOKUP(W300+0,slovy!$D$2:$E$10,2,FALSE)))</f>
        <v>#VALUE!</v>
      </c>
      <c r="W300" t="str">
        <f t="shared" si="78"/>
        <v/>
      </c>
      <c r="X300" t="e">
        <f>IF(Y300="0","",VLOOKUP(Y300+0,slovy!$H$2:$I$10,2,FALSE))</f>
        <v>#VALUE!</v>
      </c>
      <c r="Y300" t="str">
        <f t="shared" si="79"/>
        <v/>
      </c>
      <c r="Z300" t="e">
        <f>IF(AC300="",VLOOKUP(AA300+0,slovy!$J$2:$K$10,2,FALSE),IF(AC300="0",IF(AE300="0","",IF(AA300="0","",VLOOKUP(AA300+0,slovy!J300:K308,2,FALSE))),IF(AC300="1","",IF(AA300="0",IF(AC300&gt;1,slovy!$M$13,""),VLOOKUP(AA300+0,slovy!$L$2:$M$10,2,FALSE)))))</f>
        <v>#VALUE!</v>
      </c>
      <c r="AA300" t="str">
        <f t="shared" si="80"/>
        <v/>
      </c>
      <c r="AB300" t="e">
        <f>IF(ISBLANK(AC300),"",IF(AC300="0","",IF(AC300="1",CONCATENATE(VLOOKUP(AA300+0,slovy!$F$2:$G$11,2,FALSE),slovy!$M$13),VLOOKUP(AC300+0,slovy!$D$2:$E$10,2,FALSE))))</f>
        <v>#VALUE!</v>
      </c>
      <c r="AC300" t="str">
        <f t="shared" si="81"/>
        <v/>
      </c>
      <c r="AD300" t="e">
        <f>IF(ISBLANK(AE300),"",IF(AE300="0","",IF(AA300="0",CONCATENATE(VLOOKUP(AE300+0,slovy!$H$2:$I$10,2,FALSE),slovy!$M$13),VLOOKUP(AE300+0,slovy!$H$2:$I$10,2,FALSE))))</f>
        <v>#VALUE!</v>
      </c>
      <c r="AE300" t="str">
        <f t="shared" si="82"/>
        <v/>
      </c>
      <c r="AF300" t="e">
        <f>IF(ISBLANK(AG300),"",VLOOKUP(AG300+0,slovy!$N$2:$O$10,2,FALSE))</f>
        <v>#VALUE!</v>
      </c>
      <c r="AG300" t="str">
        <f t="shared" si="83"/>
        <v/>
      </c>
      <c r="AK300">
        <f>ÚJ!$B$2</f>
        <v>0</v>
      </c>
      <c r="AL300">
        <f>ÚJ!$B$3</f>
        <v>0</v>
      </c>
      <c r="AM300">
        <f>ÚJ!$B$4</f>
        <v>0</v>
      </c>
      <c r="AN300" s="200">
        <f>ÚJ!$B$5</f>
        <v>0</v>
      </c>
    </row>
    <row r="301" spans="1:40" x14ac:dyDescent="0.25">
      <c r="A301" t="str">
        <f>IF(ISBLANK('Peněžní deník'!C305),"",'Peněžní deník'!C305)</f>
        <v/>
      </c>
      <c r="B301" s="197" t="str">
        <f>IF(ISBLANK('Peněžní deník'!B305),"",'Peněžní deník'!B305)</f>
        <v/>
      </c>
      <c r="C301" t="str">
        <f>IF(ISBLANK('Peněžní deník'!D305),"",'Peněžní deník'!D305)</f>
        <v/>
      </c>
      <c r="D301" t="str">
        <f>IF(ISNUMBER('Peněžní deník'!F305),"příjmový",IF(ISNUMBER('Peněžní deník'!G305),"výdajový",IF(ISNUMBER('Peněžní deník'!H305),"příjmový",IF(ISNUMBER('Peněžní deník'!I305),"výdajový",""))))</f>
        <v/>
      </c>
      <c r="E301" t="str">
        <f>IF(ISNUMBER('Peněžní deník'!F305),"hotově",IF(ISNUMBER('Peněžní deník'!G305),"hotově",IF(ISNUMBER('Peněžní deník'!H305),"na účet",IF(ISNUMBER('Peněžní deník'!I305),"z účtu",""))))</f>
        <v/>
      </c>
      <c r="F301" t="e">
        <f>VLOOKUP('Peněžní deník'!E305,'Čísla položek'!$A$2:$C$45,2,FALSE)</f>
        <v>#N/A</v>
      </c>
      <c r="G301" s="205" t="str">
        <f>TEXT('Peněžní deník'!F305+'Peněžní deník'!G305+'Peněžní deník'!H305+'Peněžní deník'!I305,"0,00")</f>
        <v>0,00</v>
      </c>
      <c r="H301" s="205">
        <f t="shared" si="84"/>
        <v>0</v>
      </c>
      <c r="I301" s="205">
        <f t="shared" si="87"/>
        <v>0</v>
      </c>
      <c r="J301" t="str">
        <f t="shared" si="86"/>
        <v/>
      </c>
      <c r="K301" t="str">
        <f t="shared" si="88"/>
        <v/>
      </c>
      <c r="L301">
        <f t="shared" si="89"/>
        <v>1</v>
      </c>
      <c r="M301" t="str">
        <f t="shared" si="90"/>
        <v/>
      </c>
      <c r="N301" t="str">
        <f>IF(O301="0","",IF(L301=1,VLOOKUP(O301+0,slovy!$A$2:$C$10,3,FALSE),IF(Q301="1","",VLOOKUP(O301+0,slovy!$A$2:$B$10,2))))</f>
        <v/>
      </c>
      <c r="O301" t="str">
        <f t="shared" si="85"/>
        <v>0</v>
      </c>
      <c r="P301" t="e">
        <f>IF(Q301="0","",IF(Q301="1",VLOOKUP(O301+0,slovy!$F$2:$G$11,2,FALSE),VLOOKUP(Q301+0,slovy!$D$2:$E$10,2,FALSE)))</f>
        <v>#VALUE!</v>
      </c>
      <c r="Q301" t="str">
        <f t="shared" si="91"/>
        <v/>
      </c>
      <c r="R301">
        <f t="shared" si="75"/>
        <v>1</v>
      </c>
      <c r="S301" t="str">
        <f t="shared" si="76"/>
        <v/>
      </c>
      <c r="T301" t="str">
        <f>IF(U301="0","",IF(R301=1,VLOOKUP(U301+0,slovy!$A$2:$C$10,3,FALSE),IF(W301="1","",VLOOKUP(U301+0,slovy!$A$2:$B$10,2))))</f>
        <v/>
      </c>
      <c r="U301" t="str">
        <f t="shared" si="77"/>
        <v>0</v>
      </c>
      <c r="V301" t="e">
        <f>IF(W301="0","",IF(W301="1",VLOOKUP(U301+0,slovy!$F$2:$G$11,2,FALSE),VLOOKUP(W301+0,slovy!$D$2:$E$10,2,FALSE)))</f>
        <v>#VALUE!</v>
      </c>
      <c r="W301" t="str">
        <f t="shared" si="78"/>
        <v/>
      </c>
      <c r="X301" t="e">
        <f>IF(Y301="0","",VLOOKUP(Y301+0,slovy!$H$2:$I$10,2,FALSE))</f>
        <v>#VALUE!</v>
      </c>
      <c r="Y301" t="str">
        <f t="shared" si="79"/>
        <v/>
      </c>
      <c r="Z301" t="e">
        <f>IF(AC301="",VLOOKUP(AA301+0,slovy!$J$2:$K$10,2,FALSE),IF(AC301="0",IF(AE301="0","",IF(AA301="0","",VLOOKUP(AA301+0,slovy!J301:K309,2,FALSE))),IF(AC301="1","",IF(AA301="0",IF(AC301&gt;1,slovy!$M$13,""),VLOOKUP(AA301+0,slovy!$L$2:$M$10,2,FALSE)))))</f>
        <v>#VALUE!</v>
      </c>
      <c r="AA301" t="str">
        <f t="shared" si="80"/>
        <v/>
      </c>
      <c r="AB301" t="e">
        <f>IF(ISBLANK(AC301),"",IF(AC301="0","",IF(AC301="1",CONCATENATE(VLOOKUP(AA301+0,slovy!$F$2:$G$11,2,FALSE),slovy!$M$13),VLOOKUP(AC301+0,slovy!$D$2:$E$10,2,FALSE))))</f>
        <v>#VALUE!</v>
      </c>
      <c r="AC301" t="str">
        <f t="shared" si="81"/>
        <v/>
      </c>
      <c r="AD301" t="e">
        <f>IF(ISBLANK(AE301),"",IF(AE301="0","",IF(AA301="0",CONCATENATE(VLOOKUP(AE301+0,slovy!$H$2:$I$10,2,FALSE),slovy!$M$13),VLOOKUP(AE301+0,slovy!$H$2:$I$10,2,FALSE))))</f>
        <v>#VALUE!</v>
      </c>
      <c r="AE301" t="str">
        <f t="shared" si="82"/>
        <v/>
      </c>
      <c r="AF301" t="e">
        <f>IF(ISBLANK(AG301),"",VLOOKUP(AG301+0,slovy!$N$2:$O$10,2,FALSE))</f>
        <v>#VALUE!</v>
      </c>
      <c r="AG301" t="str">
        <f t="shared" si="83"/>
        <v/>
      </c>
      <c r="AK301">
        <f>ÚJ!$B$2</f>
        <v>0</v>
      </c>
      <c r="AL301">
        <f>ÚJ!$B$3</f>
        <v>0</v>
      </c>
      <c r="AM301">
        <f>ÚJ!$B$4</f>
        <v>0</v>
      </c>
      <c r="AN301" s="200">
        <f>ÚJ!$B$5</f>
        <v>0</v>
      </c>
    </row>
    <row r="302" spans="1:40" x14ac:dyDescent="0.25">
      <c r="A302" t="str">
        <f>IF(ISBLANK('Peněžní deník'!C306),"",'Peněžní deník'!C306)</f>
        <v/>
      </c>
      <c r="B302" s="197" t="str">
        <f>IF(ISBLANK('Peněžní deník'!B306),"",'Peněžní deník'!B306)</f>
        <v/>
      </c>
      <c r="C302" t="str">
        <f>IF(ISBLANK('Peněžní deník'!D306),"",'Peněžní deník'!D306)</f>
        <v/>
      </c>
      <c r="D302" t="str">
        <f>IF(ISNUMBER('Peněžní deník'!F306),"příjmový",IF(ISNUMBER('Peněžní deník'!G306),"výdajový",IF(ISNUMBER('Peněžní deník'!H306),"příjmový",IF(ISNUMBER('Peněžní deník'!I306),"výdajový",""))))</f>
        <v/>
      </c>
      <c r="E302" t="str">
        <f>IF(ISNUMBER('Peněžní deník'!F306),"hotově",IF(ISNUMBER('Peněžní deník'!G306),"hotově",IF(ISNUMBER('Peněžní deník'!H306),"na účet",IF(ISNUMBER('Peněžní deník'!I306),"z účtu",""))))</f>
        <v/>
      </c>
      <c r="F302" t="e">
        <f>VLOOKUP('Peněžní deník'!E306,'Čísla položek'!$A$2:$C$45,2,FALSE)</f>
        <v>#N/A</v>
      </c>
      <c r="G302" s="205" t="str">
        <f>TEXT('Peněžní deník'!F306+'Peněžní deník'!G306+'Peněžní deník'!H306+'Peněžní deník'!I306,"0,00")</f>
        <v>0,00</v>
      </c>
      <c r="H302" s="205">
        <f t="shared" si="84"/>
        <v>0</v>
      </c>
      <c r="I302" s="205">
        <f t="shared" si="87"/>
        <v>0</v>
      </c>
      <c r="J302" t="str">
        <f t="shared" si="86"/>
        <v/>
      </c>
      <c r="K302" t="str">
        <f t="shared" si="88"/>
        <v/>
      </c>
      <c r="L302">
        <f t="shared" si="89"/>
        <v>1</v>
      </c>
      <c r="M302" t="str">
        <f t="shared" si="90"/>
        <v/>
      </c>
      <c r="N302" t="str">
        <f>IF(O302="0","",IF(L302=1,VLOOKUP(O302+0,slovy!$A$2:$C$10,3,FALSE),IF(Q302="1","",VLOOKUP(O302+0,slovy!$A$2:$B$10,2))))</f>
        <v/>
      </c>
      <c r="O302" t="str">
        <f t="shared" si="85"/>
        <v>0</v>
      </c>
      <c r="P302" t="e">
        <f>IF(Q302="0","",IF(Q302="1",VLOOKUP(O302+0,slovy!$F$2:$G$11,2,FALSE),VLOOKUP(Q302+0,slovy!$D$2:$E$10,2,FALSE)))</f>
        <v>#VALUE!</v>
      </c>
      <c r="Q302" t="str">
        <f t="shared" si="91"/>
        <v/>
      </c>
      <c r="R302">
        <f t="shared" si="75"/>
        <v>1</v>
      </c>
      <c r="S302" t="str">
        <f t="shared" si="76"/>
        <v/>
      </c>
      <c r="T302" t="str">
        <f>IF(U302="0","",IF(R302=1,VLOOKUP(U302+0,slovy!$A$2:$C$10,3,FALSE),IF(W302="1","",VLOOKUP(U302+0,slovy!$A$2:$B$10,2))))</f>
        <v/>
      </c>
      <c r="U302" t="str">
        <f t="shared" si="77"/>
        <v>0</v>
      </c>
      <c r="V302" t="e">
        <f>IF(W302="0","",IF(W302="1",VLOOKUP(U302+0,slovy!$F$2:$G$11,2,FALSE),VLOOKUP(W302+0,slovy!$D$2:$E$10,2,FALSE)))</f>
        <v>#VALUE!</v>
      </c>
      <c r="W302" t="str">
        <f t="shared" si="78"/>
        <v/>
      </c>
      <c r="X302" t="e">
        <f>IF(Y302="0","",VLOOKUP(Y302+0,slovy!$H$2:$I$10,2,FALSE))</f>
        <v>#VALUE!</v>
      </c>
      <c r="Y302" t="str">
        <f t="shared" si="79"/>
        <v/>
      </c>
      <c r="Z302" t="e">
        <f>IF(AC302="",VLOOKUP(AA302+0,slovy!$J$2:$K$10,2,FALSE),IF(AC302="0",IF(AE302="0","",IF(AA302="0","",VLOOKUP(AA302+0,slovy!J302:K310,2,FALSE))),IF(AC302="1","",IF(AA302="0",IF(AC302&gt;1,slovy!$M$13,""),VLOOKUP(AA302+0,slovy!$L$2:$M$10,2,FALSE)))))</f>
        <v>#VALUE!</v>
      </c>
      <c r="AA302" t="str">
        <f t="shared" si="80"/>
        <v/>
      </c>
      <c r="AB302" t="e">
        <f>IF(ISBLANK(AC302),"",IF(AC302="0","",IF(AC302="1",CONCATENATE(VLOOKUP(AA302+0,slovy!$F$2:$G$11,2,FALSE),slovy!$M$13),VLOOKUP(AC302+0,slovy!$D$2:$E$10,2,FALSE))))</f>
        <v>#VALUE!</v>
      </c>
      <c r="AC302" t="str">
        <f t="shared" si="81"/>
        <v/>
      </c>
      <c r="AD302" t="e">
        <f>IF(ISBLANK(AE302),"",IF(AE302="0","",IF(AA302="0",CONCATENATE(VLOOKUP(AE302+0,slovy!$H$2:$I$10,2,FALSE),slovy!$M$13),VLOOKUP(AE302+0,slovy!$H$2:$I$10,2,FALSE))))</f>
        <v>#VALUE!</v>
      </c>
      <c r="AE302" t="str">
        <f t="shared" si="82"/>
        <v/>
      </c>
      <c r="AF302" t="e">
        <f>IF(ISBLANK(AG302),"",VLOOKUP(AG302+0,slovy!$N$2:$O$10,2,FALSE))</f>
        <v>#VALUE!</v>
      </c>
      <c r="AG302" t="str">
        <f t="shared" si="83"/>
        <v/>
      </c>
      <c r="AK302">
        <f>ÚJ!$B$2</f>
        <v>0</v>
      </c>
      <c r="AL302">
        <f>ÚJ!$B$3</f>
        <v>0</v>
      </c>
      <c r="AM302">
        <f>ÚJ!$B$4</f>
        <v>0</v>
      </c>
      <c r="AN302" s="200">
        <f>ÚJ!$B$5</f>
        <v>0</v>
      </c>
    </row>
    <row r="303" spans="1:40" x14ac:dyDescent="0.25">
      <c r="A303" t="str">
        <f>IF(ISBLANK('Peněžní deník'!C307),"",'Peněžní deník'!C307)</f>
        <v/>
      </c>
      <c r="B303" s="197" t="str">
        <f>IF(ISBLANK('Peněžní deník'!B307),"",'Peněžní deník'!B307)</f>
        <v/>
      </c>
      <c r="C303" t="str">
        <f>IF(ISBLANK('Peněžní deník'!D307),"",'Peněžní deník'!D307)</f>
        <v/>
      </c>
      <c r="D303" t="str">
        <f>IF(ISNUMBER('Peněžní deník'!F307),"příjmový",IF(ISNUMBER('Peněžní deník'!G307),"výdajový",IF(ISNUMBER('Peněžní deník'!H307),"příjmový",IF(ISNUMBER('Peněžní deník'!I307),"výdajový",""))))</f>
        <v/>
      </c>
      <c r="E303" t="str">
        <f>IF(ISNUMBER('Peněžní deník'!F307),"hotově",IF(ISNUMBER('Peněžní deník'!G307),"hotově",IF(ISNUMBER('Peněžní deník'!H307),"na účet",IF(ISNUMBER('Peněžní deník'!I307),"z účtu",""))))</f>
        <v/>
      </c>
      <c r="F303" t="e">
        <f>VLOOKUP('Peněžní deník'!E307,'Čísla položek'!$A$2:$C$45,2,FALSE)</f>
        <v>#N/A</v>
      </c>
      <c r="G303" s="205" t="str">
        <f>TEXT('Peněžní deník'!F307+'Peněžní deník'!G307+'Peněžní deník'!H307+'Peněžní deník'!I307,"0,00")</f>
        <v>0,00</v>
      </c>
      <c r="H303" s="205">
        <f t="shared" si="84"/>
        <v>0</v>
      </c>
      <c r="I303" s="205">
        <f t="shared" si="87"/>
        <v>0</v>
      </c>
      <c r="J303" t="str">
        <f t="shared" si="86"/>
        <v/>
      </c>
      <c r="K303" t="str">
        <f t="shared" si="88"/>
        <v/>
      </c>
      <c r="L303">
        <f t="shared" si="89"/>
        <v>1</v>
      </c>
      <c r="M303" t="str">
        <f t="shared" si="90"/>
        <v/>
      </c>
      <c r="N303" t="str">
        <f>IF(O303="0","",IF(L303=1,VLOOKUP(O303+0,slovy!$A$2:$C$10,3,FALSE),IF(Q303="1","",VLOOKUP(O303+0,slovy!$A$2:$B$10,2))))</f>
        <v/>
      </c>
      <c r="O303" t="str">
        <f t="shared" si="85"/>
        <v>0</v>
      </c>
      <c r="P303" t="e">
        <f>IF(Q303="0","",IF(Q303="1",VLOOKUP(O303+0,slovy!$F$2:$G$11,2,FALSE),VLOOKUP(Q303+0,slovy!$D$2:$E$10,2,FALSE)))</f>
        <v>#VALUE!</v>
      </c>
      <c r="Q303" t="str">
        <f t="shared" si="91"/>
        <v/>
      </c>
      <c r="R303">
        <f t="shared" si="75"/>
        <v>1</v>
      </c>
      <c r="S303" t="str">
        <f t="shared" si="76"/>
        <v/>
      </c>
      <c r="T303" t="str">
        <f>IF(U303="0","",IF(R303=1,VLOOKUP(U303+0,slovy!$A$2:$C$10,3,FALSE),IF(W303="1","",VLOOKUP(U303+0,slovy!$A$2:$B$10,2))))</f>
        <v/>
      </c>
      <c r="U303" t="str">
        <f t="shared" si="77"/>
        <v>0</v>
      </c>
      <c r="V303" t="e">
        <f>IF(W303="0","",IF(W303="1",VLOOKUP(U303+0,slovy!$F$2:$G$11,2,FALSE),VLOOKUP(W303+0,slovy!$D$2:$E$10,2,FALSE)))</f>
        <v>#VALUE!</v>
      </c>
      <c r="W303" t="str">
        <f t="shared" si="78"/>
        <v/>
      </c>
      <c r="X303" t="e">
        <f>IF(Y303="0","",VLOOKUP(Y303+0,slovy!$H$2:$I$10,2,FALSE))</f>
        <v>#VALUE!</v>
      </c>
      <c r="Y303" t="str">
        <f t="shared" si="79"/>
        <v/>
      </c>
      <c r="Z303" t="e">
        <f>IF(AC303="",VLOOKUP(AA303+0,slovy!$J$2:$K$10,2,FALSE),IF(AC303="0",IF(AE303="0","",IF(AA303="0","",VLOOKUP(AA303+0,slovy!J303:K311,2,FALSE))),IF(AC303="1","",IF(AA303="0",IF(AC303&gt;1,slovy!$M$13,""),VLOOKUP(AA303+0,slovy!$L$2:$M$10,2,FALSE)))))</f>
        <v>#VALUE!</v>
      </c>
      <c r="AA303" t="str">
        <f t="shared" si="80"/>
        <v/>
      </c>
      <c r="AB303" t="e">
        <f>IF(ISBLANK(AC303),"",IF(AC303="0","",IF(AC303="1",CONCATENATE(VLOOKUP(AA303+0,slovy!$F$2:$G$11,2,FALSE),slovy!$M$13),VLOOKUP(AC303+0,slovy!$D$2:$E$10,2,FALSE))))</f>
        <v>#VALUE!</v>
      </c>
      <c r="AC303" t="str">
        <f t="shared" si="81"/>
        <v/>
      </c>
      <c r="AD303" t="e">
        <f>IF(ISBLANK(AE303),"",IF(AE303="0","",IF(AA303="0",CONCATENATE(VLOOKUP(AE303+0,slovy!$H$2:$I$10,2,FALSE),slovy!$M$13),VLOOKUP(AE303+0,slovy!$H$2:$I$10,2,FALSE))))</f>
        <v>#VALUE!</v>
      </c>
      <c r="AE303" t="str">
        <f t="shared" si="82"/>
        <v/>
      </c>
      <c r="AF303" t="e">
        <f>IF(ISBLANK(AG303),"",VLOOKUP(AG303+0,slovy!$N$2:$O$10,2,FALSE))</f>
        <v>#VALUE!</v>
      </c>
      <c r="AG303" t="str">
        <f t="shared" si="83"/>
        <v/>
      </c>
      <c r="AK303">
        <f>ÚJ!$B$2</f>
        <v>0</v>
      </c>
      <c r="AL303">
        <f>ÚJ!$B$3</f>
        <v>0</v>
      </c>
      <c r="AM303">
        <f>ÚJ!$B$4</f>
        <v>0</v>
      </c>
      <c r="AN303" s="200">
        <f>ÚJ!$B$5</f>
        <v>0</v>
      </c>
    </row>
    <row r="304" spans="1:40" x14ac:dyDescent="0.25">
      <c r="A304" t="str">
        <f>IF(ISBLANK('Peněžní deník'!C308),"",'Peněžní deník'!C308)</f>
        <v/>
      </c>
      <c r="B304" s="197" t="str">
        <f>IF(ISBLANK('Peněžní deník'!B308),"",'Peněžní deník'!B308)</f>
        <v/>
      </c>
      <c r="C304" t="str">
        <f>IF(ISBLANK('Peněžní deník'!D308),"",'Peněžní deník'!D308)</f>
        <v/>
      </c>
      <c r="D304" t="str">
        <f>IF(ISNUMBER('Peněžní deník'!F308),"příjmový",IF(ISNUMBER('Peněžní deník'!G308),"výdajový",IF(ISNUMBER('Peněžní deník'!H308),"příjmový",IF(ISNUMBER('Peněžní deník'!I308),"výdajový",""))))</f>
        <v/>
      </c>
      <c r="E304" t="str">
        <f>IF(ISNUMBER('Peněžní deník'!F308),"hotově",IF(ISNUMBER('Peněžní deník'!G308),"hotově",IF(ISNUMBER('Peněžní deník'!H308),"na účet",IF(ISNUMBER('Peněžní deník'!I308),"z účtu",""))))</f>
        <v/>
      </c>
      <c r="F304" t="e">
        <f>VLOOKUP('Peněžní deník'!E308,'Čísla položek'!$A$2:$C$45,2,FALSE)</f>
        <v>#N/A</v>
      </c>
      <c r="G304" s="205" t="str">
        <f>TEXT('Peněžní deník'!F308+'Peněžní deník'!G308+'Peněžní deník'!H308+'Peněžní deník'!I308,"0,00")</f>
        <v>0,00</v>
      </c>
      <c r="H304" s="205">
        <f t="shared" si="84"/>
        <v>0</v>
      </c>
      <c r="I304" s="205">
        <f t="shared" si="87"/>
        <v>0</v>
      </c>
      <c r="J304" t="str">
        <f t="shared" si="86"/>
        <v/>
      </c>
      <c r="K304" t="str">
        <f t="shared" si="88"/>
        <v/>
      </c>
      <c r="L304">
        <f t="shared" si="89"/>
        <v>1</v>
      </c>
      <c r="M304" t="str">
        <f t="shared" si="90"/>
        <v/>
      </c>
      <c r="N304" t="str">
        <f>IF(O304="0","",IF(L304=1,VLOOKUP(O304+0,slovy!$A$2:$C$10,3,FALSE),IF(Q304="1","",VLOOKUP(O304+0,slovy!$A$2:$B$10,2))))</f>
        <v/>
      </c>
      <c r="O304" t="str">
        <f t="shared" si="85"/>
        <v>0</v>
      </c>
      <c r="P304" t="e">
        <f>IF(Q304="0","",IF(Q304="1",VLOOKUP(O304+0,slovy!$F$2:$G$11,2,FALSE),VLOOKUP(Q304+0,slovy!$D$2:$E$10,2,FALSE)))</f>
        <v>#VALUE!</v>
      </c>
      <c r="Q304" t="str">
        <f t="shared" si="91"/>
        <v/>
      </c>
      <c r="R304">
        <f t="shared" si="75"/>
        <v>1</v>
      </c>
      <c r="S304" t="str">
        <f t="shared" si="76"/>
        <v/>
      </c>
      <c r="T304" t="str">
        <f>IF(U304="0","",IF(R304=1,VLOOKUP(U304+0,slovy!$A$2:$C$10,3,FALSE),IF(W304="1","",VLOOKUP(U304+0,slovy!$A$2:$B$10,2))))</f>
        <v/>
      </c>
      <c r="U304" t="str">
        <f t="shared" si="77"/>
        <v>0</v>
      </c>
      <c r="V304" t="e">
        <f>IF(W304="0","",IF(W304="1",VLOOKUP(U304+0,slovy!$F$2:$G$11,2,FALSE),VLOOKUP(W304+0,slovy!$D$2:$E$10,2,FALSE)))</f>
        <v>#VALUE!</v>
      </c>
      <c r="W304" t="str">
        <f t="shared" si="78"/>
        <v/>
      </c>
      <c r="X304" t="e">
        <f>IF(Y304="0","",VLOOKUP(Y304+0,slovy!$H$2:$I$10,2,FALSE))</f>
        <v>#VALUE!</v>
      </c>
      <c r="Y304" t="str">
        <f t="shared" si="79"/>
        <v/>
      </c>
      <c r="Z304" t="e">
        <f>IF(AC304="",VLOOKUP(AA304+0,slovy!$J$2:$K$10,2,FALSE),IF(AC304="0",IF(AE304="0","",IF(AA304="0","",VLOOKUP(AA304+0,slovy!J304:K312,2,FALSE))),IF(AC304="1","",IF(AA304="0",IF(AC304&gt;1,slovy!$M$13,""),VLOOKUP(AA304+0,slovy!$L$2:$M$10,2,FALSE)))))</f>
        <v>#VALUE!</v>
      </c>
      <c r="AA304" t="str">
        <f t="shared" si="80"/>
        <v/>
      </c>
      <c r="AB304" t="e">
        <f>IF(ISBLANK(AC304),"",IF(AC304="0","",IF(AC304="1",CONCATENATE(VLOOKUP(AA304+0,slovy!$F$2:$G$11,2,FALSE),slovy!$M$13),VLOOKUP(AC304+0,slovy!$D$2:$E$10,2,FALSE))))</f>
        <v>#VALUE!</v>
      </c>
      <c r="AC304" t="str">
        <f t="shared" si="81"/>
        <v/>
      </c>
      <c r="AD304" t="e">
        <f>IF(ISBLANK(AE304),"",IF(AE304="0","",IF(AA304="0",CONCATENATE(VLOOKUP(AE304+0,slovy!$H$2:$I$10,2,FALSE),slovy!$M$13),VLOOKUP(AE304+0,slovy!$H$2:$I$10,2,FALSE))))</f>
        <v>#VALUE!</v>
      </c>
      <c r="AE304" t="str">
        <f t="shared" si="82"/>
        <v/>
      </c>
      <c r="AF304" t="e">
        <f>IF(ISBLANK(AG304),"",VLOOKUP(AG304+0,slovy!$N$2:$O$10,2,FALSE))</f>
        <v>#VALUE!</v>
      </c>
      <c r="AG304" t="str">
        <f t="shared" si="83"/>
        <v/>
      </c>
      <c r="AK304">
        <f>ÚJ!$B$2</f>
        <v>0</v>
      </c>
      <c r="AL304">
        <f>ÚJ!$B$3</f>
        <v>0</v>
      </c>
      <c r="AM304">
        <f>ÚJ!$B$4</f>
        <v>0</v>
      </c>
      <c r="AN304" s="200">
        <f>ÚJ!$B$5</f>
        <v>0</v>
      </c>
    </row>
    <row r="305" spans="1:40" x14ac:dyDescent="0.25">
      <c r="A305" t="str">
        <f>IF(ISBLANK('Peněžní deník'!C309),"",'Peněžní deník'!C309)</f>
        <v/>
      </c>
      <c r="B305" s="197" t="str">
        <f>IF(ISBLANK('Peněžní deník'!B309),"",'Peněžní deník'!B309)</f>
        <v/>
      </c>
      <c r="C305" t="str">
        <f>IF(ISBLANK('Peněžní deník'!D309),"",'Peněžní deník'!D309)</f>
        <v/>
      </c>
      <c r="D305" t="str">
        <f>IF(ISNUMBER('Peněžní deník'!F309),"příjmový",IF(ISNUMBER('Peněžní deník'!G309),"výdajový",IF(ISNUMBER('Peněžní deník'!H309),"příjmový",IF(ISNUMBER('Peněžní deník'!I309),"výdajový",""))))</f>
        <v/>
      </c>
      <c r="E305" t="str">
        <f>IF(ISNUMBER('Peněžní deník'!F309),"hotově",IF(ISNUMBER('Peněžní deník'!G309),"hotově",IF(ISNUMBER('Peněžní deník'!H309),"na účet",IF(ISNUMBER('Peněžní deník'!I309),"z účtu",""))))</f>
        <v/>
      </c>
      <c r="F305" t="e">
        <f>VLOOKUP('Peněžní deník'!E309,'Čísla položek'!$A$2:$C$45,2,FALSE)</f>
        <v>#N/A</v>
      </c>
      <c r="G305" s="205" t="str">
        <f>TEXT('Peněžní deník'!F309+'Peněžní deník'!G309+'Peněžní deník'!H309+'Peněžní deník'!I309,"0,00")</f>
        <v>0,00</v>
      </c>
      <c r="H305" s="205">
        <f t="shared" si="84"/>
        <v>0</v>
      </c>
      <c r="I305" s="205">
        <f t="shared" si="87"/>
        <v>0</v>
      </c>
      <c r="J305" t="str">
        <f t="shared" si="86"/>
        <v/>
      </c>
      <c r="K305" t="str">
        <f t="shared" si="88"/>
        <v/>
      </c>
      <c r="L305">
        <f t="shared" si="89"/>
        <v>1</v>
      </c>
      <c r="M305" t="str">
        <f t="shared" si="90"/>
        <v/>
      </c>
      <c r="N305" t="str">
        <f>IF(O305="0","",IF(L305=1,VLOOKUP(O305+0,slovy!$A$2:$C$10,3,FALSE),IF(Q305="1","",VLOOKUP(O305+0,slovy!$A$2:$B$10,2))))</f>
        <v/>
      </c>
      <c r="O305" t="str">
        <f t="shared" si="85"/>
        <v>0</v>
      </c>
      <c r="P305" t="e">
        <f>IF(Q305="0","",IF(Q305="1",VLOOKUP(O305+0,slovy!$F$2:$G$11,2,FALSE),VLOOKUP(Q305+0,slovy!$D$2:$E$10,2,FALSE)))</f>
        <v>#VALUE!</v>
      </c>
      <c r="Q305" t="str">
        <f t="shared" si="91"/>
        <v/>
      </c>
      <c r="R305">
        <f t="shared" si="75"/>
        <v>1</v>
      </c>
      <c r="S305" t="str">
        <f t="shared" si="76"/>
        <v/>
      </c>
      <c r="T305" t="str">
        <f>IF(U305="0","",IF(R305=1,VLOOKUP(U305+0,slovy!$A$2:$C$10,3,FALSE),IF(W305="1","",VLOOKUP(U305+0,slovy!$A$2:$B$10,2))))</f>
        <v/>
      </c>
      <c r="U305" t="str">
        <f t="shared" si="77"/>
        <v>0</v>
      </c>
      <c r="V305" t="e">
        <f>IF(W305="0","",IF(W305="1",VLOOKUP(U305+0,slovy!$F$2:$G$11,2,FALSE),VLOOKUP(W305+0,slovy!$D$2:$E$10,2,FALSE)))</f>
        <v>#VALUE!</v>
      </c>
      <c r="W305" t="str">
        <f t="shared" si="78"/>
        <v/>
      </c>
      <c r="X305" t="e">
        <f>IF(Y305="0","",VLOOKUP(Y305+0,slovy!$H$2:$I$10,2,FALSE))</f>
        <v>#VALUE!</v>
      </c>
      <c r="Y305" t="str">
        <f t="shared" si="79"/>
        <v/>
      </c>
      <c r="Z305" t="e">
        <f>IF(AC305="",VLOOKUP(AA305+0,slovy!$J$2:$K$10,2,FALSE),IF(AC305="0",IF(AE305="0","",IF(AA305="0","",VLOOKUP(AA305+0,slovy!J305:K313,2,FALSE))),IF(AC305="1","",IF(AA305="0",IF(AC305&gt;1,slovy!$M$13,""),VLOOKUP(AA305+0,slovy!$L$2:$M$10,2,FALSE)))))</f>
        <v>#VALUE!</v>
      </c>
      <c r="AA305" t="str">
        <f t="shared" si="80"/>
        <v/>
      </c>
      <c r="AB305" t="e">
        <f>IF(ISBLANK(AC305),"",IF(AC305="0","",IF(AC305="1",CONCATENATE(VLOOKUP(AA305+0,slovy!$F$2:$G$11,2,FALSE),slovy!$M$13),VLOOKUP(AC305+0,slovy!$D$2:$E$10,2,FALSE))))</f>
        <v>#VALUE!</v>
      </c>
      <c r="AC305" t="str">
        <f t="shared" si="81"/>
        <v/>
      </c>
      <c r="AD305" t="e">
        <f>IF(ISBLANK(AE305),"",IF(AE305="0","",IF(AA305="0",CONCATENATE(VLOOKUP(AE305+0,slovy!$H$2:$I$10,2,FALSE),slovy!$M$13),VLOOKUP(AE305+0,slovy!$H$2:$I$10,2,FALSE))))</f>
        <v>#VALUE!</v>
      </c>
      <c r="AE305" t="str">
        <f t="shared" si="82"/>
        <v/>
      </c>
      <c r="AF305" t="e">
        <f>IF(ISBLANK(AG305),"",VLOOKUP(AG305+0,slovy!$N$2:$O$10,2,FALSE))</f>
        <v>#VALUE!</v>
      </c>
      <c r="AG305" t="str">
        <f t="shared" si="83"/>
        <v/>
      </c>
      <c r="AK305">
        <f>ÚJ!$B$2</f>
        <v>0</v>
      </c>
      <c r="AL305">
        <f>ÚJ!$B$3</f>
        <v>0</v>
      </c>
      <c r="AM305">
        <f>ÚJ!$B$4</f>
        <v>0</v>
      </c>
      <c r="AN305" s="200">
        <f>ÚJ!$B$5</f>
        <v>0</v>
      </c>
    </row>
    <row r="306" spans="1:40" x14ac:dyDescent="0.25">
      <c r="A306" t="str">
        <f>IF(ISBLANK('Peněžní deník'!C310),"",'Peněžní deník'!C310)</f>
        <v/>
      </c>
      <c r="B306" s="197" t="str">
        <f>IF(ISBLANK('Peněžní deník'!B310),"",'Peněžní deník'!B310)</f>
        <v/>
      </c>
      <c r="C306" t="str">
        <f>IF(ISBLANK('Peněžní deník'!D310),"",'Peněžní deník'!D310)</f>
        <v/>
      </c>
      <c r="D306" t="str">
        <f>IF(ISNUMBER('Peněžní deník'!F310),"příjmový",IF(ISNUMBER('Peněžní deník'!G310),"výdajový",IF(ISNUMBER('Peněžní deník'!H310),"příjmový",IF(ISNUMBER('Peněžní deník'!I310),"výdajový",""))))</f>
        <v/>
      </c>
      <c r="E306" t="str">
        <f>IF(ISNUMBER('Peněžní deník'!F310),"hotově",IF(ISNUMBER('Peněžní deník'!G310),"hotově",IF(ISNUMBER('Peněžní deník'!H310),"na účet",IF(ISNUMBER('Peněžní deník'!I310),"z účtu",""))))</f>
        <v/>
      </c>
      <c r="F306" t="e">
        <f>VLOOKUP('Peněžní deník'!E310,'Čísla položek'!$A$2:$C$45,2,FALSE)</f>
        <v>#N/A</v>
      </c>
      <c r="G306" s="205" t="str">
        <f>TEXT('Peněžní deník'!F310+'Peněžní deník'!G310+'Peněžní deník'!H310+'Peněžní deník'!I310,"0,00")</f>
        <v>0,00</v>
      </c>
      <c r="H306" s="205">
        <f t="shared" si="84"/>
        <v>0</v>
      </c>
      <c r="I306" s="205">
        <f t="shared" si="87"/>
        <v>0</v>
      </c>
      <c r="J306" t="str">
        <f t="shared" si="86"/>
        <v/>
      </c>
      <c r="K306" t="str">
        <f t="shared" si="88"/>
        <v/>
      </c>
      <c r="L306">
        <f t="shared" si="89"/>
        <v>1</v>
      </c>
      <c r="M306" t="str">
        <f t="shared" si="90"/>
        <v/>
      </c>
      <c r="N306" t="str">
        <f>IF(O306="0","",IF(L306=1,VLOOKUP(O306+0,slovy!$A$2:$C$10,3,FALSE),IF(Q306="1","",VLOOKUP(O306+0,slovy!$A$2:$B$10,2))))</f>
        <v/>
      </c>
      <c r="O306" t="str">
        <f t="shared" si="85"/>
        <v>0</v>
      </c>
      <c r="P306" t="e">
        <f>IF(Q306="0","",IF(Q306="1",VLOOKUP(O306+0,slovy!$F$2:$G$11,2,FALSE),VLOOKUP(Q306+0,slovy!$D$2:$E$10,2,FALSE)))</f>
        <v>#VALUE!</v>
      </c>
      <c r="Q306" t="str">
        <f t="shared" si="91"/>
        <v/>
      </c>
      <c r="R306">
        <f t="shared" si="75"/>
        <v>1</v>
      </c>
      <c r="S306" t="str">
        <f t="shared" si="76"/>
        <v/>
      </c>
      <c r="T306" t="str">
        <f>IF(U306="0","",IF(R306=1,VLOOKUP(U306+0,slovy!$A$2:$C$10,3,FALSE),IF(W306="1","",VLOOKUP(U306+0,slovy!$A$2:$B$10,2))))</f>
        <v/>
      </c>
      <c r="U306" t="str">
        <f t="shared" si="77"/>
        <v>0</v>
      </c>
      <c r="V306" t="e">
        <f>IF(W306="0","",IF(W306="1",VLOOKUP(U306+0,slovy!$F$2:$G$11,2,FALSE),VLOOKUP(W306+0,slovy!$D$2:$E$10,2,FALSE)))</f>
        <v>#VALUE!</v>
      </c>
      <c r="W306" t="str">
        <f t="shared" si="78"/>
        <v/>
      </c>
      <c r="X306" t="e">
        <f>IF(Y306="0","",VLOOKUP(Y306+0,slovy!$H$2:$I$10,2,FALSE))</f>
        <v>#VALUE!</v>
      </c>
      <c r="Y306" t="str">
        <f t="shared" si="79"/>
        <v/>
      </c>
      <c r="Z306" t="e">
        <f>IF(AC306="",VLOOKUP(AA306+0,slovy!$J$2:$K$10,2,FALSE),IF(AC306="0",IF(AE306="0","",IF(AA306="0","",VLOOKUP(AA306+0,slovy!J306:K314,2,FALSE))),IF(AC306="1","",IF(AA306="0",IF(AC306&gt;1,slovy!$M$13,""),VLOOKUP(AA306+0,slovy!$L$2:$M$10,2,FALSE)))))</f>
        <v>#VALUE!</v>
      </c>
      <c r="AA306" t="str">
        <f t="shared" si="80"/>
        <v/>
      </c>
      <c r="AB306" t="e">
        <f>IF(ISBLANK(AC306),"",IF(AC306="0","",IF(AC306="1",CONCATENATE(VLOOKUP(AA306+0,slovy!$F$2:$G$11,2,FALSE),slovy!$M$13),VLOOKUP(AC306+0,slovy!$D$2:$E$10,2,FALSE))))</f>
        <v>#VALUE!</v>
      </c>
      <c r="AC306" t="str">
        <f t="shared" si="81"/>
        <v/>
      </c>
      <c r="AD306" t="e">
        <f>IF(ISBLANK(AE306),"",IF(AE306="0","",IF(AA306="0",CONCATENATE(VLOOKUP(AE306+0,slovy!$H$2:$I$10,2,FALSE),slovy!$M$13),VLOOKUP(AE306+0,slovy!$H$2:$I$10,2,FALSE))))</f>
        <v>#VALUE!</v>
      </c>
      <c r="AE306" t="str">
        <f t="shared" si="82"/>
        <v/>
      </c>
      <c r="AF306" t="e">
        <f>IF(ISBLANK(AG306),"",VLOOKUP(AG306+0,slovy!$N$2:$O$10,2,FALSE))</f>
        <v>#VALUE!</v>
      </c>
      <c r="AG306" t="str">
        <f t="shared" si="83"/>
        <v/>
      </c>
      <c r="AK306">
        <f>ÚJ!$B$2</f>
        <v>0</v>
      </c>
      <c r="AL306">
        <f>ÚJ!$B$3</f>
        <v>0</v>
      </c>
      <c r="AM306">
        <f>ÚJ!$B$4</f>
        <v>0</v>
      </c>
      <c r="AN306" s="200">
        <f>ÚJ!$B$5</f>
        <v>0</v>
      </c>
    </row>
    <row r="307" spans="1:40" x14ac:dyDescent="0.25">
      <c r="A307" t="str">
        <f>IF(ISBLANK('Peněžní deník'!C311),"",'Peněžní deník'!C311)</f>
        <v/>
      </c>
      <c r="B307" s="197" t="str">
        <f>IF(ISBLANK('Peněžní deník'!B311),"",'Peněžní deník'!B311)</f>
        <v/>
      </c>
      <c r="C307" t="str">
        <f>IF(ISBLANK('Peněžní deník'!D311),"",'Peněžní deník'!D311)</f>
        <v/>
      </c>
      <c r="D307" t="str">
        <f>IF(ISNUMBER('Peněžní deník'!F311),"příjmový",IF(ISNUMBER('Peněžní deník'!G311),"výdajový",IF(ISNUMBER('Peněžní deník'!H311),"příjmový",IF(ISNUMBER('Peněžní deník'!I311),"výdajový",""))))</f>
        <v/>
      </c>
      <c r="E307" t="str">
        <f>IF(ISNUMBER('Peněžní deník'!F311),"hotově",IF(ISNUMBER('Peněžní deník'!G311),"hotově",IF(ISNUMBER('Peněžní deník'!H311),"na účet",IF(ISNUMBER('Peněžní deník'!I311),"z účtu",""))))</f>
        <v/>
      </c>
      <c r="F307" t="e">
        <f>VLOOKUP('Peněžní deník'!E311,'Čísla položek'!$A$2:$C$45,2,FALSE)</f>
        <v>#N/A</v>
      </c>
      <c r="G307" s="205" t="str">
        <f>TEXT('Peněžní deník'!F311+'Peněžní deník'!G311+'Peněžní deník'!H311+'Peněžní deník'!I311,"0,00")</f>
        <v>0,00</v>
      </c>
      <c r="H307" s="205">
        <f t="shared" si="84"/>
        <v>0</v>
      </c>
      <c r="I307" s="205">
        <f t="shared" si="87"/>
        <v>0</v>
      </c>
      <c r="J307" t="str">
        <f t="shared" si="86"/>
        <v/>
      </c>
      <c r="K307" t="str">
        <f t="shared" si="88"/>
        <v/>
      </c>
      <c r="L307">
        <f t="shared" si="89"/>
        <v>1</v>
      </c>
      <c r="M307" t="str">
        <f t="shared" si="90"/>
        <v/>
      </c>
      <c r="N307" t="str">
        <f>IF(O307="0","",IF(L307=1,VLOOKUP(O307+0,slovy!$A$2:$C$10,3,FALSE),IF(Q307="1","",VLOOKUP(O307+0,slovy!$A$2:$B$10,2))))</f>
        <v/>
      </c>
      <c r="O307" t="str">
        <f t="shared" si="85"/>
        <v>0</v>
      </c>
      <c r="P307" t="e">
        <f>IF(Q307="0","",IF(Q307="1",VLOOKUP(O307+0,slovy!$F$2:$G$11,2,FALSE),VLOOKUP(Q307+0,slovy!$D$2:$E$10,2,FALSE)))</f>
        <v>#VALUE!</v>
      </c>
      <c r="Q307" t="str">
        <f t="shared" si="91"/>
        <v/>
      </c>
      <c r="R307">
        <f t="shared" si="75"/>
        <v>1</v>
      </c>
      <c r="S307" t="str">
        <f t="shared" si="76"/>
        <v/>
      </c>
      <c r="T307" t="str">
        <f>IF(U307="0","",IF(R307=1,VLOOKUP(U307+0,slovy!$A$2:$C$10,3,FALSE),IF(W307="1","",VLOOKUP(U307+0,slovy!$A$2:$B$10,2))))</f>
        <v/>
      </c>
      <c r="U307" t="str">
        <f t="shared" si="77"/>
        <v>0</v>
      </c>
      <c r="V307" t="e">
        <f>IF(W307="0","",IF(W307="1",VLOOKUP(U307+0,slovy!$F$2:$G$11,2,FALSE),VLOOKUP(W307+0,slovy!$D$2:$E$10,2,FALSE)))</f>
        <v>#VALUE!</v>
      </c>
      <c r="W307" t="str">
        <f t="shared" si="78"/>
        <v/>
      </c>
      <c r="X307" t="e">
        <f>IF(Y307="0","",VLOOKUP(Y307+0,slovy!$H$2:$I$10,2,FALSE))</f>
        <v>#VALUE!</v>
      </c>
      <c r="Y307" t="str">
        <f t="shared" si="79"/>
        <v/>
      </c>
      <c r="Z307" t="e">
        <f>IF(AC307="",VLOOKUP(AA307+0,slovy!$J$2:$K$10,2,FALSE),IF(AC307="0",IF(AE307="0","",IF(AA307="0","",VLOOKUP(AA307+0,slovy!J307:K315,2,FALSE))),IF(AC307="1","",IF(AA307="0",IF(AC307&gt;1,slovy!$M$13,""),VLOOKUP(AA307+0,slovy!$L$2:$M$10,2,FALSE)))))</f>
        <v>#VALUE!</v>
      </c>
      <c r="AA307" t="str">
        <f t="shared" si="80"/>
        <v/>
      </c>
      <c r="AB307" t="e">
        <f>IF(ISBLANK(AC307),"",IF(AC307="0","",IF(AC307="1",CONCATENATE(VLOOKUP(AA307+0,slovy!$F$2:$G$11,2,FALSE),slovy!$M$13),VLOOKUP(AC307+0,slovy!$D$2:$E$10,2,FALSE))))</f>
        <v>#VALUE!</v>
      </c>
      <c r="AC307" t="str">
        <f t="shared" si="81"/>
        <v/>
      </c>
      <c r="AD307" t="e">
        <f>IF(ISBLANK(AE307),"",IF(AE307="0","",IF(AA307="0",CONCATENATE(VLOOKUP(AE307+0,slovy!$H$2:$I$10,2,FALSE),slovy!$M$13),VLOOKUP(AE307+0,slovy!$H$2:$I$10,2,FALSE))))</f>
        <v>#VALUE!</v>
      </c>
      <c r="AE307" t="str">
        <f t="shared" si="82"/>
        <v/>
      </c>
      <c r="AF307" t="e">
        <f>IF(ISBLANK(AG307),"",VLOOKUP(AG307+0,slovy!$N$2:$O$10,2,FALSE))</f>
        <v>#VALUE!</v>
      </c>
      <c r="AG307" t="str">
        <f t="shared" si="83"/>
        <v/>
      </c>
      <c r="AK307">
        <f>ÚJ!$B$2</f>
        <v>0</v>
      </c>
      <c r="AL307">
        <f>ÚJ!$B$3</f>
        <v>0</v>
      </c>
      <c r="AM307">
        <f>ÚJ!$B$4</f>
        <v>0</v>
      </c>
      <c r="AN307" s="200">
        <f>ÚJ!$B$5</f>
        <v>0</v>
      </c>
    </row>
    <row r="308" spans="1:40" x14ac:dyDescent="0.25">
      <c r="A308" t="str">
        <f>IF(ISBLANK('Peněžní deník'!C312),"",'Peněžní deník'!C312)</f>
        <v/>
      </c>
      <c r="B308" s="197" t="str">
        <f>IF(ISBLANK('Peněžní deník'!B312),"",'Peněžní deník'!B312)</f>
        <v/>
      </c>
      <c r="C308" t="str">
        <f>IF(ISBLANK('Peněžní deník'!D312),"",'Peněžní deník'!D312)</f>
        <v/>
      </c>
      <c r="D308" t="str">
        <f>IF(ISNUMBER('Peněžní deník'!F312),"příjmový",IF(ISNUMBER('Peněžní deník'!G312),"výdajový",IF(ISNUMBER('Peněžní deník'!H312),"příjmový",IF(ISNUMBER('Peněžní deník'!I312),"výdajový",""))))</f>
        <v/>
      </c>
      <c r="E308" t="str">
        <f>IF(ISNUMBER('Peněžní deník'!F312),"hotově",IF(ISNUMBER('Peněžní deník'!G312),"hotově",IF(ISNUMBER('Peněžní deník'!H312),"na účet",IF(ISNUMBER('Peněžní deník'!I312),"z účtu",""))))</f>
        <v/>
      </c>
      <c r="F308" t="e">
        <f>VLOOKUP('Peněžní deník'!E312,'Čísla položek'!$A$2:$C$45,2,FALSE)</f>
        <v>#N/A</v>
      </c>
      <c r="G308" s="205" t="str">
        <f>TEXT('Peněžní deník'!F312+'Peněžní deník'!G312+'Peněžní deník'!H312+'Peněžní deník'!I312,"0,00")</f>
        <v>0,00</v>
      </c>
      <c r="H308" s="205">
        <f t="shared" si="84"/>
        <v>0</v>
      </c>
      <c r="I308" s="205">
        <f t="shared" si="87"/>
        <v>0</v>
      </c>
      <c r="J308" t="str">
        <f t="shared" si="86"/>
        <v/>
      </c>
      <c r="K308" t="str">
        <f t="shared" si="88"/>
        <v/>
      </c>
      <c r="L308">
        <f t="shared" si="89"/>
        <v>1</v>
      </c>
      <c r="M308" t="str">
        <f t="shared" si="90"/>
        <v/>
      </c>
      <c r="N308" t="str">
        <f>IF(O308="0","",IF(L308=1,VLOOKUP(O308+0,slovy!$A$2:$C$10,3,FALSE),IF(Q308="1","",VLOOKUP(O308+0,slovy!$A$2:$B$10,2))))</f>
        <v/>
      </c>
      <c r="O308" t="str">
        <f t="shared" si="85"/>
        <v>0</v>
      </c>
      <c r="P308" t="e">
        <f>IF(Q308="0","",IF(Q308="1",VLOOKUP(O308+0,slovy!$F$2:$G$11,2,FALSE),VLOOKUP(Q308+0,slovy!$D$2:$E$10,2,FALSE)))</f>
        <v>#VALUE!</v>
      </c>
      <c r="Q308" t="str">
        <f t="shared" si="91"/>
        <v/>
      </c>
      <c r="R308">
        <f t="shared" si="75"/>
        <v>1</v>
      </c>
      <c r="S308" t="str">
        <f t="shared" si="76"/>
        <v/>
      </c>
      <c r="T308" t="str">
        <f>IF(U308="0","",IF(R308=1,VLOOKUP(U308+0,slovy!$A$2:$C$10,3,FALSE),IF(W308="1","",VLOOKUP(U308+0,slovy!$A$2:$B$10,2))))</f>
        <v/>
      </c>
      <c r="U308" t="str">
        <f t="shared" si="77"/>
        <v>0</v>
      </c>
      <c r="V308" t="e">
        <f>IF(W308="0","",IF(W308="1",VLOOKUP(U308+0,slovy!$F$2:$G$11,2,FALSE),VLOOKUP(W308+0,slovy!$D$2:$E$10,2,FALSE)))</f>
        <v>#VALUE!</v>
      </c>
      <c r="W308" t="str">
        <f t="shared" si="78"/>
        <v/>
      </c>
      <c r="X308" t="e">
        <f>IF(Y308="0","",VLOOKUP(Y308+0,slovy!$H$2:$I$10,2,FALSE))</f>
        <v>#VALUE!</v>
      </c>
      <c r="Y308" t="str">
        <f t="shared" si="79"/>
        <v/>
      </c>
      <c r="Z308" t="e">
        <f>IF(AC308="",VLOOKUP(AA308+0,slovy!$J$2:$K$10,2,FALSE),IF(AC308="0",IF(AE308="0","",IF(AA308="0","",VLOOKUP(AA308+0,slovy!J308:K316,2,FALSE))),IF(AC308="1","",IF(AA308="0",IF(AC308&gt;1,slovy!$M$13,""),VLOOKUP(AA308+0,slovy!$L$2:$M$10,2,FALSE)))))</f>
        <v>#VALUE!</v>
      </c>
      <c r="AA308" t="str">
        <f t="shared" si="80"/>
        <v/>
      </c>
      <c r="AB308" t="e">
        <f>IF(ISBLANK(AC308),"",IF(AC308="0","",IF(AC308="1",CONCATENATE(VLOOKUP(AA308+0,slovy!$F$2:$G$11,2,FALSE),slovy!$M$13),VLOOKUP(AC308+0,slovy!$D$2:$E$10,2,FALSE))))</f>
        <v>#VALUE!</v>
      </c>
      <c r="AC308" t="str">
        <f t="shared" si="81"/>
        <v/>
      </c>
      <c r="AD308" t="e">
        <f>IF(ISBLANK(AE308),"",IF(AE308="0","",IF(AA308="0",CONCATENATE(VLOOKUP(AE308+0,slovy!$H$2:$I$10,2,FALSE),slovy!$M$13),VLOOKUP(AE308+0,slovy!$H$2:$I$10,2,FALSE))))</f>
        <v>#VALUE!</v>
      </c>
      <c r="AE308" t="str">
        <f t="shared" si="82"/>
        <v/>
      </c>
      <c r="AF308" t="e">
        <f>IF(ISBLANK(AG308),"",VLOOKUP(AG308+0,slovy!$N$2:$O$10,2,FALSE))</f>
        <v>#VALUE!</v>
      </c>
      <c r="AG308" t="str">
        <f t="shared" si="83"/>
        <v/>
      </c>
      <c r="AK308">
        <f>ÚJ!$B$2</f>
        <v>0</v>
      </c>
      <c r="AL308">
        <f>ÚJ!$B$3</f>
        <v>0</v>
      </c>
      <c r="AM308">
        <f>ÚJ!$B$4</f>
        <v>0</v>
      </c>
      <c r="AN308" s="200">
        <f>ÚJ!$B$5</f>
        <v>0</v>
      </c>
    </row>
    <row r="309" spans="1:40" x14ac:dyDescent="0.25">
      <c r="A309" t="str">
        <f>IF(ISBLANK('Peněžní deník'!C313),"",'Peněžní deník'!C313)</f>
        <v/>
      </c>
      <c r="B309" s="197" t="str">
        <f>IF(ISBLANK('Peněžní deník'!B313),"",'Peněžní deník'!B313)</f>
        <v/>
      </c>
      <c r="C309" t="str">
        <f>IF(ISBLANK('Peněžní deník'!D313),"",'Peněžní deník'!D313)</f>
        <v/>
      </c>
      <c r="D309" t="str">
        <f>IF(ISNUMBER('Peněžní deník'!F313),"příjmový",IF(ISNUMBER('Peněžní deník'!G313),"výdajový",IF(ISNUMBER('Peněžní deník'!H313),"příjmový",IF(ISNUMBER('Peněžní deník'!I313),"výdajový",""))))</f>
        <v/>
      </c>
      <c r="E309" t="str">
        <f>IF(ISNUMBER('Peněžní deník'!F313),"hotově",IF(ISNUMBER('Peněžní deník'!G313),"hotově",IF(ISNUMBER('Peněžní deník'!H313),"na účet",IF(ISNUMBER('Peněžní deník'!I313),"z účtu",""))))</f>
        <v/>
      </c>
      <c r="F309" t="e">
        <f>VLOOKUP('Peněžní deník'!E313,'Čísla položek'!$A$2:$C$45,2,FALSE)</f>
        <v>#N/A</v>
      </c>
      <c r="G309" s="205" t="str">
        <f>TEXT('Peněžní deník'!F313+'Peněžní deník'!G313+'Peněžní deník'!H313+'Peněžní deník'!I313,"0,00")</f>
        <v>0,00</v>
      </c>
      <c r="H309" s="205">
        <f t="shared" si="84"/>
        <v>0</v>
      </c>
      <c r="I309" s="205">
        <f t="shared" si="87"/>
        <v>0</v>
      </c>
      <c r="J309" t="str">
        <f t="shared" si="86"/>
        <v/>
      </c>
      <c r="K309" t="str">
        <f t="shared" si="88"/>
        <v/>
      </c>
      <c r="L309">
        <f t="shared" si="89"/>
        <v>1</v>
      </c>
      <c r="M309" t="str">
        <f t="shared" si="90"/>
        <v/>
      </c>
      <c r="N309" t="str">
        <f>IF(O309="0","",IF(L309=1,VLOOKUP(O309+0,slovy!$A$2:$C$10,3,FALSE),IF(Q309="1","",VLOOKUP(O309+0,slovy!$A$2:$B$10,2))))</f>
        <v/>
      </c>
      <c r="O309" t="str">
        <f t="shared" si="85"/>
        <v>0</v>
      </c>
      <c r="P309" t="e">
        <f>IF(Q309="0","",IF(Q309="1",VLOOKUP(O309+0,slovy!$F$2:$G$11,2,FALSE),VLOOKUP(Q309+0,slovy!$D$2:$E$10,2,FALSE)))</f>
        <v>#VALUE!</v>
      </c>
      <c r="Q309" t="str">
        <f t="shared" si="91"/>
        <v/>
      </c>
      <c r="R309">
        <f t="shared" si="75"/>
        <v>1</v>
      </c>
      <c r="S309" t="str">
        <f t="shared" si="76"/>
        <v/>
      </c>
      <c r="T309" t="str">
        <f>IF(U309="0","",IF(R309=1,VLOOKUP(U309+0,slovy!$A$2:$C$10,3,FALSE),IF(W309="1","",VLOOKUP(U309+0,slovy!$A$2:$B$10,2))))</f>
        <v/>
      </c>
      <c r="U309" t="str">
        <f t="shared" si="77"/>
        <v>0</v>
      </c>
      <c r="V309" t="e">
        <f>IF(W309="0","",IF(W309="1",VLOOKUP(U309+0,slovy!$F$2:$G$11,2,FALSE),VLOOKUP(W309+0,slovy!$D$2:$E$10,2,FALSE)))</f>
        <v>#VALUE!</v>
      </c>
      <c r="W309" t="str">
        <f t="shared" si="78"/>
        <v/>
      </c>
      <c r="X309" t="e">
        <f>IF(Y309="0","",VLOOKUP(Y309+0,slovy!$H$2:$I$10,2,FALSE))</f>
        <v>#VALUE!</v>
      </c>
      <c r="Y309" t="str">
        <f t="shared" si="79"/>
        <v/>
      </c>
      <c r="Z309" t="e">
        <f>IF(AC309="",VLOOKUP(AA309+0,slovy!$J$2:$K$10,2,FALSE),IF(AC309="0",IF(AE309="0","",IF(AA309="0","",VLOOKUP(AA309+0,slovy!J309:K317,2,FALSE))),IF(AC309="1","",IF(AA309="0",IF(AC309&gt;1,slovy!$M$13,""),VLOOKUP(AA309+0,slovy!$L$2:$M$10,2,FALSE)))))</f>
        <v>#VALUE!</v>
      </c>
      <c r="AA309" t="str">
        <f t="shared" si="80"/>
        <v/>
      </c>
      <c r="AB309" t="e">
        <f>IF(ISBLANK(AC309),"",IF(AC309="0","",IF(AC309="1",CONCATENATE(VLOOKUP(AA309+0,slovy!$F$2:$G$11,2,FALSE),slovy!$M$13),VLOOKUP(AC309+0,slovy!$D$2:$E$10,2,FALSE))))</f>
        <v>#VALUE!</v>
      </c>
      <c r="AC309" t="str">
        <f t="shared" si="81"/>
        <v/>
      </c>
      <c r="AD309" t="e">
        <f>IF(ISBLANK(AE309),"",IF(AE309="0","",IF(AA309="0",CONCATENATE(VLOOKUP(AE309+0,slovy!$H$2:$I$10,2,FALSE),slovy!$M$13),VLOOKUP(AE309+0,slovy!$H$2:$I$10,2,FALSE))))</f>
        <v>#VALUE!</v>
      </c>
      <c r="AE309" t="str">
        <f t="shared" si="82"/>
        <v/>
      </c>
      <c r="AF309" t="e">
        <f>IF(ISBLANK(AG309),"",VLOOKUP(AG309+0,slovy!$N$2:$O$10,2,FALSE))</f>
        <v>#VALUE!</v>
      </c>
      <c r="AG309" t="str">
        <f t="shared" si="83"/>
        <v/>
      </c>
      <c r="AK309">
        <f>ÚJ!$B$2</f>
        <v>0</v>
      </c>
      <c r="AL309">
        <f>ÚJ!$B$3</f>
        <v>0</v>
      </c>
      <c r="AM309">
        <f>ÚJ!$B$4</f>
        <v>0</v>
      </c>
      <c r="AN309" s="200">
        <f>ÚJ!$B$5</f>
        <v>0</v>
      </c>
    </row>
    <row r="310" spans="1:40" x14ac:dyDescent="0.25">
      <c r="A310" t="str">
        <f>IF(ISBLANK('Peněžní deník'!C314),"",'Peněžní deník'!C314)</f>
        <v/>
      </c>
      <c r="B310" s="197" t="str">
        <f>IF(ISBLANK('Peněžní deník'!B314),"",'Peněžní deník'!B314)</f>
        <v/>
      </c>
      <c r="C310" t="str">
        <f>IF(ISBLANK('Peněžní deník'!D314),"",'Peněžní deník'!D314)</f>
        <v/>
      </c>
      <c r="D310" t="str">
        <f>IF(ISNUMBER('Peněžní deník'!F314),"příjmový",IF(ISNUMBER('Peněžní deník'!G314),"výdajový",IF(ISNUMBER('Peněžní deník'!H314),"příjmový",IF(ISNUMBER('Peněžní deník'!I314),"výdajový",""))))</f>
        <v/>
      </c>
      <c r="E310" t="str">
        <f>IF(ISNUMBER('Peněžní deník'!F314),"hotově",IF(ISNUMBER('Peněžní deník'!G314),"hotově",IF(ISNUMBER('Peněžní deník'!H314),"na účet",IF(ISNUMBER('Peněžní deník'!I314),"z účtu",""))))</f>
        <v/>
      </c>
      <c r="F310" t="e">
        <f>VLOOKUP('Peněžní deník'!E314,'Čísla položek'!$A$2:$C$45,2,FALSE)</f>
        <v>#N/A</v>
      </c>
      <c r="G310" s="205" t="str">
        <f>TEXT('Peněžní deník'!F314+'Peněžní deník'!G314+'Peněžní deník'!H314+'Peněžní deník'!I314,"0,00")</f>
        <v>0,00</v>
      </c>
      <c r="H310" s="205">
        <f t="shared" si="84"/>
        <v>0</v>
      </c>
      <c r="I310" s="205">
        <f t="shared" si="87"/>
        <v>0</v>
      </c>
      <c r="J310" t="str">
        <f t="shared" si="86"/>
        <v/>
      </c>
      <c r="K310" t="str">
        <f t="shared" si="88"/>
        <v/>
      </c>
      <c r="L310">
        <f t="shared" si="89"/>
        <v>1</v>
      </c>
      <c r="M310" t="str">
        <f t="shared" si="90"/>
        <v/>
      </c>
      <c r="N310" t="str">
        <f>IF(O310="0","",IF(L310=1,VLOOKUP(O310+0,slovy!$A$2:$C$10,3,FALSE),IF(Q310="1","",VLOOKUP(O310+0,slovy!$A$2:$B$10,2))))</f>
        <v/>
      </c>
      <c r="O310" t="str">
        <f t="shared" si="85"/>
        <v>0</v>
      </c>
      <c r="P310" t="e">
        <f>IF(Q310="0","",IF(Q310="1",VLOOKUP(O310+0,slovy!$F$2:$G$11,2,FALSE),VLOOKUP(Q310+0,slovy!$D$2:$E$10,2,FALSE)))</f>
        <v>#VALUE!</v>
      </c>
      <c r="Q310" t="str">
        <f t="shared" si="91"/>
        <v/>
      </c>
      <c r="R310">
        <f t="shared" si="75"/>
        <v>1</v>
      </c>
      <c r="S310" t="str">
        <f t="shared" si="76"/>
        <v/>
      </c>
      <c r="T310" t="str">
        <f>IF(U310="0","",IF(R310=1,VLOOKUP(U310+0,slovy!$A$2:$C$10,3,FALSE),IF(W310="1","",VLOOKUP(U310+0,slovy!$A$2:$B$10,2))))</f>
        <v/>
      </c>
      <c r="U310" t="str">
        <f t="shared" si="77"/>
        <v>0</v>
      </c>
      <c r="V310" t="e">
        <f>IF(W310="0","",IF(W310="1",VLOOKUP(U310+0,slovy!$F$2:$G$11,2,FALSE),VLOOKUP(W310+0,slovy!$D$2:$E$10,2,FALSE)))</f>
        <v>#VALUE!</v>
      </c>
      <c r="W310" t="str">
        <f t="shared" si="78"/>
        <v/>
      </c>
      <c r="X310" t="e">
        <f>IF(Y310="0","",VLOOKUP(Y310+0,slovy!$H$2:$I$10,2,FALSE))</f>
        <v>#VALUE!</v>
      </c>
      <c r="Y310" t="str">
        <f t="shared" si="79"/>
        <v/>
      </c>
      <c r="Z310" t="e">
        <f>IF(AC310="",VLOOKUP(AA310+0,slovy!$J$2:$K$10,2,FALSE),IF(AC310="0",IF(AE310="0","",IF(AA310="0","",VLOOKUP(AA310+0,slovy!J310:K318,2,FALSE))),IF(AC310="1","",IF(AA310="0",IF(AC310&gt;1,slovy!$M$13,""),VLOOKUP(AA310+0,slovy!$L$2:$M$10,2,FALSE)))))</f>
        <v>#VALUE!</v>
      </c>
      <c r="AA310" t="str">
        <f t="shared" si="80"/>
        <v/>
      </c>
      <c r="AB310" t="e">
        <f>IF(ISBLANK(AC310),"",IF(AC310="0","",IF(AC310="1",CONCATENATE(VLOOKUP(AA310+0,slovy!$F$2:$G$11,2,FALSE),slovy!$M$13),VLOOKUP(AC310+0,slovy!$D$2:$E$10,2,FALSE))))</f>
        <v>#VALUE!</v>
      </c>
      <c r="AC310" t="str">
        <f t="shared" si="81"/>
        <v/>
      </c>
      <c r="AD310" t="e">
        <f>IF(ISBLANK(AE310),"",IF(AE310="0","",IF(AA310="0",CONCATENATE(VLOOKUP(AE310+0,slovy!$H$2:$I$10,2,FALSE),slovy!$M$13),VLOOKUP(AE310+0,slovy!$H$2:$I$10,2,FALSE))))</f>
        <v>#VALUE!</v>
      </c>
      <c r="AE310" t="str">
        <f t="shared" si="82"/>
        <v/>
      </c>
      <c r="AF310" t="e">
        <f>IF(ISBLANK(AG310),"",VLOOKUP(AG310+0,slovy!$N$2:$O$10,2,FALSE))</f>
        <v>#VALUE!</v>
      </c>
      <c r="AG310" t="str">
        <f t="shared" si="83"/>
        <v/>
      </c>
      <c r="AK310">
        <f>ÚJ!$B$2</f>
        <v>0</v>
      </c>
      <c r="AL310">
        <f>ÚJ!$B$3</f>
        <v>0</v>
      </c>
      <c r="AM310">
        <f>ÚJ!$B$4</f>
        <v>0</v>
      </c>
      <c r="AN310" s="200">
        <f>ÚJ!$B$5</f>
        <v>0</v>
      </c>
    </row>
    <row r="311" spans="1:40" x14ac:dyDescent="0.25">
      <c r="A311" t="str">
        <f>IF(ISBLANK('Peněžní deník'!C315),"",'Peněžní deník'!C315)</f>
        <v/>
      </c>
      <c r="B311" s="197" t="str">
        <f>IF(ISBLANK('Peněžní deník'!B315),"",'Peněžní deník'!B315)</f>
        <v/>
      </c>
      <c r="C311" t="str">
        <f>IF(ISBLANK('Peněžní deník'!D315),"",'Peněžní deník'!D315)</f>
        <v/>
      </c>
      <c r="D311" t="str">
        <f>IF(ISNUMBER('Peněžní deník'!F315),"příjmový",IF(ISNUMBER('Peněžní deník'!G315),"výdajový",IF(ISNUMBER('Peněžní deník'!H315),"příjmový",IF(ISNUMBER('Peněžní deník'!I315),"výdajový",""))))</f>
        <v/>
      </c>
      <c r="E311" t="str">
        <f>IF(ISNUMBER('Peněžní deník'!F315),"hotově",IF(ISNUMBER('Peněžní deník'!G315),"hotově",IF(ISNUMBER('Peněžní deník'!H315),"na účet",IF(ISNUMBER('Peněžní deník'!I315),"z účtu",""))))</f>
        <v/>
      </c>
      <c r="F311" t="e">
        <f>VLOOKUP('Peněžní deník'!E315,'Čísla položek'!$A$2:$C$45,2,FALSE)</f>
        <v>#N/A</v>
      </c>
      <c r="G311" s="205" t="str">
        <f>TEXT('Peněžní deník'!F315+'Peněžní deník'!G315+'Peněžní deník'!H315+'Peněžní deník'!I315,"0,00")</f>
        <v>0,00</v>
      </c>
      <c r="H311" s="205">
        <f t="shared" si="84"/>
        <v>0</v>
      </c>
      <c r="I311" s="205">
        <f t="shared" si="87"/>
        <v>0</v>
      </c>
      <c r="J311" t="str">
        <f t="shared" si="86"/>
        <v/>
      </c>
      <c r="K311" t="str">
        <f t="shared" si="88"/>
        <v/>
      </c>
      <c r="L311">
        <f t="shared" si="89"/>
        <v>1</v>
      </c>
      <c r="M311" t="str">
        <f t="shared" si="90"/>
        <v/>
      </c>
      <c r="N311" t="str">
        <f>IF(O311="0","",IF(L311=1,VLOOKUP(O311+0,slovy!$A$2:$C$10,3,FALSE),IF(Q311="1","",VLOOKUP(O311+0,slovy!$A$2:$B$10,2))))</f>
        <v/>
      </c>
      <c r="O311" t="str">
        <f t="shared" si="85"/>
        <v>0</v>
      </c>
      <c r="P311" t="e">
        <f>IF(Q311="0","",IF(Q311="1",VLOOKUP(O311+0,slovy!$F$2:$G$11,2,FALSE),VLOOKUP(Q311+0,slovy!$D$2:$E$10,2,FALSE)))</f>
        <v>#VALUE!</v>
      </c>
      <c r="Q311" t="str">
        <f t="shared" si="91"/>
        <v/>
      </c>
      <c r="R311">
        <f t="shared" si="75"/>
        <v>1</v>
      </c>
      <c r="S311" t="str">
        <f t="shared" si="76"/>
        <v/>
      </c>
      <c r="T311" t="str">
        <f>IF(U311="0","",IF(R311=1,VLOOKUP(U311+0,slovy!$A$2:$C$10,3,FALSE),IF(W311="1","",VLOOKUP(U311+0,slovy!$A$2:$B$10,2))))</f>
        <v/>
      </c>
      <c r="U311" t="str">
        <f t="shared" si="77"/>
        <v>0</v>
      </c>
      <c r="V311" t="e">
        <f>IF(W311="0","",IF(W311="1",VLOOKUP(U311+0,slovy!$F$2:$G$11,2,FALSE),VLOOKUP(W311+0,slovy!$D$2:$E$10,2,FALSE)))</f>
        <v>#VALUE!</v>
      </c>
      <c r="W311" t="str">
        <f t="shared" si="78"/>
        <v/>
      </c>
      <c r="X311" t="e">
        <f>IF(Y311="0","",VLOOKUP(Y311+0,slovy!$H$2:$I$10,2,FALSE))</f>
        <v>#VALUE!</v>
      </c>
      <c r="Y311" t="str">
        <f t="shared" si="79"/>
        <v/>
      </c>
      <c r="Z311" t="e">
        <f>IF(AC311="",VLOOKUP(AA311+0,slovy!$J$2:$K$10,2,FALSE),IF(AC311="0",IF(AE311="0","",IF(AA311="0","",VLOOKUP(AA311+0,slovy!J311:K319,2,FALSE))),IF(AC311="1","",IF(AA311="0",IF(AC311&gt;1,slovy!$M$13,""),VLOOKUP(AA311+0,slovy!$L$2:$M$10,2,FALSE)))))</f>
        <v>#VALUE!</v>
      </c>
      <c r="AA311" t="str">
        <f t="shared" si="80"/>
        <v/>
      </c>
      <c r="AB311" t="e">
        <f>IF(ISBLANK(AC311),"",IF(AC311="0","",IF(AC311="1",CONCATENATE(VLOOKUP(AA311+0,slovy!$F$2:$G$11,2,FALSE),slovy!$M$13),VLOOKUP(AC311+0,slovy!$D$2:$E$10,2,FALSE))))</f>
        <v>#VALUE!</v>
      </c>
      <c r="AC311" t="str">
        <f t="shared" si="81"/>
        <v/>
      </c>
      <c r="AD311" t="e">
        <f>IF(ISBLANK(AE311),"",IF(AE311="0","",IF(AA311="0",CONCATENATE(VLOOKUP(AE311+0,slovy!$H$2:$I$10,2,FALSE),slovy!$M$13),VLOOKUP(AE311+0,slovy!$H$2:$I$10,2,FALSE))))</f>
        <v>#VALUE!</v>
      </c>
      <c r="AE311" t="str">
        <f t="shared" si="82"/>
        <v/>
      </c>
      <c r="AF311" t="e">
        <f>IF(ISBLANK(AG311),"",VLOOKUP(AG311+0,slovy!$N$2:$O$10,2,FALSE))</f>
        <v>#VALUE!</v>
      </c>
      <c r="AG311" t="str">
        <f t="shared" si="83"/>
        <v/>
      </c>
      <c r="AK311">
        <f>ÚJ!$B$2</f>
        <v>0</v>
      </c>
      <c r="AL311">
        <f>ÚJ!$B$3</f>
        <v>0</v>
      </c>
      <c r="AM311">
        <f>ÚJ!$B$4</f>
        <v>0</v>
      </c>
      <c r="AN311" s="200">
        <f>ÚJ!$B$5</f>
        <v>0</v>
      </c>
    </row>
    <row r="312" spans="1:40" x14ac:dyDescent="0.25">
      <c r="A312" t="str">
        <f>IF(ISBLANK('Peněžní deník'!C316),"",'Peněžní deník'!C316)</f>
        <v/>
      </c>
      <c r="B312" s="197" t="str">
        <f>IF(ISBLANK('Peněžní deník'!B316),"",'Peněžní deník'!B316)</f>
        <v/>
      </c>
      <c r="C312" t="str">
        <f>IF(ISBLANK('Peněžní deník'!D316),"",'Peněžní deník'!D316)</f>
        <v/>
      </c>
      <c r="D312" t="str">
        <f>IF(ISNUMBER('Peněžní deník'!F316),"příjmový",IF(ISNUMBER('Peněžní deník'!G316),"výdajový",IF(ISNUMBER('Peněžní deník'!H316),"příjmový",IF(ISNUMBER('Peněžní deník'!I316),"výdajový",""))))</f>
        <v/>
      </c>
      <c r="E312" t="str">
        <f>IF(ISNUMBER('Peněžní deník'!F316),"hotově",IF(ISNUMBER('Peněžní deník'!G316),"hotově",IF(ISNUMBER('Peněžní deník'!H316),"na účet",IF(ISNUMBER('Peněžní deník'!I316),"z účtu",""))))</f>
        <v/>
      </c>
      <c r="F312" t="e">
        <f>VLOOKUP('Peněžní deník'!E316,'Čísla položek'!$A$2:$C$45,2,FALSE)</f>
        <v>#N/A</v>
      </c>
      <c r="G312" s="205" t="str">
        <f>TEXT('Peněžní deník'!F316+'Peněžní deník'!G316+'Peněžní deník'!H316+'Peněžní deník'!I316,"0,00")</f>
        <v>0,00</v>
      </c>
      <c r="H312" s="205">
        <f t="shared" si="84"/>
        <v>0</v>
      </c>
      <c r="I312" s="205">
        <f t="shared" si="87"/>
        <v>0</v>
      </c>
      <c r="J312" t="str">
        <f t="shared" si="86"/>
        <v/>
      </c>
      <c r="K312" t="str">
        <f t="shared" si="88"/>
        <v/>
      </c>
      <c r="L312">
        <f t="shared" si="89"/>
        <v>1</v>
      </c>
      <c r="M312" t="str">
        <f t="shared" si="90"/>
        <v/>
      </c>
      <c r="N312" t="str">
        <f>IF(O312="0","",IF(L312=1,VLOOKUP(O312+0,slovy!$A$2:$C$10,3,FALSE),IF(Q312="1","",VLOOKUP(O312+0,slovy!$A$2:$B$10,2))))</f>
        <v/>
      </c>
      <c r="O312" t="str">
        <f t="shared" si="85"/>
        <v>0</v>
      </c>
      <c r="P312" t="e">
        <f>IF(Q312="0","",IF(Q312="1",VLOOKUP(O312+0,slovy!$F$2:$G$11,2,FALSE),VLOOKUP(Q312+0,slovy!$D$2:$E$10,2,FALSE)))</f>
        <v>#VALUE!</v>
      </c>
      <c r="Q312" t="str">
        <f t="shared" si="91"/>
        <v/>
      </c>
      <c r="R312">
        <f t="shared" si="75"/>
        <v>1</v>
      </c>
      <c r="S312" t="str">
        <f t="shared" si="76"/>
        <v/>
      </c>
      <c r="T312" t="str">
        <f>IF(U312="0","",IF(R312=1,VLOOKUP(U312+0,slovy!$A$2:$C$10,3,FALSE),IF(W312="1","",VLOOKUP(U312+0,slovy!$A$2:$B$10,2))))</f>
        <v/>
      </c>
      <c r="U312" t="str">
        <f t="shared" si="77"/>
        <v>0</v>
      </c>
      <c r="V312" t="e">
        <f>IF(W312="0","",IF(W312="1",VLOOKUP(U312+0,slovy!$F$2:$G$11,2,FALSE),VLOOKUP(W312+0,slovy!$D$2:$E$10,2,FALSE)))</f>
        <v>#VALUE!</v>
      </c>
      <c r="W312" t="str">
        <f t="shared" si="78"/>
        <v/>
      </c>
      <c r="X312" t="e">
        <f>IF(Y312="0","",VLOOKUP(Y312+0,slovy!$H$2:$I$10,2,FALSE))</f>
        <v>#VALUE!</v>
      </c>
      <c r="Y312" t="str">
        <f t="shared" si="79"/>
        <v/>
      </c>
      <c r="Z312" t="e">
        <f>IF(AC312="",VLOOKUP(AA312+0,slovy!$J$2:$K$10,2,FALSE),IF(AC312="0",IF(AE312="0","",IF(AA312="0","",VLOOKUP(AA312+0,slovy!J312:K320,2,FALSE))),IF(AC312="1","",IF(AA312="0",IF(AC312&gt;1,slovy!$M$13,""),VLOOKUP(AA312+0,slovy!$L$2:$M$10,2,FALSE)))))</f>
        <v>#VALUE!</v>
      </c>
      <c r="AA312" t="str">
        <f t="shared" si="80"/>
        <v/>
      </c>
      <c r="AB312" t="e">
        <f>IF(ISBLANK(AC312),"",IF(AC312="0","",IF(AC312="1",CONCATENATE(VLOOKUP(AA312+0,slovy!$F$2:$G$11,2,FALSE),slovy!$M$13),VLOOKUP(AC312+0,slovy!$D$2:$E$10,2,FALSE))))</f>
        <v>#VALUE!</v>
      </c>
      <c r="AC312" t="str">
        <f t="shared" si="81"/>
        <v/>
      </c>
      <c r="AD312" t="e">
        <f>IF(ISBLANK(AE312),"",IF(AE312="0","",IF(AA312="0",CONCATENATE(VLOOKUP(AE312+0,slovy!$H$2:$I$10,2,FALSE),slovy!$M$13),VLOOKUP(AE312+0,slovy!$H$2:$I$10,2,FALSE))))</f>
        <v>#VALUE!</v>
      </c>
      <c r="AE312" t="str">
        <f t="shared" si="82"/>
        <v/>
      </c>
      <c r="AF312" t="e">
        <f>IF(ISBLANK(AG312),"",VLOOKUP(AG312+0,slovy!$N$2:$O$10,2,FALSE))</f>
        <v>#VALUE!</v>
      </c>
      <c r="AG312" t="str">
        <f t="shared" si="83"/>
        <v/>
      </c>
      <c r="AK312">
        <f>ÚJ!$B$2</f>
        <v>0</v>
      </c>
      <c r="AL312">
        <f>ÚJ!$B$3</f>
        <v>0</v>
      </c>
      <c r="AM312">
        <f>ÚJ!$B$4</f>
        <v>0</v>
      </c>
      <c r="AN312" s="200">
        <f>ÚJ!$B$5</f>
        <v>0</v>
      </c>
    </row>
    <row r="313" spans="1:40" x14ac:dyDescent="0.25">
      <c r="A313" t="str">
        <f>IF(ISBLANK('Peněžní deník'!C317),"",'Peněžní deník'!C317)</f>
        <v/>
      </c>
      <c r="B313" s="197" t="str">
        <f>IF(ISBLANK('Peněžní deník'!B317),"",'Peněžní deník'!B317)</f>
        <v/>
      </c>
      <c r="C313" t="str">
        <f>IF(ISBLANK('Peněžní deník'!D317),"",'Peněžní deník'!D317)</f>
        <v/>
      </c>
      <c r="D313" t="str">
        <f>IF(ISNUMBER('Peněžní deník'!F317),"příjmový",IF(ISNUMBER('Peněžní deník'!G317),"výdajový",IF(ISNUMBER('Peněžní deník'!H317),"příjmový",IF(ISNUMBER('Peněžní deník'!I317),"výdajový",""))))</f>
        <v/>
      </c>
      <c r="E313" t="str">
        <f>IF(ISNUMBER('Peněžní deník'!F317),"hotově",IF(ISNUMBER('Peněžní deník'!G317),"hotově",IF(ISNUMBER('Peněžní deník'!H317),"na účet",IF(ISNUMBER('Peněžní deník'!I317),"z účtu",""))))</f>
        <v/>
      </c>
      <c r="F313" t="e">
        <f>VLOOKUP('Peněžní deník'!E317,'Čísla položek'!$A$2:$C$45,2,FALSE)</f>
        <v>#N/A</v>
      </c>
      <c r="G313" s="205" t="str">
        <f>TEXT('Peněžní deník'!F317+'Peněžní deník'!G317+'Peněžní deník'!H317+'Peněžní deník'!I317,"0,00")</f>
        <v>0,00</v>
      </c>
      <c r="H313" s="205">
        <f t="shared" si="84"/>
        <v>0</v>
      </c>
      <c r="I313" s="205">
        <f t="shared" si="87"/>
        <v>0</v>
      </c>
      <c r="J313" t="str">
        <f t="shared" si="86"/>
        <v/>
      </c>
      <c r="K313" t="str">
        <f t="shared" si="88"/>
        <v/>
      </c>
      <c r="L313">
        <f t="shared" si="89"/>
        <v>1</v>
      </c>
      <c r="M313" t="str">
        <f t="shared" si="90"/>
        <v/>
      </c>
      <c r="N313" t="str">
        <f>IF(O313="0","",IF(L313=1,VLOOKUP(O313+0,slovy!$A$2:$C$10,3,FALSE),IF(Q313="1","",VLOOKUP(O313+0,slovy!$A$2:$B$10,2))))</f>
        <v/>
      </c>
      <c r="O313" t="str">
        <f t="shared" si="85"/>
        <v>0</v>
      </c>
      <c r="P313" t="e">
        <f>IF(Q313="0","",IF(Q313="1",VLOOKUP(O313+0,slovy!$F$2:$G$11,2,FALSE),VLOOKUP(Q313+0,slovy!$D$2:$E$10,2,FALSE)))</f>
        <v>#VALUE!</v>
      </c>
      <c r="Q313" t="str">
        <f t="shared" si="91"/>
        <v/>
      </c>
      <c r="R313">
        <f t="shared" si="75"/>
        <v>1</v>
      </c>
      <c r="S313" t="str">
        <f t="shared" si="76"/>
        <v/>
      </c>
      <c r="T313" t="str">
        <f>IF(U313="0","",IF(R313=1,VLOOKUP(U313+0,slovy!$A$2:$C$10,3,FALSE),IF(W313="1","",VLOOKUP(U313+0,slovy!$A$2:$B$10,2))))</f>
        <v/>
      </c>
      <c r="U313" t="str">
        <f t="shared" si="77"/>
        <v>0</v>
      </c>
      <c r="V313" t="e">
        <f>IF(W313="0","",IF(W313="1",VLOOKUP(U313+0,slovy!$F$2:$G$11,2,FALSE),VLOOKUP(W313+0,slovy!$D$2:$E$10,2,FALSE)))</f>
        <v>#VALUE!</v>
      </c>
      <c r="W313" t="str">
        <f t="shared" si="78"/>
        <v/>
      </c>
      <c r="X313" t="e">
        <f>IF(Y313="0","",VLOOKUP(Y313+0,slovy!$H$2:$I$10,2,FALSE))</f>
        <v>#VALUE!</v>
      </c>
      <c r="Y313" t="str">
        <f t="shared" si="79"/>
        <v/>
      </c>
      <c r="Z313" t="e">
        <f>IF(AC313="",VLOOKUP(AA313+0,slovy!$J$2:$K$10,2,FALSE),IF(AC313="0",IF(AE313="0","",IF(AA313="0","",VLOOKUP(AA313+0,slovy!J313:K321,2,FALSE))),IF(AC313="1","",IF(AA313="0",IF(AC313&gt;1,slovy!$M$13,""),VLOOKUP(AA313+0,slovy!$L$2:$M$10,2,FALSE)))))</f>
        <v>#VALUE!</v>
      </c>
      <c r="AA313" t="str">
        <f t="shared" si="80"/>
        <v/>
      </c>
      <c r="AB313" t="e">
        <f>IF(ISBLANK(AC313),"",IF(AC313="0","",IF(AC313="1",CONCATENATE(VLOOKUP(AA313+0,slovy!$F$2:$G$11,2,FALSE),slovy!$M$13),VLOOKUP(AC313+0,slovy!$D$2:$E$10,2,FALSE))))</f>
        <v>#VALUE!</v>
      </c>
      <c r="AC313" t="str">
        <f t="shared" si="81"/>
        <v/>
      </c>
      <c r="AD313" t="e">
        <f>IF(ISBLANK(AE313),"",IF(AE313="0","",IF(AA313="0",CONCATENATE(VLOOKUP(AE313+0,slovy!$H$2:$I$10,2,FALSE),slovy!$M$13),VLOOKUP(AE313+0,slovy!$H$2:$I$10,2,FALSE))))</f>
        <v>#VALUE!</v>
      </c>
      <c r="AE313" t="str">
        <f t="shared" si="82"/>
        <v/>
      </c>
      <c r="AF313" t="e">
        <f>IF(ISBLANK(AG313),"",VLOOKUP(AG313+0,slovy!$N$2:$O$10,2,FALSE))</f>
        <v>#VALUE!</v>
      </c>
      <c r="AG313" t="str">
        <f t="shared" si="83"/>
        <v/>
      </c>
      <c r="AK313">
        <f>ÚJ!$B$2</f>
        <v>0</v>
      </c>
      <c r="AL313">
        <f>ÚJ!$B$3</f>
        <v>0</v>
      </c>
      <c r="AM313">
        <f>ÚJ!$B$4</f>
        <v>0</v>
      </c>
      <c r="AN313" s="200">
        <f>ÚJ!$B$5</f>
        <v>0</v>
      </c>
    </row>
    <row r="314" spans="1:40" x14ac:dyDescent="0.25">
      <c r="A314" t="str">
        <f>IF(ISBLANK('Peněžní deník'!C318),"",'Peněžní deník'!C318)</f>
        <v/>
      </c>
      <c r="B314" s="197" t="str">
        <f>IF(ISBLANK('Peněžní deník'!B318),"",'Peněžní deník'!B318)</f>
        <v/>
      </c>
      <c r="C314" t="str">
        <f>IF(ISBLANK('Peněžní deník'!D318),"",'Peněžní deník'!D318)</f>
        <v/>
      </c>
      <c r="D314" t="str">
        <f>IF(ISNUMBER('Peněžní deník'!F318),"příjmový",IF(ISNUMBER('Peněžní deník'!G318),"výdajový",IF(ISNUMBER('Peněžní deník'!H318),"příjmový",IF(ISNUMBER('Peněžní deník'!I318),"výdajový",""))))</f>
        <v/>
      </c>
      <c r="E314" t="str">
        <f>IF(ISNUMBER('Peněžní deník'!F318),"hotově",IF(ISNUMBER('Peněžní deník'!G318),"hotově",IF(ISNUMBER('Peněžní deník'!H318),"na účet",IF(ISNUMBER('Peněžní deník'!I318),"z účtu",""))))</f>
        <v/>
      </c>
      <c r="F314" t="e">
        <f>VLOOKUP('Peněžní deník'!E318,'Čísla položek'!$A$2:$C$45,2,FALSE)</f>
        <v>#N/A</v>
      </c>
      <c r="G314" s="205" t="str">
        <f>TEXT('Peněžní deník'!F318+'Peněžní deník'!G318+'Peněžní deník'!H318+'Peněžní deník'!I318,"0,00")</f>
        <v>0,00</v>
      </c>
      <c r="H314" s="205">
        <f t="shared" si="84"/>
        <v>0</v>
      </c>
      <c r="I314" s="205">
        <f t="shared" si="87"/>
        <v>0</v>
      </c>
      <c r="J314" t="str">
        <f t="shared" si="86"/>
        <v/>
      </c>
      <c r="K314" t="str">
        <f t="shared" si="88"/>
        <v/>
      </c>
      <c r="L314">
        <f t="shared" si="89"/>
        <v>1</v>
      </c>
      <c r="M314" t="str">
        <f t="shared" si="90"/>
        <v/>
      </c>
      <c r="N314" t="str">
        <f>IF(O314="0","",IF(L314=1,VLOOKUP(O314+0,slovy!$A$2:$C$10,3,FALSE),IF(Q314="1","",VLOOKUP(O314+0,slovy!$A$2:$B$10,2))))</f>
        <v/>
      </c>
      <c r="O314" t="str">
        <f t="shared" si="85"/>
        <v>0</v>
      </c>
      <c r="P314" t="e">
        <f>IF(Q314="0","",IF(Q314="1",VLOOKUP(O314+0,slovy!$F$2:$G$11,2,FALSE),VLOOKUP(Q314+0,slovy!$D$2:$E$10,2,FALSE)))</f>
        <v>#VALUE!</v>
      </c>
      <c r="Q314" t="str">
        <f t="shared" si="91"/>
        <v/>
      </c>
      <c r="R314">
        <f t="shared" si="75"/>
        <v>1</v>
      </c>
      <c r="S314" t="str">
        <f t="shared" si="76"/>
        <v/>
      </c>
      <c r="T314" t="str">
        <f>IF(U314="0","",IF(R314=1,VLOOKUP(U314+0,slovy!$A$2:$C$10,3,FALSE),IF(W314="1","",VLOOKUP(U314+0,slovy!$A$2:$B$10,2))))</f>
        <v/>
      </c>
      <c r="U314" t="str">
        <f t="shared" si="77"/>
        <v>0</v>
      </c>
      <c r="V314" t="e">
        <f>IF(W314="0","",IF(W314="1",VLOOKUP(U314+0,slovy!$F$2:$G$11,2,FALSE),VLOOKUP(W314+0,slovy!$D$2:$E$10,2,FALSE)))</f>
        <v>#VALUE!</v>
      </c>
      <c r="W314" t="str">
        <f t="shared" si="78"/>
        <v/>
      </c>
      <c r="X314" t="e">
        <f>IF(Y314="0","",VLOOKUP(Y314+0,slovy!$H$2:$I$10,2,FALSE))</f>
        <v>#VALUE!</v>
      </c>
      <c r="Y314" t="str">
        <f t="shared" si="79"/>
        <v/>
      </c>
      <c r="Z314" t="e">
        <f>IF(AC314="",VLOOKUP(AA314+0,slovy!$J$2:$K$10,2,FALSE),IF(AC314="0",IF(AE314="0","",IF(AA314="0","",VLOOKUP(AA314+0,slovy!J314:K322,2,FALSE))),IF(AC314="1","",IF(AA314="0",IF(AC314&gt;1,slovy!$M$13,""),VLOOKUP(AA314+0,slovy!$L$2:$M$10,2,FALSE)))))</f>
        <v>#VALUE!</v>
      </c>
      <c r="AA314" t="str">
        <f t="shared" si="80"/>
        <v/>
      </c>
      <c r="AB314" t="e">
        <f>IF(ISBLANK(AC314),"",IF(AC314="0","",IF(AC314="1",CONCATENATE(VLOOKUP(AA314+0,slovy!$F$2:$G$11,2,FALSE),slovy!$M$13),VLOOKUP(AC314+0,slovy!$D$2:$E$10,2,FALSE))))</f>
        <v>#VALUE!</v>
      </c>
      <c r="AC314" t="str">
        <f t="shared" si="81"/>
        <v/>
      </c>
      <c r="AD314" t="e">
        <f>IF(ISBLANK(AE314),"",IF(AE314="0","",IF(AA314="0",CONCATENATE(VLOOKUP(AE314+0,slovy!$H$2:$I$10,2,FALSE),slovy!$M$13),VLOOKUP(AE314+0,slovy!$H$2:$I$10,2,FALSE))))</f>
        <v>#VALUE!</v>
      </c>
      <c r="AE314" t="str">
        <f t="shared" si="82"/>
        <v/>
      </c>
      <c r="AF314" t="e">
        <f>IF(ISBLANK(AG314),"",VLOOKUP(AG314+0,slovy!$N$2:$O$10,2,FALSE))</f>
        <v>#VALUE!</v>
      </c>
      <c r="AG314" t="str">
        <f t="shared" si="83"/>
        <v/>
      </c>
      <c r="AK314">
        <f>ÚJ!$B$2</f>
        <v>0</v>
      </c>
      <c r="AL314">
        <f>ÚJ!$B$3</f>
        <v>0</v>
      </c>
      <c r="AM314">
        <f>ÚJ!$B$4</f>
        <v>0</v>
      </c>
      <c r="AN314" s="200">
        <f>ÚJ!$B$5</f>
        <v>0</v>
      </c>
    </row>
    <row r="315" spans="1:40" x14ac:dyDescent="0.25">
      <c r="A315" t="str">
        <f>IF(ISBLANK('Peněžní deník'!C319),"",'Peněžní deník'!C319)</f>
        <v/>
      </c>
      <c r="B315" s="197" t="str">
        <f>IF(ISBLANK('Peněžní deník'!B319),"",'Peněžní deník'!B319)</f>
        <v/>
      </c>
      <c r="C315" t="str">
        <f>IF(ISBLANK('Peněžní deník'!D319),"",'Peněžní deník'!D319)</f>
        <v/>
      </c>
      <c r="D315" t="str">
        <f>IF(ISNUMBER('Peněžní deník'!F319),"příjmový",IF(ISNUMBER('Peněžní deník'!G319),"výdajový",IF(ISNUMBER('Peněžní deník'!H319),"příjmový",IF(ISNUMBER('Peněžní deník'!I319),"výdajový",""))))</f>
        <v/>
      </c>
      <c r="E315" t="str">
        <f>IF(ISNUMBER('Peněžní deník'!F319),"hotově",IF(ISNUMBER('Peněžní deník'!G319),"hotově",IF(ISNUMBER('Peněžní deník'!H319),"na účet",IF(ISNUMBER('Peněžní deník'!I319),"z účtu",""))))</f>
        <v/>
      </c>
      <c r="F315" t="e">
        <f>VLOOKUP('Peněžní deník'!E319,'Čísla položek'!$A$2:$C$45,2,FALSE)</f>
        <v>#N/A</v>
      </c>
      <c r="G315" s="205" t="str">
        <f>TEXT('Peněžní deník'!F319+'Peněžní deník'!G319+'Peněžní deník'!H319+'Peněžní deník'!I319,"0,00")</f>
        <v>0,00</v>
      </c>
      <c r="H315" s="205">
        <f t="shared" si="84"/>
        <v>0</v>
      </c>
      <c r="I315" s="205">
        <f t="shared" si="87"/>
        <v>0</v>
      </c>
      <c r="J315" t="str">
        <f t="shared" si="86"/>
        <v/>
      </c>
      <c r="K315" t="str">
        <f t="shared" si="88"/>
        <v/>
      </c>
      <c r="L315">
        <f t="shared" si="89"/>
        <v>1</v>
      </c>
      <c r="M315" t="str">
        <f t="shared" si="90"/>
        <v/>
      </c>
      <c r="N315" t="str">
        <f>IF(O315="0","",IF(L315=1,VLOOKUP(O315+0,slovy!$A$2:$C$10,3,FALSE),IF(Q315="1","",VLOOKUP(O315+0,slovy!$A$2:$B$10,2))))</f>
        <v/>
      </c>
      <c r="O315" t="str">
        <f t="shared" si="85"/>
        <v>0</v>
      </c>
      <c r="P315" t="e">
        <f>IF(Q315="0","",IF(Q315="1",VLOOKUP(O315+0,slovy!$F$2:$G$11,2,FALSE),VLOOKUP(Q315+0,slovy!$D$2:$E$10,2,FALSE)))</f>
        <v>#VALUE!</v>
      </c>
      <c r="Q315" t="str">
        <f t="shared" si="91"/>
        <v/>
      </c>
      <c r="R315">
        <f t="shared" si="75"/>
        <v>1</v>
      </c>
      <c r="S315" t="str">
        <f t="shared" si="76"/>
        <v/>
      </c>
      <c r="T315" t="str">
        <f>IF(U315="0","",IF(R315=1,VLOOKUP(U315+0,slovy!$A$2:$C$10,3,FALSE),IF(W315="1","",VLOOKUP(U315+0,slovy!$A$2:$B$10,2))))</f>
        <v/>
      </c>
      <c r="U315" t="str">
        <f t="shared" si="77"/>
        <v>0</v>
      </c>
      <c r="V315" t="e">
        <f>IF(W315="0","",IF(W315="1",VLOOKUP(U315+0,slovy!$F$2:$G$11,2,FALSE),VLOOKUP(W315+0,slovy!$D$2:$E$10,2,FALSE)))</f>
        <v>#VALUE!</v>
      </c>
      <c r="W315" t="str">
        <f t="shared" si="78"/>
        <v/>
      </c>
      <c r="X315" t="e">
        <f>IF(Y315="0","",VLOOKUP(Y315+0,slovy!$H$2:$I$10,2,FALSE))</f>
        <v>#VALUE!</v>
      </c>
      <c r="Y315" t="str">
        <f t="shared" si="79"/>
        <v/>
      </c>
      <c r="Z315" t="e">
        <f>IF(AC315="",VLOOKUP(AA315+0,slovy!$J$2:$K$10,2,FALSE),IF(AC315="0",IF(AE315="0","",IF(AA315="0","",VLOOKUP(AA315+0,slovy!J315:K323,2,FALSE))),IF(AC315="1","",IF(AA315="0",IF(AC315&gt;1,slovy!$M$13,""),VLOOKUP(AA315+0,slovy!$L$2:$M$10,2,FALSE)))))</f>
        <v>#VALUE!</v>
      </c>
      <c r="AA315" t="str">
        <f t="shared" si="80"/>
        <v/>
      </c>
      <c r="AB315" t="e">
        <f>IF(ISBLANK(AC315),"",IF(AC315="0","",IF(AC315="1",CONCATENATE(VLOOKUP(AA315+0,slovy!$F$2:$G$11,2,FALSE),slovy!$M$13),VLOOKUP(AC315+0,slovy!$D$2:$E$10,2,FALSE))))</f>
        <v>#VALUE!</v>
      </c>
      <c r="AC315" t="str">
        <f t="shared" si="81"/>
        <v/>
      </c>
      <c r="AD315" t="e">
        <f>IF(ISBLANK(AE315),"",IF(AE315="0","",IF(AA315="0",CONCATENATE(VLOOKUP(AE315+0,slovy!$H$2:$I$10,2,FALSE),slovy!$M$13),VLOOKUP(AE315+0,slovy!$H$2:$I$10,2,FALSE))))</f>
        <v>#VALUE!</v>
      </c>
      <c r="AE315" t="str">
        <f t="shared" si="82"/>
        <v/>
      </c>
      <c r="AF315" t="e">
        <f>IF(ISBLANK(AG315),"",VLOOKUP(AG315+0,slovy!$N$2:$O$10,2,FALSE))</f>
        <v>#VALUE!</v>
      </c>
      <c r="AG315" t="str">
        <f t="shared" si="83"/>
        <v/>
      </c>
      <c r="AK315">
        <f>ÚJ!$B$2</f>
        <v>0</v>
      </c>
      <c r="AL315">
        <f>ÚJ!$B$3</f>
        <v>0</v>
      </c>
      <c r="AM315">
        <f>ÚJ!$B$4</f>
        <v>0</v>
      </c>
      <c r="AN315" s="200">
        <f>ÚJ!$B$5</f>
        <v>0</v>
      </c>
    </row>
    <row r="316" spans="1:40" x14ac:dyDescent="0.25">
      <c r="A316" t="str">
        <f>IF(ISBLANK('Peněžní deník'!C320),"",'Peněžní deník'!C320)</f>
        <v/>
      </c>
      <c r="B316" s="197" t="str">
        <f>IF(ISBLANK('Peněžní deník'!B320),"",'Peněžní deník'!B320)</f>
        <v/>
      </c>
      <c r="C316" t="str">
        <f>IF(ISBLANK('Peněžní deník'!D320),"",'Peněžní deník'!D320)</f>
        <v/>
      </c>
      <c r="D316" t="str">
        <f>IF(ISNUMBER('Peněžní deník'!F320),"příjmový",IF(ISNUMBER('Peněžní deník'!G320),"výdajový",IF(ISNUMBER('Peněžní deník'!H320),"příjmový",IF(ISNUMBER('Peněžní deník'!I320),"výdajový",""))))</f>
        <v/>
      </c>
      <c r="E316" t="str">
        <f>IF(ISNUMBER('Peněžní deník'!F320),"hotově",IF(ISNUMBER('Peněžní deník'!G320),"hotově",IF(ISNUMBER('Peněžní deník'!H320),"na účet",IF(ISNUMBER('Peněžní deník'!I320),"z účtu",""))))</f>
        <v/>
      </c>
      <c r="F316" t="e">
        <f>VLOOKUP('Peněžní deník'!E320,'Čísla položek'!$A$2:$C$45,2,FALSE)</f>
        <v>#N/A</v>
      </c>
      <c r="G316" s="205" t="str">
        <f>TEXT('Peněžní deník'!F320+'Peněžní deník'!G320+'Peněžní deník'!H320+'Peněžní deník'!I320,"0,00")</f>
        <v>0,00</v>
      </c>
      <c r="H316" s="205">
        <f t="shared" si="84"/>
        <v>0</v>
      </c>
      <c r="I316" s="205">
        <f t="shared" si="87"/>
        <v>0</v>
      </c>
      <c r="J316" t="str">
        <f t="shared" si="86"/>
        <v/>
      </c>
      <c r="K316" t="str">
        <f t="shared" si="88"/>
        <v/>
      </c>
      <c r="L316">
        <f t="shared" si="89"/>
        <v>1</v>
      </c>
      <c r="M316" t="str">
        <f t="shared" si="90"/>
        <v/>
      </c>
      <c r="N316" t="str">
        <f>IF(O316="0","",IF(L316=1,VLOOKUP(O316+0,slovy!$A$2:$C$10,3,FALSE),IF(Q316="1","",VLOOKUP(O316+0,slovy!$A$2:$B$10,2))))</f>
        <v/>
      </c>
      <c r="O316" t="str">
        <f t="shared" si="85"/>
        <v>0</v>
      </c>
      <c r="P316" t="e">
        <f>IF(Q316="0","",IF(Q316="1",VLOOKUP(O316+0,slovy!$F$2:$G$11,2,FALSE),VLOOKUP(Q316+0,slovy!$D$2:$E$10,2,FALSE)))</f>
        <v>#VALUE!</v>
      </c>
      <c r="Q316" t="str">
        <f t="shared" si="91"/>
        <v/>
      </c>
      <c r="R316">
        <f t="shared" si="75"/>
        <v>1</v>
      </c>
      <c r="S316" t="str">
        <f t="shared" si="76"/>
        <v/>
      </c>
      <c r="T316" t="str">
        <f>IF(U316="0","",IF(R316=1,VLOOKUP(U316+0,slovy!$A$2:$C$10,3,FALSE),IF(W316="1","",VLOOKUP(U316+0,slovy!$A$2:$B$10,2))))</f>
        <v/>
      </c>
      <c r="U316" t="str">
        <f t="shared" si="77"/>
        <v>0</v>
      </c>
      <c r="V316" t="e">
        <f>IF(W316="0","",IF(W316="1",VLOOKUP(U316+0,slovy!$F$2:$G$11,2,FALSE),VLOOKUP(W316+0,slovy!$D$2:$E$10,2,FALSE)))</f>
        <v>#VALUE!</v>
      </c>
      <c r="W316" t="str">
        <f t="shared" si="78"/>
        <v/>
      </c>
      <c r="X316" t="e">
        <f>IF(Y316="0","",VLOOKUP(Y316+0,slovy!$H$2:$I$10,2,FALSE))</f>
        <v>#VALUE!</v>
      </c>
      <c r="Y316" t="str">
        <f t="shared" si="79"/>
        <v/>
      </c>
      <c r="Z316" t="e">
        <f>IF(AC316="",VLOOKUP(AA316+0,slovy!$J$2:$K$10,2,FALSE),IF(AC316="0",IF(AE316="0","",IF(AA316="0","",VLOOKUP(AA316+0,slovy!J316:K324,2,FALSE))),IF(AC316="1","",IF(AA316="0",IF(AC316&gt;1,slovy!$M$13,""),VLOOKUP(AA316+0,slovy!$L$2:$M$10,2,FALSE)))))</f>
        <v>#VALUE!</v>
      </c>
      <c r="AA316" t="str">
        <f t="shared" si="80"/>
        <v/>
      </c>
      <c r="AB316" t="e">
        <f>IF(ISBLANK(AC316),"",IF(AC316="0","",IF(AC316="1",CONCATENATE(VLOOKUP(AA316+0,slovy!$F$2:$G$11,2,FALSE),slovy!$M$13),VLOOKUP(AC316+0,slovy!$D$2:$E$10,2,FALSE))))</f>
        <v>#VALUE!</v>
      </c>
      <c r="AC316" t="str">
        <f t="shared" si="81"/>
        <v/>
      </c>
      <c r="AD316" t="e">
        <f>IF(ISBLANK(AE316),"",IF(AE316="0","",IF(AA316="0",CONCATENATE(VLOOKUP(AE316+0,slovy!$H$2:$I$10,2,FALSE),slovy!$M$13),VLOOKUP(AE316+0,slovy!$H$2:$I$10,2,FALSE))))</f>
        <v>#VALUE!</v>
      </c>
      <c r="AE316" t="str">
        <f t="shared" si="82"/>
        <v/>
      </c>
      <c r="AF316" t="e">
        <f>IF(ISBLANK(AG316),"",VLOOKUP(AG316+0,slovy!$N$2:$O$10,2,FALSE))</f>
        <v>#VALUE!</v>
      </c>
      <c r="AG316" t="str">
        <f t="shared" si="83"/>
        <v/>
      </c>
      <c r="AK316">
        <f>ÚJ!$B$2</f>
        <v>0</v>
      </c>
      <c r="AL316">
        <f>ÚJ!$B$3</f>
        <v>0</v>
      </c>
      <c r="AM316">
        <f>ÚJ!$B$4</f>
        <v>0</v>
      </c>
      <c r="AN316" s="200">
        <f>ÚJ!$B$5</f>
        <v>0</v>
      </c>
    </row>
    <row r="317" spans="1:40" x14ac:dyDescent="0.25">
      <c r="A317" t="str">
        <f>IF(ISBLANK('Peněžní deník'!C321),"",'Peněžní deník'!C321)</f>
        <v/>
      </c>
      <c r="B317" s="197" t="str">
        <f>IF(ISBLANK('Peněžní deník'!B321),"",'Peněžní deník'!B321)</f>
        <v/>
      </c>
      <c r="C317" t="str">
        <f>IF(ISBLANK('Peněžní deník'!D321),"",'Peněžní deník'!D321)</f>
        <v/>
      </c>
      <c r="D317" t="str">
        <f>IF(ISNUMBER('Peněžní deník'!F321),"příjmový",IF(ISNUMBER('Peněžní deník'!G321),"výdajový",IF(ISNUMBER('Peněžní deník'!H321),"příjmový",IF(ISNUMBER('Peněžní deník'!I321),"výdajový",""))))</f>
        <v/>
      </c>
      <c r="E317" t="str">
        <f>IF(ISNUMBER('Peněžní deník'!F321),"hotově",IF(ISNUMBER('Peněžní deník'!G321),"hotově",IF(ISNUMBER('Peněžní deník'!H321),"na účet",IF(ISNUMBER('Peněžní deník'!I321),"z účtu",""))))</f>
        <v/>
      </c>
      <c r="F317" t="e">
        <f>VLOOKUP('Peněžní deník'!E321,'Čísla položek'!$A$2:$C$45,2,FALSE)</f>
        <v>#N/A</v>
      </c>
      <c r="G317" s="205" t="str">
        <f>TEXT('Peněžní deník'!F321+'Peněžní deník'!G321+'Peněžní deník'!H321+'Peněžní deník'!I321,"0,00")</f>
        <v>0,00</v>
      </c>
      <c r="H317" s="205">
        <f t="shared" si="84"/>
        <v>0</v>
      </c>
      <c r="I317" s="205">
        <f t="shared" si="87"/>
        <v>0</v>
      </c>
      <c r="J317" t="str">
        <f t="shared" si="86"/>
        <v/>
      </c>
      <c r="K317" t="str">
        <f t="shared" si="88"/>
        <v/>
      </c>
      <c r="L317">
        <f t="shared" si="89"/>
        <v>1</v>
      </c>
      <c r="M317" t="str">
        <f t="shared" si="90"/>
        <v/>
      </c>
      <c r="N317" t="str">
        <f>IF(O317="0","",IF(L317=1,VLOOKUP(O317+0,slovy!$A$2:$C$10,3,FALSE),IF(Q317="1","",VLOOKUP(O317+0,slovy!$A$2:$B$10,2))))</f>
        <v/>
      </c>
      <c r="O317" t="str">
        <f t="shared" si="85"/>
        <v>0</v>
      </c>
      <c r="P317" t="e">
        <f>IF(Q317="0","",IF(Q317="1",VLOOKUP(O317+0,slovy!$F$2:$G$11,2,FALSE),VLOOKUP(Q317+0,slovy!$D$2:$E$10,2,FALSE)))</f>
        <v>#VALUE!</v>
      </c>
      <c r="Q317" t="str">
        <f t="shared" si="91"/>
        <v/>
      </c>
      <c r="R317">
        <f t="shared" si="75"/>
        <v>1</v>
      </c>
      <c r="S317" t="str">
        <f t="shared" si="76"/>
        <v/>
      </c>
      <c r="T317" t="str">
        <f>IF(U317="0","",IF(R317=1,VLOOKUP(U317+0,slovy!$A$2:$C$10,3,FALSE),IF(W317="1","",VLOOKUP(U317+0,slovy!$A$2:$B$10,2))))</f>
        <v/>
      </c>
      <c r="U317" t="str">
        <f t="shared" si="77"/>
        <v>0</v>
      </c>
      <c r="V317" t="e">
        <f>IF(W317="0","",IF(W317="1",VLOOKUP(U317+0,slovy!$F$2:$G$11,2,FALSE),VLOOKUP(W317+0,slovy!$D$2:$E$10,2,FALSE)))</f>
        <v>#VALUE!</v>
      </c>
      <c r="W317" t="str">
        <f t="shared" si="78"/>
        <v/>
      </c>
      <c r="X317" t="e">
        <f>IF(Y317="0","",VLOOKUP(Y317+0,slovy!$H$2:$I$10,2,FALSE))</f>
        <v>#VALUE!</v>
      </c>
      <c r="Y317" t="str">
        <f t="shared" si="79"/>
        <v/>
      </c>
      <c r="Z317" t="e">
        <f>IF(AC317="",VLOOKUP(AA317+0,slovy!$J$2:$K$10,2,FALSE),IF(AC317="0",IF(AE317="0","",IF(AA317="0","",VLOOKUP(AA317+0,slovy!J317:K325,2,FALSE))),IF(AC317="1","",IF(AA317="0",IF(AC317&gt;1,slovy!$M$13,""),VLOOKUP(AA317+0,slovy!$L$2:$M$10,2,FALSE)))))</f>
        <v>#VALUE!</v>
      </c>
      <c r="AA317" t="str">
        <f t="shared" si="80"/>
        <v/>
      </c>
      <c r="AB317" t="e">
        <f>IF(ISBLANK(AC317),"",IF(AC317="0","",IF(AC317="1",CONCATENATE(VLOOKUP(AA317+0,slovy!$F$2:$G$11,2,FALSE),slovy!$M$13),VLOOKUP(AC317+0,slovy!$D$2:$E$10,2,FALSE))))</f>
        <v>#VALUE!</v>
      </c>
      <c r="AC317" t="str">
        <f t="shared" si="81"/>
        <v/>
      </c>
      <c r="AD317" t="e">
        <f>IF(ISBLANK(AE317),"",IF(AE317="0","",IF(AA317="0",CONCATENATE(VLOOKUP(AE317+0,slovy!$H$2:$I$10,2,FALSE),slovy!$M$13),VLOOKUP(AE317+0,slovy!$H$2:$I$10,2,FALSE))))</f>
        <v>#VALUE!</v>
      </c>
      <c r="AE317" t="str">
        <f t="shared" si="82"/>
        <v/>
      </c>
      <c r="AF317" t="e">
        <f>IF(ISBLANK(AG317),"",VLOOKUP(AG317+0,slovy!$N$2:$O$10,2,FALSE))</f>
        <v>#VALUE!</v>
      </c>
      <c r="AG317" t="str">
        <f t="shared" si="83"/>
        <v/>
      </c>
      <c r="AK317">
        <f>ÚJ!$B$2</f>
        <v>0</v>
      </c>
      <c r="AL317">
        <f>ÚJ!$B$3</f>
        <v>0</v>
      </c>
      <c r="AM317">
        <f>ÚJ!$B$4</f>
        <v>0</v>
      </c>
      <c r="AN317" s="200">
        <f>ÚJ!$B$5</f>
        <v>0</v>
      </c>
    </row>
    <row r="318" spans="1:40" x14ac:dyDescent="0.25">
      <c r="A318" t="str">
        <f>IF(ISBLANK('Peněžní deník'!C322),"",'Peněžní deník'!C322)</f>
        <v/>
      </c>
      <c r="B318" s="197" t="str">
        <f>IF(ISBLANK('Peněžní deník'!B322),"",'Peněžní deník'!B322)</f>
        <v/>
      </c>
      <c r="C318" t="str">
        <f>IF(ISBLANK('Peněžní deník'!D322),"",'Peněžní deník'!D322)</f>
        <v/>
      </c>
      <c r="D318" t="str">
        <f>IF(ISNUMBER('Peněžní deník'!F322),"příjmový",IF(ISNUMBER('Peněžní deník'!G322),"výdajový",IF(ISNUMBER('Peněžní deník'!H322),"příjmový",IF(ISNUMBER('Peněžní deník'!I322),"výdajový",""))))</f>
        <v/>
      </c>
      <c r="E318" t="str">
        <f>IF(ISNUMBER('Peněžní deník'!F322),"hotově",IF(ISNUMBER('Peněžní deník'!G322),"hotově",IF(ISNUMBER('Peněžní deník'!H322),"na účet",IF(ISNUMBER('Peněžní deník'!I322),"z účtu",""))))</f>
        <v/>
      </c>
      <c r="F318" t="e">
        <f>VLOOKUP('Peněžní deník'!E322,'Čísla položek'!$A$2:$C$45,2,FALSE)</f>
        <v>#N/A</v>
      </c>
      <c r="G318" s="205" t="str">
        <f>TEXT('Peněžní deník'!F322+'Peněžní deník'!G322+'Peněžní deník'!H322+'Peněžní deník'!I322,"0,00")</f>
        <v>0,00</v>
      </c>
      <c r="H318" s="205">
        <f t="shared" si="84"/>
        <v>0</v>
      </c>
      <c r="I318" s="205">
        <f t="shared" si="87"/>
        <v>0</v>
      </c>
      <c r="J318" t="str">
        <f t="shared" si="86"/>
        <v/>
      </c>
      <c r="K318" t="str">
        <f t="shared" si="88"/>
        <v/>
      </c>
      <c r="L318">
        <f t="shared" si="89"/>
        <v>1</v>
      </c>
      <c r="M318" t="str">
        <f t="shared" si="90"/>
        <v/>
      </c>
      <c r="N318" t="str">
        <f>IF(O318="0","",IF(L318=1,VLOOKUP(O318+0,slovy!$A$2:$C$10,3,FALSE),IF(Q318="1","",VLOOKUP(O318+0,slovy!$A$2:$B$10,2))))</f>
        <v/>
      </c>
      <c r="O318" t="str">
        <f t="shared" si="85"/>
        <v>0</v>
      </c>
      <c r="P318" t="e">
        <f>IF(Q318="0","",IF(Q318="1",VLOOKUP(O318+0,slovy!$F$2:$G$11,2,FALSE),VLOOKUP(Q318+0,slovy!$D$2:$E$10,2,FALSE)))</f>
        <v>#VALUE!</v>
      </c>
      <c r="Q318" t="str">
        <f t="shared" si="91"/>
        <v/>
      </c>
      <c r="R318">
        <f t="shared" si="75"/>
        <v>1</v>
      </c>
      <c r="S318" t="str">
        <f t="shared" si="76"/>
        <v/>
      </c>
      <c r="T318" t="str">
        <f>IF(U318="0","",IF(R318=1,VLOOKUP(U318+0,slovy!$A$2:$C$10,3,FALSE),IF(W318="1","",VLOOKUP(U318+0,slovy!$A$2:$B$10,2))))</f>
        <v/>
      </c>
      <c r="U318" t="str">
        <f t="shared" si="77"/>
        <v>0</v>
      </c>
      <c r="V318" t="e">
        <f>IF(W318="0","",IF(W318="1",VLOOKUP(U318+0,slovy!$F$2:$G$11,2,FALSE),VLOOKUP(W318+0,slovy!$D$2:$E$10,2,FALSE)))</f>
        <v>#VALUE!</v>
      </c>
      <c r="W318" t="str">
        <f t="shared" si="78"/>
        <v/>
      </c>
      <c r="X318" t="e">
        <f>IF(Y318="0","",VLOOKUP(Y318+0,slovy!$H$2:$I$10,2,FALSE))</f>
        <v>#VALUE!</v>
      </c>
      <c r="Y318" t="str">
        <f t="shared" si="79"/>
        <v/>
      </c>
      <c r="Z318" t="e">
        <f>IF(AC318="",VLOOKUP(AA318+0,slovy!$J$2:$K$10,2,FALSE),IF(AC318="0",IF(AE318="0","",IF(AA318="0","",VLOOKUP(AA318+0,slovy!J318:K326,2,FALSE))),IF(AC318="1","",IF(AA318="0",IF(AC318&gt;1,slovy!$M$13,""),VLOOKUP(AA318+0,slovy!$L$2:$M$10,2,FALSE)))))</f>
        <v>#VALUE!</v>
      </c>
      <c r="AA318" t="str">
        <f t="shared" si="80"/>
        <v/>
      </c>
      <c r="AB318" t="e">
        <f>IF(ISBLANK(AC318),"",IF(AC318="0","",IF(AC318="1",CONCATENATE(VLOOKUP(AA318+0,slovy!$F$2:$G$11,2,FALSE),slovy!$M$13),VLOOKUP(AC318+0,slovy!$D$2:$E$10,2,FALSE))))</f>
        <v>#VALUE!</v>
      </c>
      <c r="AC318" t="str">
        <f t="shared" si="81"/>
        <v/>
      </c>
      <c r="AD318" t="e">
        <f>IF(ISBLANK(AE318),"",IF(AE318="0","",IF(AA318="0",CONCATENATE(VLOOKUP(AE318+0,slovy!$H$2:$I$10,2,FALSE),slovy!$M$13),VLOOKUP(AE318+0,slovy!$H$2:$I$10,2,FALSE))))</f>
        <v>#VALUE!</v>
      </c>
      <c r="AE318" t="str">
        <f t="shared" si="82"/>
        <v/>
      </c>
      <c r="AF318" t="e">
        <f>IF(ISBLANK(AG318),"",VLOOKUP(AG318+0,slovy!$N$2:$O$10,2,FALSE))</f>
        <v>#VALUE!</v>
      </c>
      <c r="AG318" t="str">
        <f t="shared" si="83"/>
        <v/>
      </c>
      <c r="AK318">
        <f>ÚJ!$B$2</f>
        <v>0</v>
      </c>
      <c r="AL318">
        <f>ÚJ!$B$3</f>
        <v>0</v>
      </c>
      <c r="AM318">
        <f>ÚJ!$B$4</f>
        <v>0</v>
      </c>
      <c r="AN318" s="200">
        <f>ÚJ!$B$5</f>
        <v>0</v>
      </c>
    </row>
    <row r="319" spans="1:40" x14ac:dyDescent="0.25">
      <c r="A319" t="str">
        <f>IF(ISBLANK('Peněžní deník'!C323),"",'Peněžní deník'!C323)</f>
        <v/>
      </c>
      <c r="B319" s="197" t="str">
        <f>IF(ISBLANK('Peněžní deník'!B323),"",'Peněžní deník'!B323)</f>
        <v/>
      </c>
      <c r="C319" t="str">
        <f>IF(ISBLANK('Peněžní deník'!D323),"",'Peněžní deník'!D323)</f>
        <v/>
      </c>
      <c r="D319" t="str">
        <f>IF(ISNUMBER('Peněžní deník'!F323),"příjmový",IF(ISNUMBER('Peněžní deník'!G323),"výdajový",IF(ISNUMBER('Peněžní deník'!H323),"příjmový",IF(ISNUMBER('Peněžní deník'!I323),"výdajový",""))))</f>
        <v/>
      </c>
      <c r="E319" t="str">
        <f>IF(ISNUMBER('Peněžní deník'!F323),"hotově",IF(ISNUMBER('Peněžní deník'!G323),"hotově",IF(ISNUMBER('Peněžní deník'!H323),"na účet",IF(ISNUMBER('Peněžní deník'!I323),"z účtu",""))))</f>
        <v/>
      </c>
      <c r="F319" t="e">
        <f>VLOOKUP('Peněžní deník'!E323,'Čísla položek'!$A$2:$C$45,2,FALSE)</f>
        <v>#N/A</v>
      </c>
      <c r="G319" s="205" t="str">
        <f>TEXT('Peněžní deník'!F323+'Peněžní deník'!G323+'Peněžní deník'!H323+'Peněžní deník'!I323,"0,00")</f>
        <v>0,00</v>
      </c>
      <c r="H319" s="205">
        <f t="shared" si="84"/>
        <v>0</v>
      </c>
      <c r="I319" s="205">
        <f t="shared" si="87"/>
        <v>0</v>
      </c>
      <c r="J319" t="str">
        <f t="shared" si="86"/>
        <v/>
      </c>
      <c r="K319" t="str">
        <f t="shared" si="88"/>
        <v/>
      </c>
      <c r="L319">
        <f t="shared" si="89"/>
        <v>1</v>
      </c>
      <c r="M319" t="str">
        <f t="shared" si="90"/>
        <v/>
      </c>
      <c r="N319" t="str">
        <f>IF(O319="0","",IF(L319=1,VLOOKUP(O319+0,slovy!$A$2:$C$10,3,FALSE),IF(Q319="1","",VLOOKUP(O319+0,slovy!$A$2:$B$10,2))))</f>
        <v/>
      </c>
      <c r="O319" t="str">
        <f t="shared" si="85"/>
        <v>0</v>
      </c>
      <c r="P319" t="e">
        <f>IF(Q319="0","",IF(Q319="1",VLOOKUP(O319+0,slovy!$F$2:$G$11,2,FALSE),VLOOKUP(Q319+0,slovy!$D$2:$E$10,2,FALSE)))</f>
        <v>#VALUE!</v>
      </c>
      <c r="Q319" t="str">
        <f t="shared" si="91"/>
        <v/>
      </c>
      <c r="R319">
        <f t="shared" si="75"/>
        <v>1</v>
      </c>
      <c r="S319" t="str">
        <f t="shared" si="76"/>
        <v/>
      </c>
      <c r="T319" t="str">
        <f>IF(U319="0","",IF(R319=1,VLOOKUP(U319+0,slovy!$A$2:$C$10,3,FALSE),IF(W319="1","",VLOOKUP(U319+0,slovy!$A$2:$B$10,2))))</f>
        <v/>
      </c>
      <c r="U319" t="str">
        <f t="shared" si="77"/>
        <v>0</v>
      </c>
      <c r="V319" t="e">
        <f>IF(W319="0","",IF(W319="1",VLOOKUP(U319+0,slovy!$F$2:$G$11,2,FALSE),VLOOKUP(W319+0,slovy!$D$2:$E$10,2,FALSE)))</f>
        <v>#VALUE!</v>
      </c>
      <c r="W319" t="str">
        <f t="shared" si="78"/>
        <v/>
      </c>
      <c r="X319" t="e">
        <f>IF(Y319="0","",VLOOKUP(Y319+0,slovy!$H$2:$I$10,2,FALSE))</f>
        <v>#VALUE!</v>
      </c>
      <c r="Y319" t="str">
        <f t="shared" si="79"/>
        <v/>
      </c>
      <c r="Z319" t="e">
        <f>IF(AC319="",VLOOKUP(AA319+0,slovy!$J$2:$K$10,2,FALSE),IF(AC319="0",IF(AE319="0","",IF(AA319="0","",VLOOKUP(AA319+0,slovy!J319:K327,2,FALSE))),IF(AC319="1","",IF(AA319="0",IF(AC319&gt;1,slovy!$M$13,""),VLOOKUP(AA319+0,slovy!$L$2:$M$10,2,FALSE)))))</f>
        <v>#VALUE!</v>
      </c>
      <c r="AA319" t="str">
        <f t="shared" si="80"/>
        <v/>
      </c>
      <c r="AB319" t="e">
        <f>IF(ISBLANK(AC319),"",IF(AC319="0","",IF(AC319="1",CONCATENATE(VLOOKUP(AA319+0,slovy!$F$2:$G$11,2,FALSE),slovy!$M$13),VLOOKUP(AC319+0,slovy!$D$2:$E$10,2,FALSE))))</f>
        <v>#VALUE!</v>
      </c>
      <c r="AC319" t="str">
        <f t="shared" si="81"/>
        <v/>
      </c>
      <c r="AD319" t="e">
        <f>IF(ISBLANK(AE319),"",IF(AE319="0","",IF(AA319="0",CONCATENATE(VLOOKUP(AE319+0,slovy!$H$2:$I$10,2,FALSE),slovy!$M$13),VLOOKUP(AE319+0,slovy!$H$2:$I$10,2,FALSE))))</f>
        <v>#VALUE!</v>
      </c>
      <c r="AE319" t="str">
        <f t="shared" si="82"/>
        <v/>
      </c>
      <c r="AF319" t="e">
        <f>IF(ISBLANK(AG319),"",VLOOKUP(AG319+0,slovy!$N$2:$O$10,2,FALSE))</f>
        <v>#VALUE!</v>
      </c>
      <c r="AG319" t="str">
        <f t="shared" si="83"/>
        <v/>
      </c>
      <c r="AK319">
        <f>ÚJ!$B$2</f>
        <v>0</v>
      </c>
      <c r="AL319">
        <f>ÚJ!$B$3</f>
        <v>0</v>
      </c>
      <c r="AM319">
        <f>ÚJ!$B$4</f>
        <v>0</v>
      </c>
      <c r="AN319" s="200">
        <f>ÚJ!$B$5</f>
        <v>0</v>
      </c>
    </row>
    <row r="320" spans="1:40" x14ac:dyDescent="0.25">
      <c r="A320" t="str">
        <f>IF(ISBLANK('Peněžní deník'!C324),"",'Peněžní deník'!C324)</f>
        <v/>
      </c>
      <c r="B320" s="197" t="str">
        <f>IF(ISBLANK('Peněžní deník'!B324),"",'Peněžní deník'!B324)</f>
        <v/>
      </c>
      <c r="C320" t="str">
        <f>IF(ISBLANK('Peněžní deník'!D324),"",'Peněžní deník'!D324)</f>
        <v/>
      </c>
      <c r="D320" t="str">
        <f>IF(ISNUMBER('Peněžní deník'!F324),"příjmový",IF(ISNUMBER('Peněžní deník'!G324),"výdajový",IF(ISNUMBER('Peněžní deník'!H324),"příjmový",IF(ISNUMBER('Peněžní deník'!I324),"výdajový",""))))</f>
        <v/>
      </c>
      <c r="E320" t="str">
        <f>IF(ISNUMBER('Peněžní deník'!F324),"hotově",IF(ISNUMBER('Peněžní deník'!G324),"hotově",IF(ISNUMBER('Peněžní deník'!H324),"na účet",IF(ISNUMBER('Peněžní deník'!I324),"z účtu",""))))</f>
        <v/>
      </c>
      <c r="F320" t="e">
        <f>VLOOKUP('Peněžní deník'!E324,'Čísla položek'!$A$2:$C$45,2,FALSE)</f>
        <v>#N/A</v>
      </c>
      <c r="G320" s="205" t="str">
        <f>TEXT('Peněžní deník'!F324+'Peněžní deník'!G324+'Peněžní deník'!H324+'Peněžní deník'!I324,"0,00")</f>
        <v>0,00</v>
      </c>
      <c r="H320" s="205">
        <f t="shared" si="84"/>
        <v>0</v>
      </c>
      <c r="I320" s="205">
        <f t="shared" si="87"/>
        <v>0</v>
      </c>
      <c r="J320" t="str">
        <f t="shared" si="86"/>
        <v/>
      </c>
      <c r="K320" t="str">
        <f t="shared" si="88"/>
        <v/>
      </c>
      <c r="L320">
        <f t="shared" si="89"/>
        <v>1</v>
      </c>
      <c r="M320" t="str">
        <f t="shared" si="90"/>
        <v/>
      </c>
      <c r="N320" t="str">
        <f>IF(O320="0","",IF(L320=1,VLOOKUP(O320+0,slovy!$A$2:$C$10,3,FALSE),IF(Q320="1","",VLOOKUP(O320+0,slovy!$A$2:$B$10,2))))</f>
        <v/>
      </c>
      <c r="O320" t="str">
        <f t="shared" si="85"/>
        <v>0</v>
      </c>
      <c r="P320" t="e">
        <f>IF(Q320="0","",IF(Q320="1",VLOOKUP(O320+0,slovy!$F$2:$G$11,2,FALSE),VLOOKUP(Q320+0,slovy!$D$2:$E$10,2,FALSE)))</f>
        <v>#VALUE!</v>
      </c>
      <c r="Q320" t="str">
        <f t="shared" si="91"/>
        <v/>
      </c>
      <c r="R320">
        <f t="shared" si="75"/>
        <v>1</v>
      </c>
      <c r="S320" t="str">
        <f t="shared" si="76"/>
        <v/>
      </c>
      <c r="T320" t="str">
        <f>IF(U320="0","",IF(R320=1,VLOOKUP(U320+0,slovy!$A$2:$C$10,3,FALSE),IF(W320="1","",VLOOKUP(U320+0,slovy!$A$2:$B$10,2))))</f>
        <v/>
      </c>
      <c r="U320" t="str">
        <f t="shared" si="77"/>
        <v>0</v>
      </c>
      <c r="V320" t="e">
        <f>IF(W320="0","",IF(W320="1",VLOOKUP(U320+0,slovy!$F$2:$G$11,2,FALSE),VLOOKUP(W320+0,slovy!$D$2:$E$10,2,FALSE)))</f>
        <v>#VALUE!</v>
      </c>
      <c r="W320" t="str">
        <f t="shared" si="78"/>
        <v/>
      </c>
      <c r="X320" t="e">
        <f>IF(Y320="0","",VLOOKUP(Y320+0,slovy!$H$2:$I$10,2,FALSE))</f>
        <v>#VALUE!</v>
      </c>
      <c r="Y320" t="str">
        <f t="shared" si="79"/>
        <v/>
      </c>
      <c r="Z320" t="e">
        <f>IF(AC320="",VLOOKUP(AA320+0,slovy!$J$2:$K$10,2,FALSE),IF(AC320="0",IF(AE320="0","",IF(AA320="0","",VLOOKUP(AA320+0,slovy!J320:K328,2,FALSE))),IF(AC320="1","",IF(AA320="0",IF(AC320&gt;1,slovy!$M$13,""),VLOOKUP(AA320+0,slovy!$L$2:$M$10,2,FALSE)))))</f>
        <v>#VALUE!</v>
      </c>
      <c r="AA320" t="str">
        <f t="shared" si="80"/>
        <v/>
      </c>
      <c r="AB320" t="e">
        <f>IF(ISBLANK(AC320),"",IF(AC320="0","",IF(AC320="1",CONCATENATE(VLOOKUP(AA320+0,slovy!$F$2:$G$11,2,FALSE),slovy!$M$13),VLOOKUP(AC320+0,slovy!$D$2:$E$10,2,FALSE))))</f>
        <v>#VALUE!</v>
      </c>
      <c r="AC320" t="str">
        <f t="shared" si="81"/>
        <v/>
      </c>
      <c r="AD320" t="e">
        <f>IF(ISBLANK(AE320),"",IF(AE320="0","",IF(AA320="0",CONCATENATE(VLOOKUP(AE320+0,slovy!$H$2:$I$10,2,FALSE),slovy!$M$13),VLOOKUP(AE320+0,slovy!$H$2:$I$10,2,FALSE))))</f>
        <v>#VALUE!</v>
      </c>
      <c r="AE320" t="str">
        <f t="shared" si="82"/>
        <v/>
      </c>
      <c r="AF320" t="e">
        <f>IF(ISBLANK(AG320),"",VLOOKUP(AG320+0,slovy!$N$2:$O$10,2,FALSE))</f>
        <v>#VALUE!</v>
      </c>
      <c r="AG320" t="str">
        <f t="shared" si="83"/>
        <v/>
      </c>
      <c r="AK320">
        <f>ÚJ!$B$2</f>
        <v>0</v>
      </c>
      <c r="AL320">
        <f>ÚJ!$B$3</f>
        <v>0</v>
      </c>
      <c r="AM320">
        <f>ÚJ!$B$4</f>
        <v>0</v>
      </c>
      <c r="AN320" s="200">
        <f>ÚJ!$B$5</f>
        <v>0</v>
      </c>
    </row>
    <row r="321" spans="1:40" x14ac:dyDescent="0.25">
      <c r="A321" t="str">
        <f>IF(ISBLANK('Peněžní deník'!C325),"",'Peněžní deník'!C325)</f>
        <v/>
      </c>
      <c r="B321" s="197" t="str">
        <f>IF(ISBLANK('Peněžní deník'!B325),"",'Peněžní deník'!B325)</f>
        <v/>
      </c>
      <c r="C321" t="str">
        <f>IF(ISBLANK('Peněžní deník'!D325),"",'Peněžní deník'!D325)</f>
        <v/>
      </c>
      <c r="D321" t="str">
        <f>IF(ISNUMBER('Peněžní deník'!F325),"příjmový",IF(ISNUMBER('Peněžní deník'!G325),"výdajový",IF(ISNUMBER('Peněžní deník'!H325),"příjmový",IF(ISNUMBER('Peněžní deník'!I325),"výdajový",""))))</f>
        <v/>
      </c>
      <c r="E321" t="str">
        <f>IF(ISNUMBER('Peněžní deník'!F325),"hotově",IF(ISNUMBER('Peněžní deník'!G325),"hotově",IF(ISNUMBER('Peněžní deník'!H325),"na účet",IF(ISNUMBER('Peněžní deník'!I325),"z účtu",""))))</f>
        <v/>
      </c>
      <c r="F321" t="e">
        <f>VLOOKUP('Peněžní deník'!E325,'Čísla položek'!$A$2:$C$45,2,FALSE)</f>
        <v>#N/A</v>
      </c>
      <c r="G321" s="205" t="str">
        <f>TEXT('Peněžní deník'!F325+'Peněžní deník'!G325+'Peněžní deník'!H325+'Peněžní deník'!I325,"0,00")</f>
        <v>0,00</v>
      </c>
      <c r="H321" s="205">
        <f t="shared" si="84"/>
        <v>0</v>
      </c>
      <c r="I321" s="205">
        <f t="shared" si="87"/>
        <v>0</v>
      </c>
      <c r="J321" t="str">
        <f t="shared" si="86"/>
        <v/>
      </c>
      <c r="K321" t="str">
        <f t="shared" si="88"/>
        <v/>
      </c>
      <c r="L321">
        <f t="shared" si="89"/>
        <v>1</v>
      </c>
      <c r="M321" t="str">
        <f t="shared" si="90"/>
        <v/>
      </c>
      <c r="N321" t="str">
        <f>IF(O321="0","",IF(L321=1,VLOOKUP(O321+0,slovy!$A$2:$C$10,3,FALSE),IF(Q321="1","",VLOOKUP(O321+0,slovy!$A$2:$B$10,2))))</f>
        <v/>
      </c>
      <c r="O321" t="str">
        <f t="shared" si="85"/>
        <v>0</v>
      </c>
      <c r="P321" t="e">
        <f>IF(Q321="0","",IF(Q321="1",VLOOKUP(O321+0,slovy!$F$2:$G$11,2,FALSE),VLOOKUP(Q321+0,slovy!$D$2:$E$10,2,FALSE)))</f>
        <v>#VALUE!</v>
      </c>
      <c r="Q321" t="str">
        <f t="shared" si="91"/>
        <v/>
      </c>
      <c r="R321">
        <f t="shared" si="75"/>
        <v>1</v>
      </c>
      <c r="S321" t="str">
        <f t="shared" si="76"/>
        <v/>
      </c>
      <c r="T321" t="str">
        <f>IF(U321="0","",IF(R321=1,VLOOKUP(U321+0,slovy!$A$2:$C$10,3,FALSE),IF(W321="1","",VLOOKUP(U321+0,slovy!$A$2:$B$10,2))))</f>
        <v/>
      </c>
      <c r="U321" t="str">
        <f t="shared" si="77"/>
        <v>0</v>
      </c>
      <c r="V321" t="e">
        <f>IF(W321="0","",IF(W321="1",VLOOKUP(U321+0,slovy!$F$2:$G$11,2,FALSE),VLOOKUP(W321+0,slovy!$D$2:$E$10,2,FALSE)))</f>
        <v>#VALUE!</v>
      </c>
      <c r="W321" t="str">
        <f t="shared" si="78"/>
        <v/>
      </c>
      <c r="X321" t="e">
        <f>IF(Y321="0","",VLOOKUP(Y321+0,slovy!$H$2:$I$10,2,FALSE))</f>
        <v>#VALUE!</v>
      </c>
      <c r="Y321" t="str">
        <f t="shared" si="79"/>
        <v/>
      </c>
      <c r="Z321" t="e">
        <f>IF(AC321="",VLOOKUP(AA321+0,slovy!$J$2:$K$10,2,FALSE),IF(AC321="0",IF(AE321="0","",IF(AA321="0","",VLOOKUP(AA321+0,slovy!J321:K329,2,FALSE))),IF(AC321="1","",IF(AA321="0",IF(AC321&gt;1,slovy!$M$13,""),VLOOKUP(AA321+0,slovy!$L$2:$M$10,2,FALSE)))))</f>
        <v>#VALUE!</v>
      </c>
      <c r="AA321" t="str">
        <f t="shared" si="80"/>
        <v/>
      </c>
      <c r="AB321" t="e">
        <f>IF(ISBLANK(AC321),"",IF(AC321="0","",IF(AC321="1",CONCATENATE(VLOOKUP(AA321+0,slovy!$F$2:$G$11,2,FALSE),slovy!$M$13),VLOOKUP(AC321+0,slovy!$D$2:$E$10,2,FALSE))))</f>
        <v>#VALUE!</v>
      </c>
      <c r="AC321" t="str">
        <f t="shared" si="81"/>
        <v/>
      </c>
      <c r="AD321" t="e">
        <f>IF(ISBLANK(AE321),"",IF(AE321="0","",IF(AA321="0",CONCATENATE(VLOOKUP(AE321+0,slovy!$H$2:$I$10,2,FALSE),slovy!$M$13),VLOOKUP(AE321+0,slovy!$H$2:$I$10,2,FALSE))))</f>
        <v>#VALUE!</v>
      </c>
      <c r="AE321" t="str">
        <f t="shared" si="82"/>
        <v/>
      </c>
      <c r="AF321" t="e">
        <f>IF(ISBLANK(AG321),"",VLOOKUP(AG321+0,slovy!$N$2:$O$10,2,FALSE))</f>
        <v>#VALUE!</v>
      </c>
      <c r="AG321" t="str">
        <f t="shared" si="83"/>
        <v/>
      </c>
      <c r="AK321">
        <f>ÚJ!$B$2</f>
        <v>0</v>
      </c>
      <c r="AL321">
        <f>ÚJ!$B$3</f>
        <v>0</v>
      </c>
      <c r="AM321">
        <f>ÚJ!$B$4</f>
        <v>0</v>
      </c>
      <c r="AN321" s="200">
        <f>ÚJ!$B$5</f>
        <v>0</v>
      </c>
    </row>
    <row r="322" spans="1:40" x14ac:dyDescent="0.25">
      <c r="A322" t="str">
        <f>IF(ISBLANK('Peněžní deník'!C326),"",'Peněžní deník'!C326)</f>
        <v/>
      </c>
      <c r="B322" s="197" t="str">
        <f>IF(ISBLANK('Peněžní deník'!B326),"",'Peněžní deník'!B326)</f>
        <v/>
      </c>
      <c r="C322" t="str">
        <f>IF(ISBLANK('Peněžní deník'!D326),"",'Peněžní deník'!D326)</f>
        <v/>
      </c>
      <c r="D322" t="str">
        <f>IF(ISNUMBER('Peněžní deník'!F326),"příjmový",IF(ISNUMBER('Peněžní deník'!G326),"výdajový",IF(ISNUMBER('Peněžní deník'!H326),"příjmový",IF(ISNUMBER('Peněžní deník'!I326),"výdajový",""))))</f>
        <v/>
      </c>
      <c r="E322" t="str">
        <f>IF(ISNUMBER('Peněžní deník'!F326),"hotově",IF(ISNUMBER('Peněžní deník'!G326),"hotově",IF(ISNUMBER('Peněžní deník'!H326),"na účet",IF(ISNUMBER('Peněžní deník'!I326),"z účtu",""))))</f>
        <v/>
      </c>
      <c r="F322" t="e">
        <f>VLOOKUP('Peněžní deník'!E326,'Čísla položek'!$A$2:$C$45,2,FALSE)</f>
        <v>#N/A</v>
      </c>
      <c r="G322" s="205" t="str">
        <f>TEXT('Peněžní deník'!F326+'Peněžní deník'!G326+'Peněžní deník'!H326+'Peněžní deník'!I326,"0,00")</f>
        <v>0,00</v>
      </c>
      <c r="H322" s="205">
        <f t="shared" si="84"/>
        <v>0</v>
      </c>
      <c r="I322" s="205">
        <f t="shared" si="87"/>
        <v>0</v>
      </c>
      <c r="J322" t="str">
        <f t="shared" si="86"/>
        <v/>
      </c>
      <c r="K322" t="str">
        <f t="shared" si="88"/>
        <v/>
      </c>
      <c r="L322">
        <f t="shared" si="89"/>
        <v>1</v>
      </c>
      <c r="M322" t="str">
        <f t="shared" si="90"/>
        <v/>
      </c>
      <c r="N322" t="str">
        <f>IF(O322="0","",IF(L322=1,VLOOKUP(O322+0,slovy!$A$2:$C$10,3,FALSE),IF(Q322="1","",VLOOKUP(O322+0,slovy!$A$2:$B$10,2))))</f>
        <v/>
      </c>
      <c r="O322" t="str">
        <f t="shared" si="85"/>
        <v>0</v>
      </c>
      <c r="P322" t="e">
        <f>IF(Q322="0","",IF(Q322="1",VLOOKUP(O322+0,slovy!$F$2:$G$11,2,FALSE),VLOOKUP(Q322+0,slovy!$D$2:$E$10,2,FALSE)))</f>
        <v>#VALUE!</v>
      </c>
      <c r="Q322" t="str">
        <f t="shared" si="91"/>
        <v/>
      </c>
      <c r="R322">
        <f t="shared" ref="R322:R385" si="92">LEN(H322)</f>
        <v>1</v>
      </c>
      <c r="S322" t="str">
        <f t="shared" ref="S322:S385" si="93">IF(H322=0,"",IF(H322&lt;2,"korunačeská",IF(H322&lt;5,"korunyčeské","korunčeských")))</f>
        <v/>
      </c>
      <c r="T322" t="str">
        <f>IF(U322="0","",IF(R322=1,VLOOKUP(U322+0,slovy!$A$2:$C$10,3,FALSE),IF(W322="1","",VLOOKUP(U322+0,slovy!$A$2:$B$10,2))))</f>
        <v/>
      </c>
      <c r="U322" t="str">
        <f t="shared" ref="U322:U385" si="94">MID($G322,$R322,1)</f>
        <v>0</v>
      </c>
      <c r="V322" t="e">
        <f>IF(W322="0","",IF(W322="1",VLOOKUP(U322+0,slovy!$F$2:$G$11,2,FALSE),VLOOKUP(W322+0,slovy!$D$2:$E$10,2,FALSE)))</f>
        <v>#VALUE!</v>
      </c>
      <c r="W322" t="str">
        <f t="shared" ref="W322:W385" si="95">IF(R322&gt;=2,MID($G322,$R322-1,1),"")</f>
        <v/>
      </c>
      <c r="X322" t="e">
        <f>IF(Y322="0","",VLOOKUP(Y322+0,slovy!$H$2:$I$10,2,FALSE))</f>
        <v>#VALUE!</v>
      </c>
      <c r="Y322" t="str">
        <f t="shared" ref="Y322:Y385" si="96">IF(R322&gt;=3,MID($G322,$R322-2,1),"")</f>
        <v/>
      </c>
      <c r="Z322" t="e">
        <f>IF(AC322="",VLOOKUP(AA322+0,slovy!$J$2:$K$10,2,FALSE),IF(AC322="0",IF(AE322="0","",IF(AA322="0","",VLOOKUP(AA322+0,slovy!J322:K330,2,FALSE))),IF(AC322="1","",IF(AA322="0",IF(AC322&gt;1,slovy!$M$13,""),VLOOKUP(AA322+0,slovy!$L$2:$M$10,2,FALSE)))))</f>
        <v>#VALUE!</v>
      </c>
      <c r="AA322" t="str">
        <f t="shared" ref="AA322:AA385" si="97">IF(R322&gt;=4,MID($G322,$R322-3,1),"")</f>
        <v/>
      </c>
      <c r="AB322" t="e">
        <f>IF(ISBLANK(AC322),"",IF(AC322="0","",IF(AC322="1",CONCATENATE(VLOOKUP(AA322+0,slovy!$F$2:$G$11,2,FALSE),slovy!$M$13),VLOOKUP(AC322+0,slovy!$D$2:$E$10,2,FALSE))))</f>
        <v>#VALUE!</v>
      </c>
      <c r="AC322" t="str">
        <f t="shared" ref="AC322:AC385" si="98">IF(R322&gt;=5,MID($G322,$R322-4,1),"")</f>
        <v/>
      </c>
      <c r="AD322" t="e">
        <f>IF(ISBLANK(AE322),"",IF(AE322="0","",IF(AA322="0",CONCATENATE(VLOOKUP(AE322+0,slovy!$H$2:$I$10,2,FALSE),slovy!$M$13),VLOOKUP(AE322+0,slovy!$H$2:$I$10,2,FALSE))))</f>
        <v>#VALUE!</v>
      </c>
      <c r="AE322" t="str">
        <f t="shared" ref="AE322:AE385" si="99">IF(R322&gt;=6,MID($G322,$R322-5,1),"")</f>
        <v/>
      </c>
      <c r="AF322" t="e">
        <f>IF(ISBLANK(AG322),"",VLOOKUP(AG322+0,slovy!$N$2:$O$10,2,FALSE))</f>
        <v>#VALUE!</v>
      </c>
      <c r="AG322" t="str">
        <f t="shared" ref="AG322:AG385" si="100">IF(R322&gt;=7,MID($G322,$R322-6,1),"")</f>
        <v/>
      </c>
      <c r="AK322">
        <f>ÚJ!$B$2</f>
        <v>0</v>
      </c>
      <c r="AL322">
        <f>ÚJ!$B$3</f>
        <v>0</v>
      </c>
      <c r="AM322">
        <f>ÚJ!$B$4</f>
        <v>0</v>
      </c>
      <c r="AN322" s="200">
        <f>ÚJ!$B$5</f>
        <v>0</v>
      </c>
    </row>
    <row r="323" spans="1:40" x14ac:dyDescent="0.25">
      <c r="A323" t="str">
        <f>IF(ISBLANK('Peněžní deník'!C327),"",'Peněžní deník'!C327)</f>
        <v/>
      </c>
      <c r="B323" s="197" t="str">
        <f>IF(ISBLANK('Peněžní deník'!B327),"",'Peněžní deník'!B327)</f>
        <v/>
      </c>
      <c r="C323" t="str">
        <f>IF(ISBLANK('Peněžní deník'!D327),"",'Peněžní deník'!D327)</f>
        <v/>
      </c>
      <c r="D323" t="str">
        <f>IF(ISNUMBER('Peněžní deník'!F327),"příjmový",IF(ISNUMBER('Peněžní deník'!G327),"výdajový",IF(ISNUMBER('Peněžní deník'!H327),"příjmový",IF(ISNUMBER('Peněžní deník'!I327),"výdajový",""))))</f>
        <v/>
      </c>
      <c r="E323" t="str">
        <f>IF(ISNUMBER('Peněžní deník'!F327),"hotově",IF(ISNUMBER('Peněžní deník'!G327),"hotově",IF(ISNUMBER('Peněžní deník'!H327),"na účet",IF(ISNUMBER('Peněžní deník'!I327),"z účtu",""))))</f>
        <v/>
      </c>
      <c r="F323" t="e">
        <f>VLOOKUP('Peněžní deník'!E327,'Čísla položek'!$A$2:$C$45,2,FALSE)</f>
        <v>#N/A</v>
      </c>
      <c r="G323" s="205" t="str">
        <f>TEXT('Peněžní deník'!F327+'Peněžní deník'!G327+'Peněžní deník'!H327+'Peněžní deník'!I327,"0,00")</f>
        <v>0,00</v>
      </c>
      <c r="H323" s="205">
        <f t="shared" ref="H323:H386" si="101">FLOOR(G323,1)</f>
        <v>0</v>
      </c>
      <c r="I323" s="205">
        <f t="shared" si="87"/>
        <v>0</v>
      </c>
      <c r="J323" t="str">
        <f t="shared" si="86"/>
        <v/>
      </c>
      <c r="K323" t="str">
        <f t="shared" si="88"/>
        <v/>
      </c>
      <c r="L323">
        <f t="shared" si="89"/>
        <v>1</v>
      </c>
      <c r="M323" t="str">
        <f t="shared" si="90"/>
        <v/>
      </c>
      <c r="N323" t="str">
        <f>IF(O323="0","",IF(L323=1,VLOOKUP(O323+0,slovy!$A$2:$C$10,3,FALSE),IF(Q323="1","",VLOOKUP(O323+0,slovy!$A$2:$B$10,2))))</f>
        <v/>
      </c>
      <c r="O323" t="str">
        <f t="shared" ref="O323:O386" si="102">MID($I323,$L323,1)</f>
        <v>0</v>
      </c>
      <c r="P323" t="e">
        <f>IF(Q323="0","",IF(Q323="1",VLOOKUP(O323+0,slovy!$F$2:$G$11,2,FALSE),VLOOKUP(Q323+0,slovy!$D$2:$E$10,2,FALSE)))</f>
        <v>#VALUE!</v>
      </c>
      <c r="Q323" t="str">
        <f t="shared" si="91"/>
        <v/>
      </c>
      <c r="R323">
        <f t="shared" si="92"/>
        <v>1</v>
      </c>
      <c r="S323" t="str">
        <f t="shared" si="93"/>
        <v/>
      </c>
      <c r="T323" t="str">
        <f>IF(U323="0","",IF(R323=1,VLOOKUP(U323+0,slovy!$A$2:$C$10,3,FALSE),IF(W323="1","",VLOOKUP(U323+0,slovy!$A$2:$B$10,2))))</f>
        <v/>
      </c>
      <c r="U323" t="str">
        <f t="shared" si="94"/>
        <v>0</v>
      </c>
      <c r="V323" t="e">
        <f>IF(W323="0","",IF(W323="1",VLOOKUP(U323+0,slovy!$F$2:$G$11,2,FALSE),VLOOKUP(W323+0,slovy!$D$2:$E$10,2,FALSE)))</f>
        <v>#VALUE!</v>
      </c>
      <c r="W323" t="str">
        <f t="shared" si="95"/>
        <v/>
      </c>
      <c r="X323" t="e">
        <f>IF(Y323="0","",VLOOKUP(Y323+0,slovy!$H$2:$I$10,2,FALSE))</f>
        <v>#VALUE!</v>
      </c>
      <c r="Y323" t="str">
        <f t="shared" si="96"/>
        <v/>
      </c>
      <c r="Z323" t="e">
        <f>IF(AC323="",VLOOKUP(AA323+0,slovy!$J$2:$K$10,2,FALSE),IF(AC323="0",IF(AE323="0","",IF(AA323="0","",VLOOKUP(AA323+0,slovy!J323:K331,2,FALSE))),IF(AC323="1","",IF(AA323="0",IF(AC323&gt;1,slovy!$M$13,""),VLOOKUP(AA323+0,slovy!$L$2:$M$10,2,FALSE)))))</f>
        <v>#VALUE!</v>
      </c>
      <c r="AA323" t="str">
        <f t="shared" si="97"/>
        <v/>
      </c>
      <c r="AB323" t="e">
        <f>IF(ISBLANK(AC323),"",IF(AC323="0","",IF(AC323="1",CONCATENATE(VLOOKUP(AA323+0,slovy!$F$2:$G$11,2,FALSE),slovy!$M$13),VLOOKUP(AC323+0,slovy!$D$2:$E$10,2,FALSE))))</f>
        <v>#VALUE!</v>
      </c>
      <c r="AC323" t="str">
        <f t="shared" si="98"/>
        <v/>
      </c>
      <c r="AD323" t="e">
        <f>IF(ISBLANK(AE323),"",IF(AE323="0","",IF(AA323="0",CONCATENATE(VLOOKUP(AE323+0,slovy!$H$2:$I$10,2,FALSE),slovy!$M$13),VLOOKUP(AE323+0,slovy!$H$2:$I$10,2,FALSE))))</f>
        <v>#VALUE!</v>
      </c>
      <c r="AE323" t="str">
        <f t="shared" si="99"/>
        <v/>
      </c>
      <c r="AF323" t="e">
        <f>IF(ISBLANK(AG323),"",VLOOKUP(AG323+0,slovy!$N$2:$O$10,2,FALSE))</f>
        <v>#VALUE!</v>
      </c>
      <c r="AG323" t="str">
        <f t="shared" si="100"/>
        <v/>
      </c>
      <c r="AK323">
        <f>ÚJ!$B$2</f>
        <v>0</v>
      </c>
      <c r="AL323">
        <f>ÚJ!$B$3</f>
        <v>0</v>
      </c>
      <c r="AM323">
        <f>ÚJ!$B$4</f>
        <v>0</v>
      </c>
      <c r="AN323" s="200">
        <f>ÚJ!$B$5</f>
        <v>0</v>
      </c>
    </row>
    <row r="324" spans="1:40" x14ac:dyDescent="0.25">
      <c r="A324" t="str">
        <f>IF(ISBLANK('Peněžní deník'!C328),"",'Peněžní deník'!C328)</f>
        <v/>
      </c>
      <c r="B324" s="197" t="str">
        <f>IF(ISBLANK('Peněžní deník'!B328),"",'Peněžní deník'!B328)</f>
        <v/>
      </c>
      <c r="C324" t="str">
        <f>IF(ISBLANK('Peněžní deník'!D328),"",'Peněžní deník'!D328)</f>
        <v/>
      </c>
      <c r="D324" t="str">
        <f>IF(ISNUMBER('Peněžní deník'!F328),"příjmový",IF(ISNUMBER('Peněžní deník'!G328),"výdajový",IF(ISNUMBER('Peněžní deník'!H328),"příjmový",IF(ISNUMBER('Peněžní deník'!I328),"výdajový",""))))</f>
        <v/>
      </c>
      <c r="E324" t="str">
        <f>IF(ISNUMBER('Peněžní deník'!F328),"hotově",IF(ISNUMBER('Peněžní deník'!G328),"hotově",IF(ISNUMBER('Peněžní deník'!H328),"na účet",IF(ISNUMBER('Peněžní deník'!I328),"z účtu",""))))</f>
        <v/>
      </c>
      <c r="F324" t="e">
        <f>VLOOKUP('Peněžní deník'!E328,'Čísla položek'!$A$2:$C$45,2,FALSE)</f>
        <v>#N/A</v>
      </c>
      <c r="G324" s="205" t="str">
        <f>TEXT('Peněžní deník'!F328+'Peněžní deník'!G328+'Peněžní deník'!H328+'Peněžní deník'!I328,"0,00")</f>
        <v>0,00</v>
      </c>
      <c r="H324" s="205">
        <f t="shared" si="101"/>
        <v>0</v>
      </c>
      <c r="I324" s="205">
        <f t="shared" si="87"/>
        <v>0</v>
      </c>
      <c r="J324" t="str">
        <f t="shared" si="86"/>
        <v/>
      </c>
      <c r="K324" t="str">
        <f t="shared" si="88"/>
        <v/>
      </c>
      <c r="L324">
        <f t="shared" si="89"/>
        <v>1</v>
      </c>
      <c r="M324" t="str">
        <f t="shared" si="90"/>
        <v/>
      </c>
      <c r="N324" t="str">
        <f>IF(O324="0","",IF(L324=1,VLOOKUP(O324+0,slovy!$A$2:$C$10,3,FALSE),IF(Q324="1","",VLOOKUP(O324+0,slovy!$A$2:$B$10,2))))</f>
        <v/>
      </c>
      <c r="O324" t="str">
        <f t="shared" si="102"/>
        <v>0</v>
      </c>
      <c r="P324" t="e">
        <f>IF(Q324="0","",IF(Q324="1",VLOOKUP(O324+0,slovy!$F$2:$G$11,2,FALSE),VLOOKUP(Q324+0,slovy!$D$2:$E$10,2,FALSE)))</f>
        <v>#VALUE!</v>
      </c>
      <c r="Q324" t="str">
        <f t="shared" si="91"/>
        <v/>
      </c>
      <c r="R324">
        <f t="shared" si="92"/>
        <v>1</v>
      </c>
      <c r="S324" t="str">
        <f t="shared" si="93"/>
        <v/>
      </c>
      <c r="T324" t="str">
        <f>IF(U324="0","",IF(R324=1,VLOOKUP(U324+0,slovy!$A$2:$C$10,3,FALSE),IF(W324="1","",VLOOKUP(U324+0,slovy!$A$2:$B$10,2))))</f>
        <v/>
      </c>
      <c r="U324" t="str">
        <f t="shared" si="94"/>
        <v>0</v>
      </c>
      <c r="V324" t="e">
        <f>IF(W324="0","",IF(W324="1",VLOOKUP(U324+0,slovy!$F$2:$G$11,2,FALSE),VLOOKUP(W324+0,slovy!$D$2:$E$10,2,FALSE)))</f>
        <v>#VALUE!</v>
      </c>
      <c r="W324" t="str">
        <f t="shared" si="95"/>
        <v/>
      </c>
      <c r="X324" t="e">
        <f>IF(Y324="0","",VLOOKUP(Y324+0,slovy!$H$2:$I$10,2,FALSE))</f>
        <v>#VALUE!</v>
      </c>
      <c r="Y324" t="str">
        <f t="shared" si="96"/>
        <v/>
      </c>
      <c r="Z324" t="e">
        <f>IF(AC324="",VLOOKUP(AA324+0,slovy!$J$2:$K$10,2,FALSE),IF(AC324="0",IF(AE324="0","",IF(AA324="0","",VLOOKUP(AA324+0,slovy!J324:K332,2,FALSE))),IF(AC324="1","",IF(AA324="0",IF(AC324&gt;1,slovy!$M$13,""),VLOOKUP(AA324+0,slovy!$L$2:$M$10,2,FALSE)))))</f>
        <v>#VALUE!</v>
      </c>
      <c r="AA324" t="str">
        <f t="shared" si="97"/>
        <v/>
      </c>
      <c r="AB324" t="e">
        <f>IF(ISBLANK(AC324),"",IF(AC324="0","",IF(AC324="1",CONCATENATE(VLOOKUP(AA324+0,slovy!$F$2:$G$11,2,FALSE),slovy!$M$13),VLOOKUP(AC324+0,slovy!$D$2:$E$10,2,FALSE))))</f>
        <v>#VALUE!</v>
      </c>
      <c r="AC324" t="str">
        <f t="shared" si="98"/>
        <v/>
      </c>
      <c r="AD324" t="e">
        <f>IF(ISBLANK(AE324),"",IF(AE324="0","",IF(AA324="0",CONCATENATE(VLOOKUP(AE324+0,slovy!$H$2:$I$10,2,FALSE),slovy!$M$13),VLOOKUP(AE324+0,slovy!$H$2:$I$10,2,FALSE))))</f>
        <v>#VALUE!</v>
      </c>
      <c r="AE324" t="str">
        <f t="shared" si="99"/>
        <v/>
      </c>
      <c r="AF324" t="e">
        <f>IF(ISBLANK(AG324),"",VLOOKUP(AG324+0,slovy!$N$2:$O$10,2,FALSE))</f>
        <v>#VALUE!</v>
      </c>
      <c r="AG324" t="str">
        <f t="shared" si="100"/>
        <v/>
      </c>
      <c r="AK324">
        <f>ÚJ!$B$2</f>
        <v>0</v>
      </c>
      <c r="AL324">
        <f>ÚJ!$B$3</f>
        <v>0</v>
      </c>
      <c r="AM324">
        <f>ÚJ!$B$4</f>
        <v>0</v>
      </c>
      <c r="AN324" s="200">
        <f>ÚJ!$B$5</f>
        <v>0</v>
      </c>
    </row>
    <row r="325" spans="1:40" x14ac:dyDescent="0.25">
      <c r="A325" t="str">
        <f>IF(ISBLANK('Peněžní deník'!C329),"",'Peněžní deník'!C329)</f>
        <v/>
      </c>
      <c r="B325" s="197" t="str">
        <f>IF(ISBLANK('Peněžní deník'!B329),"",'Peněžní deník'!B329)</f>
        <v/>
      </c>
      <c r="C325" t="str">
        <f>IF(ISBLANK('Peněžní deník'!D329),"",'Peněžní deník'!D329)</f>
        <v/>
      </c>
      <c r="D325" t="str">
        <f>IF(ISNUMBER('Peněžní deník'!F329),"příjmový",IF(ISNUMBER('Peněžní deník'!G329),"výdajový",IF(ISNUMBER('Peněžní deník'!H329),"příjmový",IF(ISNUMBER('Peněžní deník'!I329),"výdajový",""))))</f>
        <v/>
      </c>
      <c r="E325" t="str">
        <f>IF(ISNUMBER('Peněžní deník'!F329),"hotově",IF(ISNUMBER('Peněžní deník'!G329),"hotově",IF(ISNUMBER('Peněžní deník'!H329),"na účet",IF(ISNUMBER('Peněžní deník'!I329),"z účtu",""))))</f>
        <v/>
      </c>
      <c r="F325" t="e">
        <f>VLOOKUP('Peněžní deník'!E329,'Čísla položek'!$A$2:$C$45,2,FALSE)</f>
        <v>#N/A</v>
      </c>
      <c r="G325" s="205" t="str">
        <f>TEXT('Peněžní deník'!F329+'Peněžní deník'!G329+'Peněžní deník'!H329+'Peněžní deník'!I329,"0,00")</f>
        <v>0,00</v>
      </c>
      <c r="H325" s="205">
        <f t="shared" si="101"/>
        <v>0</v>
      </c>
      <c r="I325" s="205">
        <f t="shared" si="87"/>
        <v>0</v>
      </c>
      <c r="J325" t="str">
        <f t="shared" si="86"/>
        <v/>
      </c>
      <c r="K325" t="str">
        <f t="shared" si="88"/>
        <v/>
      </c>
      <c r="L325">
        <f t="shared" si="89"/>
        <v>1</v>
      </c>
      <c r="M325" t="str">
        <f t="shared" si="90"/>
        <v/>
      </c>
      <c r="N325" t="str">
        <f>IF(O325="0","",IF(L325=1,VLOOKUP(O325+0,slovy!$A$2:$C$10,3,FALSE),IF(Q325="1","",VLOOKUP(O325+0,slovy!$A$2:$B$10,2))))</f>
        <v/>
      </c>
      <c r="O325" t="str">
        <f t="shared" si="102"/>
        <v>0</v>
      </c>
      <c r="P325" t="e">
        <f>IF(Q325="0","",IF(Q325="1",VLOOKUP(O325+0,slovy!$F$2:$G$11,2,FALSE),VLOOKUP(Q325+0,slovy!$D$2:$E$10,2,FALSE)))</f>
        <v>#VALUE!</v>
      </c>
      <c r="Q325" t="str">
        <f t="shared" si="91"/>
        <v/>
      </c>
      <c r="R325">
        <f t="shared" si="92"/>
        <v>1</v>
      </c>
      <c r="S325" t="str">
        <f t="shared" si="93"/>
        <v/>
      </c>
      <c r="T325" t="str">
        <f>IF(U325="0","",IF(R325=1,VLOOKUP(U325+0,slovy!$A$2:$C$10,3,FALSE),IF(W325="1","",VLOOKUP(U325+0,slovy!$A$2:$B$10,2))))</f>
        <v/>
      </c>
      <c r="U325" t="str">
        <f t="shared" si="94"/>
        <v>0</v>
      </c>
      <c r="V325" t="e">
        <f>IF(W325="0","",IF(W325="1",VLOOKUP(U325+0,slovy!$F$2:$G$11,2,FALSE),VLOOKUP(W325+0,slovy!$D$2:$E$10,2,FALSE)))</f>
        <v>#VALUE!</v>
      </c>
      <c r="W325" t="str">
        <f t="shared" si="95"/>
        <v/>
      </c>
      <c r="X325" t="e">
        <f>IF(Y325="0","",VLOOKUP(Y325+0,slovy!$H$2:$I$10,2,FALSE))</f>
        <v>#VALUE!</v>
      </c>
      <c r="Y325" t="str">
        <f t="shared" si="96"/>
        <v/>
      </c>
      <c r="Z325" t="e">
        <f>IF(AC325="",VLOOKUP(AA325+0,slovy!$J$2:$K$10,2,FALSE),IF(AC325="0",IF(AE325="0","",IF(AA325="0","",VLOOKUP(AA325+0,slovy!J325:K333,2,FALSE))),IF(AC325="1","",IF(AA325="0",IF(AC325&gt;1,slovy!$M$13,""),VLOOKUP(AA325+0,slovy!$L$2:$M$10,2,FALSE)))))</f>
        <v>#VALUE!</v>
      </c>
      <c r="AA325" t="str">
        <f t="shared" si="97"/>
        <v/>
      </c>
      <c r="AB325" t="e">
        <f>IF(ISBLANK(AC325),"",IF(AC325="0","",IF(AC325="1",CONCATENATE(VLOOKUP(AA325+0,slovy!$F$2:$G$11,2,FALSE),slovy!$M$13),VLOOKUP(AC325+0,slovy!$D$2:$E$10,2,FALSE))))</f>
        <v>#VALUE!</v>
      </c>
      <c r="AC325" t="str">
        <f t="shared" si="98"/>
        <v/>
      </c>
      <c r="AD325" t="e">
        <f>IF(ISBLANK(AE325),"",IF(AE325="0","",IF(AA325="0",CONCATENATE(VLOOKUP(AE325+0,slovy!$H$2:$I$10,2,FALSE),slovy!$M$13),VLOOKUP(AE325+0,slovy!$H$2:$I$10,2,FALSE))))</f>
        <v>#VALUE!</v>
      </c>
      <c r="AE325" t="str">
        <f t="shared" si="99"/>
        <v/>
      </c>
      <c r="AF325" t="e">
        <f>IF(ISBLANK(AG325),"",VLOOKUP(AG325+0,slovy!$N$2:$O$10,2,FALSE))</f>
        <v>#VALUE!</v>
      </c>
      <c r="AG325" t="str">
        <f t="shared" si="100"/>
        <v/>
      </c>
      <c r="AK325">
        <f>ÚJ!$B$2</f>
        <v>0</v>
      </c>
      <c r="AL325">
        <f>ÚJ!$B$3</f>
        <v>0</v>
      </c>
      <c r="AM325">
        <f>ÚJ!$B$4</f>
        <v>0</v>
      </c>
      <c r="AN325" s="200">
        <f>ÚJ!$B$5</f>
        <v>0</v>
      </c>
    </row>
    <row r="326" spans="1:40" x14ac:dyDescent="0.25">
      <c r="A326" t="str">
        <f>IF(ISBLANK('Peněžní deník'!C330),"",'Peněžní deník'!C330)</f>
        <v/>
      </c>
      <c r="B326" s="197" t="str">
        <f>IF(ISBLANK('Peněžní deník'!B330),"",'Peněžní deník'!B330)</f>
        <v/>
      </c>
      <c r="C326" t="str">
        <f>IF(ISBLANK('Peněžní deník'!D330),"",'Peněžní deník'!D330)</f>
        <v/>
      </c>
      <c r="D326" t="str">
        <f>IF(ISNUMBER('Peněžní deník'!F330),"příjmový",IF(ISNUMBER('Peněžní deník'!G330),"výdajový",IF(ISNUMBER('Peněžní deník'!H330),"příjmový",IF(ISNUMBER('Peněžní deník'!I330),"výdajový",""))))</f>
        <v/>
      </c>
      <c r="E326" t="str">
        <f>IF(ISNUMBER('Peněžní deník'!F330),"hotově",IF(ISNUMBER('Peněžní deník'!G330),"hotově",IF(ISNUMBER('Peněžní deník'!H330),"na účet",IF(ISNUMBER('Peněžní deník'!I330),"z účtu",""))))</f>
        <v/>
      </c>
      <c r="F326" t="e">
        <f>VLOOKUP('Peněžní deník'!E330,'Čísla položek'!$A$2:$C$45,2,FALSE)</f>
        <v>#N/A</v>
      </c>
      <c r="G326" s="205" t="str">
        <f>TEXT('Peněžní deník'!F330+'Peněžní deník'!G330+'Peněžní deník'!H330+'Peněžní deník'!I330,"0,00")</f>
        <v>0,00</v>
      </c>
      <c r="H326" s="205">
        <f t="shared" si="101"/>
        <v>0</v>
      </c>
      <c r="I326" s="205">
        <f t="shared" si="87"/>
        <v>0</v>
      </c>
      <c r="J326" t="str">
        <f t="shared" si="86"/>
        <v/>
      </c>
      <c r="K326" t="str">
        <f t="shared" si="88"/>
        <v/>
      </c>
      <c r="L326">
        <f t="shared" si="89"/>
        <v>1</v>
      </c>
      <c r="M326" t="str">
        <f t="shared" si="90"/>
        <v/>
      </c>
      <c r="N326" t="str">
        <f>IF(O326="0","",IF(L326=1,VLOOKUP(O326+0,slovy!$A$2:$C$10,3,FALSE),IF(Q326="1","",VLOOKUP(O326+0,slovy!$A$2:$B$10,2))))</f>
        <v/>
      </c>
      <c r="O326" t="str">
        <f t="shared" si="102"/>
        <v>0</v>
      </c>
      <c r="P326" t="e">
        <f>IF(Q326="0","",IF(Q326="1",VLOOKUP(O326+0,slovy!$F$2:$G$11,2,FALSE),VLOOKUP(Q326+0,slovy!$D$2:$E$10,2,FALSE)))</f>
        <v>#VALUE!</v>
      </c>
      <c r="Q326" t="str">
        <f t="shared" si="91"/>
        <v/>
      </c>
      <c r="R326">
        <f t="shared" si="92"/>
        <v>1</v>
      </c>
      <c r="S326" t="str">
        <f t="shared" si="93"/>
        <v/>
      </c>
      <c r="T326" t="str">
        <f>IF(U326="0","",IF(R326=1,VLOOKUP(U326+0,slovy!$A$2:$C$10,3,FALSE),IF(W326="1","",VLOOKUP(U326+0,slovy!$A$2:$B$10,2))))</f>
        <v/>
      </c>
      <c r="U326" t="str">
        <f t="shared" si="94"/>
        <v>0</v>
      </c>
      <c r="V326" t="e">
        <f>IF(W326="0","",IF(W326="1",VLOOKUP(U326+0,slovy!$F$2:$G$11,2,FALSE),VLOOKUP(W326+0,slovy!$D$2:$E$10,2,FALSE)))</f>
        <v>#VALUE!</v>
      </c>
      <c r="W326" t="str">
        <f t="shared" si="95"/>
        <v/>
      </c>
      <c r="X326" t="e">
        <f>IF(Y326="0","",VLOOKUP(Y326+0,slovy!$H$2:$I$10,2,FALSE))</f>
        <v>#VALUE!</v>
      </c>
      <c r="Y326" t="str">
        <f t="shared" si="96"/>
        <v/>
      </c>
      <c r="Z326" t="e">
        <f>IF(AC326="",VLOOKUP(AA326+0,slovy!$J$2:$K$10,2,FALSE),IF(AC326="0",IF(AE326="0","",IF(AA326="0","",VLOOKUP(AA326+0,slovy!J326:K334,2,FALSE))),IF(AC326="1","",IF(AA326="0",IF(AC326&gt;1,slovy!$M$13,""),VLOOKUP(AA326+0,slovy!$L$2:$M$10,2,FALSE)))))</f>
        <v>#VALUE!</v>
      </c>
      <c r="AA326" t="str">
        <f t="shared" si="97"/>
        <v/>
      </c>
      <c r="AB326" t="e">
        <f>IF(ISBLANK(AC326),"",IF(AC326="0","",IF(AC326="1",CONCATENATE(VLOOKUP(AA326+0,slovy!$F$2:$G$11,2,FALSE),slovy!$M$13),VLOOKUP(AC326+0,slovy!$D$2:$E$10,2,FALSE))))</f>
        <v>#VALUE!</v>
      </c>
      <c r="AC326" t="str">
        <f t="shared" si="98"/>
        <v/>
      </c>
      <c r="AD326" t="e">
        <f>IF(ISBLANK(AE326),"",IF(AE326="0","",IF(AA326="0",CONCATENATE(VLOOKUP(AE326+0,slovy!$H$2:$I$10,2,FALSE),slovy!$M$13),VLOOKUP(AE326+0,slovy!$H$2:$I$10,2,FALSE))))</f>
        <v>#VALUE!</v>
      </c>
      <c r="AE326" t="str">
        <f t="shared" si="99"/>
        <v/>
      </c>
      <c r="AF326" t="e">
        <f>IF(ISBLANK(AG326),"",VLOOKUP(AG326+0,slovy!$N$2:$O$10,2,FALSE))</f>
        <v>#VALUE!</v>
      </c>
      <c r="AG326" t="str">
        <f t="shared" si="100"/>
        <v/>
      </c>
      <c r="AK326">
        <f>ÚJ!$B$2</f>
        <v>0</v>
      </c>
      <c r="AL326">
        <f>ÚJ!$B$3</f>
        <v>0</v>
      </c>
      <c r="AM326">
        <f>ÚJ!$B$4</f>
        <v>0</v>
      </c>
      <c r="AN326" s="200">
        <f>ÚJ!$B$5</f>
        <v>0</v>
      </c>
    </row>
    <row r="327" spans="1:40" x14ac:dyDescent="0.25">
      <c r="A327" t="str">
        <f>IF(ISBLANK('Peněžní deník'!C331),"",'Peněžní deník'!C331)</f>
        <v/>
      </c>
      <c r="B327" s="197" t="str">
        <f>IF(ISBLANK('Peněžní deník'!B331),"",'Peněžní deník'!B331)</f>
        <v/>
      </c>
      <c r="C327" t="str">
        <f>IF(ISBLANK('Peněžní deník'!D331),"",'Peněžní deník'!D331)</f>
        <v/>
      </c>
      <c r="D327" t="str">
        <f>IF(ISNUMBER('Peněžní deník'!F331),"příjmový",IF(ISNUMBER('Peněžní deník'!G331),"výdajový",IF(ISNUMBER('Peněžní deník'!H331),"příjmový",IF(ISNUMBER('Peněžní deník'!I331),"výdajový",""))))</f>
        <v/>
      </c>
      <c r="E327" t="str">
        <f>IF(ISNUMBER('Peněžní deník'!F331),"hotově",IF(ISNUMBER('Peněžní deník'!G331),"hotově",IF(ISNUMBER('Peněžní deník'!H331),"na účet",IF(ISNUMBER('Peněžní deník'!I331),"z účtu",""))))</f>
        <v/>
      </c>
      <c r="F327" t="e">
        <f>VLOOKUP('Peněžní deník'!E331,'Čísla položek'!$A$2:$C$45,2,FALSE)</f>
        <v>#N/A</v>
      </c>
      <c r="G327" s="205" t="str">
        <f>TEXT('Peněžní deník'!F331+'Peněžní deník'!G331+'Peněžní deník'!H331+'Peněžní deník'!I331,"0,00")</f>
        <v>0,00</v>
      </c>
      <c r="H327" s="205">
        <f t="shared" si="101"/>
        <v>0</v>
      </c>
      <c r="I327" s="205">
        <f t="shared" si="87"/>
        <v>0</v>
      </c>
      <c r="J327" t="str">
        <f t="shared" si="86"/>
        <v/>
      </c>
      <c r="K327" t="str">
        <f t="shared" si="88"/>
        <v/>
      </c>
      <c r="L327">
        <f t="shared" si="89"/>
        <v>1</v>
      </c>
      <c r="M327" t="str">
        <f t="shared" si="90"/>
        <v/>
      </c>
      <c r="N327" t="str">
        <f>IF(O327="0","",IF(L327=1,VLOOKUP(O327+0,slovy!$A$2:$C$10,3,FALSE),IF(Q327="1","",VLOOKUP(O327+0,slovy!$A$2:$B$10,2))))</f>
        <v/>
      </c>
      <c r="O327" t="str">
        <f t="shared" si="102"/>
        <v>0</v>
      </c>
      <c r="P327" t="e">
        <f>IF(Q327="0","",IF(Q327="1",VLOOKUP(O327+0,slovy!$F$2:$G$11,2,FALSE),VLOOKUP(Q327+0,slovy!$D$2:$E$10,2,FALSE)))</f>
        <v>#VALUE!</v>
      </c>
      <c r="Q327" t="str">
        <f t="shared" si="91"/>
        <v/>
      </c>
      <c r="R327">
        <f t="shared" si="92"/>
        <v>1</v>
      </c>
      <c r="S327" t="str">
        <f t="shared" si="93"/>
        <v/>
      </c>
      <c r="T327" t="str">
        <f>IF(U327="0","",IF(R327=1,VLOOKUP(U327+0,slovy!$A$2:$C$10,3,FALSE),IF(W327="1","",VLOOKUP(U327+0,slovy!$A$2:$B$10,2))))</f>
        <v/>
      </c>
      <c r="U327" t="str">
        <f t="shared" si="94"/>
        <v>0</v>
      </c>
      <c r="V327" t="e">
        <f>IF(W327="0","",IF(W327="1",VLOOKUP(U327+0,slovy!$F$2:$G$11,2,FALSE),VLOOKUP(W327+0,slovy!$D$2:$E$10,2,FALSE)))</f>
        <v>#VALUE!</v>
      </c>
      <c r="W327" t="str">
        <f t="shared" si="95"/>
        <v/>
      </c>
      <c r="X327" t="e">
        <f>IF(Y327="0","",VLOOKUP(Y327+0,slovy!$H$2:$I$10,2,FALSE))</f>
        <v>#VALUE!</v>
      </c>
      <c r="Y327" t="str">
        <f t="shared" si="96"/>
        <v/>
      </c>
      <c r="Z327" t="e">
        <f>IF(AC327="",VLOOKUP(AA327+0,slovy!$J$2:$K$10,2,FALSE),IF(AC327="0",IF(AE327="0","",IF(AA327="0","",VLOOKUP(AA327+0,slovy!J327:K335,2,FALSE))),IF(AC327="1","",IF(AA327="0",IF(AC327&gt;1,slovy!$M$13,""),VLOOKUP(AA327+0,slovy!$L$2:$M$10,2,FALSE)))))</f>
        <v>#VALUE!</v>
      </c>
      <c r="AA327" t="str">
        <f t="shared" si="97"/>
        <v/>
      </c>
      <c r="AB327" t="e">
        <f>IF(ISBLANK(AC327),"",IF(AC327="0","",IF(AC327="1",CONCATENATE(VLOOKUP(AA327+0,slovy!$F$2:$G$11,2,FALSE),slovy!$M$13),VLOOKUP(AC327+0,slovy!$D$2:$E$10,2,FALSE))))</f>
        <v>#VALUE!</v>
      </c>
      <c r="AC327" t="str">
        <f t="shared" si="98"/>
        <v/>
      </c>
      <c r="AD327" t="e">
        <f>IF(ISBLANK(AE327),"",IF(AE327="0","",IF(AA327="0",CONCATENATE(VLOOKUP(AE327+0,slovy!$H$2:$I$10,2,FALSE),slovy!$M$13),VLOOKUP(AE327+0,slovy!$H$2:$I$10,2,FALSE))))</f>
        <v>#VALUE!</v>
      </c>
      <c r="AE327" t="str">
        <f t="shared" si="99"/>
        <v/>
      </c>
      <c r="AF327" t="e">
        <f>IF(ISBLANK(AG327),"",VLOOKUP(AG327+0,slovy!$N$2:$O$10,2,FALSE))</f>
        <v>#VALUE!</v>
      </c>
      <c r="AG327" t="str">
        <f t="shared" si="100"/>
        <v/>
      </c>
      <c r="AK327">
        <f>ÚJ!$B$2</f>
        <v>0</v>
      </c>
      <c r="AL327">
        <f>ÚJ!$B$3</f>
        <v>0</v>
      </c>
      <c r="AM327">
        <f>ÚJ!$B$4</f>
        <v>0</v>
      </c>
      <c r="AN327" s="200">
        <f>ÚJ!$B$5</f>
        <v>0</v>
      </c>
    </row>
    <row r="328" spans="1:40" x14ac:dyDescent="0.25">
      <c r="A328" t="str">
        <f>IF(ISBLANK('Peněžní deník'!C332),"",'Peněžní deník'!C332)</f>
        <v/>
      </c>
      <c r="B328" s="197" t="str">
        <f>IF(ISBLANK('Peněžní deník'!B332),"",'Peněžní deník'!B332)</f>
        <v/>
      </c>
      <c r="C328" t="str">
        <f>IF(ISBLANK('Peněžní deník'!D332),"",'Peněžní deník'!D332)</f>
        <v/>
      </c>
      <c r="D328" t="str">
        <f>IF(ISNUMBER('Peněžní deník'!F332),"příjmový",IF(ISNUMBER('Peněžní deník'!G332),"výdajový",IF(ISNUMBER('Peněžní deník'!H332),"příjmový",IF(ISNUMBER('Peněžní deník'!I332),"výdajový",""))))</f>
        <v/>
      </c>
      <c r="E328" t="str">
        <f>IF(ISNUMBER('Peněžní deník'!F332),"hotově",IF(ISNUMBER('Peněžní deník'!G332),"hotově",IF(ISNUMBER('Peněžní deník'!H332),"na účet",IF(ISNUMBER('Peněžní deník'!I332),"z účtu",""))))</f>
        <v/>
      </c>
      <c r="F328" t="e">
        <f>VLOOKUP('Peněžní deník'!E332,'Čísla položek'!$A$2:$C$45,2,FALSE)</f>
        <v>#N/A</v>
      </c>
      <c r="G328" s="205" t="str">
        <f>TEXT('Peněžní deník'!F332+'Peněžní deník'!G332+'Peněžní deník'!H332+'Peněžní deník'!I332,"0,00")</f>
        <v>0,00</v>
      </c>
      <c r="H328" s="205">
        <f t="shared" si="101"/>
        <v>0</v>
      </c>
      <c r="I328" s="205">
        <f t="shared" si="87"/>
        <v>0</v>
      </c>
      <c r="J328" t="str">
        <f t="shared" ref="J328:J391" si="103">IF(R328=1,CONCATENATE(T328,S328),IF(R328=2,CONCATENATE(V328,T328,S328),IF(R328=3,CONCATENATE(X328,V328,T328,S328),IF(R328=4,CONCATENATE(Z328,X328,V328,T328,S328),IF(R328=5,CONCATENATE(AB328,Z328,X328,V328,T328,S328),IF(R328=6,CONCATENATE(AD328,AB328,Z328,X328,V328,T328,S328),IF(R328=7,CONCATENATE(AF328,AD328,AB328,Z328,X328,V328,T328,S328),"")))))))</f>
        <v/>
      </c>
      <c r="K328" t="str">
        <f t="shared" si="88"/>
        <v/>
      </c>
      <c r="L328">
        <f t="shared" si="89"/>
        <v>1</v>
      </c>
      <c r="M328" t="str">
        <f t="shared" si="90"/>
        <v/>
      </c>
      <c r="N328" t="str">
        <f>IF(O328="0","",IF(L328=1,VLOOKUP(O328+0,slovy!$A$2:$C$10,3,FALSE),IF(Q328="1","",VLOOKUP(O328+0,slovy!$A$2:$B$10,2))))</f>
        <v/>
      </c>
      <c r="O328" t="str">
        <f t="shared" si="102"/>
        <v>0</v>
      </c>
      <c r="P328" t="e">
        <f>IF(Q328="0","",IF(Q328="1",VLOOKUP(O328+0,slovy!$F$2:$G$11,2,FALSE),VLOOKUP(Q328+0,slovy!$D$2:$E$10,2,FALSE)))</f>
        <v>#VALUE!</v>
      </c>
      <c r="Q328" t="str">
        <f t="shared" si="91"/>
        <v/>
      </c>
      <c r="R328">
        <f t="shared" si="92"/>
        <v>1</v>
      </c>
      <c r="S328" t="str">
        <f t="shared" si="93"/>
        <v/>
      </c>
      <c r="T328" t="str">
        <f>IF(U328="0","",IF(R328=1,VLOOKUP(U328+0,slovy!$A$2:$C$10,3,FALSE),IF(W328="1","",VLOOKUP(U328+0,slovy!$A$2:$B$10,2))))</f>
        <v/>
      </c>
      <c r="U328" t="str">
        <f t="shared" si="94"/>
        <v>0</v>
      </c>
      <c r="V328" t="e">
        <f>IF(W328="0","",IF(W328="1",VLOOKUP(U328+0,slovy!$F$2:$G$11,2,FALSE),VLOOKUP(W328+0,slovy!$D$2:$E$10,2,FALSE)))</f>
        <v>#VALUE!</v>
      </c>
      <c r="W328" t="str">
        <f t="shared" si="95"/>
        <v/>
      </c>
      <c r="X328" t="e">
        <f>IF(Y328="0","",VLOOKUP(Y328+0,slovy!$H$2:$I$10,2,FALSE))</f>
        <v>#VALUE!</v>
      </c>
      <c r="Y328" t="str">
        <f t="shared" si="96"/>
        <v/>
      </c>
      <c r="Z328" t="e">
        <f>IF(AC328="",VLOOKUP(AA328+0,slovy!$J$2:$K$10,2,FALSE),IF(AC328="0",IF(AE328="0","",IF(AA328="0","",VLOOKUP(AA328+0,slovy!J328:K336,2,FALSE))),IF(AC328="1","",IF(AA328="0",IF(AC328&gt;1,slovy!$M$13,""),VLOOKUP(AA328+0,slovy!$L$2:$M$10,2,FALSE)))))</f>
        <v>#VALUE!</v>
      </c>
      <c r="AA328" t="str">
        <f t="shared" si="97"/>
        <v/>
      </c>
      <c r="AB328" t="e">
        <f>IF(ISBLANK(AC328),"",IF(AC328="0","",IF(AC328="1",CONCATENATE(VLOOKUP(AA328+0,slovy!$F$2:$G$11,2,FALSE),slovy!$M$13),VLOOKUP(AC328+0,slovy!$D$2:$E$10,2,FALSE))))</f>
        <v>#VALUE!</v>
      </c>
      <c r="AC328" t="str">
        <f t="shared" si="98"/>
        <v/>
      </c>
      <c r="AD328" t="e">
        <f>IF(ISBLANK(AE328),"",IF(AE328="0","",IF(AA328="0",CONCATENATE(VLOOKUP(AE328+0,slovy!$H$2:$I$10,2,FALSE),slovy!$M$13),VLOOKUP(AE328+0,slovy!$H$2:$I$10,2,FALSE))))</f>
        <v>#VALUE!</v>
      </c>
      <c r="AE328" t="str">
        <f t="shared" si="99"/>
        <v/>
      </c>
      <c r="AF328" t="e">
        <f>IF(ISBLANK(AG328),"",VLOOKUP(AG328+0,slovy!$N$2:$O$10,2,FALSE))</f>
        <v>#VALUE!</v>
      </c>
      <c r="AG328" t="str">
        <f t="shared" si="100"/>
        <v/>
      </c>
      <c r="AK328">
        <f>ÚJ!$B$2</f>
        <v>0</v>
      </c>
      <c r="AL328">
        <f>ÚJ!$B$3</f>
        <v>0</v>
      </c>
      <c r="AM328">
        <f>ÚJ!$B$4</f>
        <v>0</v>
      </c>
      <c r="AN328" s="200">
        <f>ÚJ!$B$5</f>
        <v>0</v>
      </c>
    </row>
    <row r="329" spans="1:40" x14ac:dyDescent="0.25">
      <c r="A329" t="str">
        <f>IF(ISBLANK('Peněžní deník'!C333),"",'Peněžní deník'!C333)</f>
        <v/>
      </c>
      <c r="B329" s="197" t="str">
        <f>IF(ISBLANK('Peněžní deník'!B333),"",'Peněžní deník'!B333)</f>
        <v/>
      </c>
      <c r="C329" t="str">
        <f>IF(ISBLANK('Peněžní deník'!D333),"",'Peněžní deník'!D333)</f>
        <v/>
      </c>
      <c r="D329" t="str">
        <f>IF(ISNUMBER('Peněžní deník'!F333),"příjmový",IF(ISNUMBER('Peněžní deník'!G333),"výdajový",IF(ISNUMBER('Peněžní deník'!H333),"příjmový",IF(ISNUMBER('Peněžní deník'!I333),"výdajový",""))))</f>
        <v/>
      </c>
      <c r="E329" t="str">
        <f>IF(ISNUMBER('Peněžní deník'!F333),"hotově",IF(ISNUMBER('Peněžní deník'!G333),"hotově",IF(ISNUMBER('Peněžní deník'!H333),"na účet",IF(ISNUMBER('Peněžní deník'!I333),"z účtu",""))))</f>
        <v/>
      </c>
      <c r="F329" t="e">
        <f>VLOOKUP('Peněžní deník'!E333,'Čísla položek'!$A$2:$C$45,2,FALSE)</f>
        <v>#N/A</v>
      </c>
      <c r="G329" s="205" t="str">
        <f>TEXT('Peněžní deník'!F333+'Peněžní deník'!G333+'Peněžní deník'!H333+'Peněžní deník'!I333,"0,00")</f>
        <v>0,00</v>
      </c>
      <c r="H329" s="205">
        <f t="shared" si="101"/>
        <v>0</v>
      </c>
      <c r="I329" s="205">
        <f t="shared" ref="I329:I392" si="104">TEXT(G329-H329,"0,00")*100</f>
        <v>0</v>
      </c>
      <c r="J329" t="str">
        <f t="shared" si="103"/>
        <v/>
      </c>
      <c r="K329" t="str">
        <f t="shared" ref="K329:K392" si="105">IF(L329=1,CONCATENATE(N329,M329),IF(L329=2,CONCATENATE(P329,N329,M329),""))</f>
        <v/>
      </c>
      <c r="L329">
        <f t="shared" ref="L329:L392" si="106">LEN(I329)</f>
        <v>1</v>
      </c>
      <c r="M329" t="str">
        <f t="shared" ref="M329:M392" si="107">IF(I329=0,"",IF(I329&lt;2,"haléř",IF(I329&lt;5,"haléře","haléřů")))</f>
        <v/>
      </c>
      <c r="N329" t="str">
        <f>IF(O329="0","",IF(L329=1,VLOOKUP(O329+0,slovy!$A$2:$C$10,3,FALSE),IF(Q329="1","",VLOOKUP(O329+0,slovy!$A$2:$B$10,2))))</f>
        <v/>
      </c>
      <c r="O329" t="str">
        <f t="shared" si="102"/>
        <v>0</v>
      </c>
      <c r="P329" t="e">
        <f>IF(Q329="0","",IF(Q329="1",VLOOKUP(O329+0,slovy!$F$2:$G$11,2,FALSE),VLOOKUP(Q329+0,slovy!$D$2:$E$10,2,FALSE)))</f>
        <v>#VALUE!</v>
      </c>
      <c r="Q329" t="str">
        <f t="shared" ref="Q329:Q392" si="108">IF(L329&gt;=2,MID($I329,$L329-1,1),"")</f>
        <v/>
      </c>
      <c r="R329">
        <f t="shared" si="92"/>
        <v>1</v>
      </c>
      <c r="S329" t="str">
        <f t="shared" si="93"/>
        <v/>
      </c>
      <c r="T329" t="str">
        <f>IF(U329="0","",IF(R329=1,VLOOKUP(U329+0,slovy!$A$2:$C$10,3,FALSE),IF(W329="1","",VLOOKUP(U329+0,slovy!$A$2:$B$10,2))))</f>
        <v/>
      </c>
      <c r="U329" t="str">
        <f t="shared" si="94"/>
        <v>0</v>
      </c>
      <c r="V329" t="e">
        <f>IF(W329="0","",IF(W329="1",VLOOKUP(U329+0,slovy!$F$2:$G$11,2,FALSE),VLOOKUP(W329+0,slovy!$D$2:$E$10,2,FALSE)))</f>
        <v>#VALUE!</v>
      </c>
      <c r="W329" t="str">
        <f t="shared" si="95"/>
        <v/>
      </c>
      <c r="X329" t="e">
        <f>IF(Y329="0","",VLOOKUP(Y329+0,slovy!$H$2:$I$10,2,FALSE))</f>
        <v>#VALUE!</v>
      </c>
      <c r="Y329" t="str">
        <f t="shared" si="96"/>
        <v/>
      </c>
      <c r="Z329" t="e">
        <f>IF(AC329="",VLOOKUP(AA329+0,slovy!$J$2:$K$10,2,FALSE),IF(AC329="0",IF(AE329="0","",IF(AA329="0","",VLOOKUP(AA329+0,slovy!J329:K337,2,FALSE))),IF(AC329="1","",IF(AA329="0",IF(AC329&gt;1,slovy!$M$13,""),VLOOKUP(AA329+0,slovy!$L$2:$M$10,2,FALSE)))))</f>
        <v>#VALUE!</v>
      </c>
      <c r="AA329" t="str">
        <f t="shared" si="97"/>
        <v/>
      </c>
      <c r="AB329" t="e">
        <f>IF(ISBLANK(AC329),"",IF(AC329="0","",IF(AC329="1",CONCATENATE(VLOOKUP(AA329+0,slovy!$F$2:$G$11,2,FALSE),slovy!$M$13),VLOOKUP(AC329+0,slovy!$D$2:$E$10,2,FALSE))))</f>
        <v>#VALUE!</v>
      </c>
      <c r="AC329" t="str">
        <f t="shared" si="98"/>
        <v/>
      </c>
      <c r="AD329" t="e">
        <f>IF(ISBLANK(AE329),"",IF(AE329="0","",IF(AA329="0",CONCATENATE(VLOOKUP(AE329+0,slovy!$H$2:$I$10,2,FALSE),slovy!$M$13),VLOOKUP(AE329+0,slovy!$H$2:$I$10,2,FALSE))))</f>
        <v>#VALUE!</v>
      </c>
      <c r="AE329" t="str">
        <f t="shared" si="99"/>
        <v/>
      </c>
      <c r="AF329" t="e">
        <f>IF(ISBLANK(AG329),"",VLOOKUP(AG329+0,slovy!$N$2:$O$10,2,FALSE))</f>
        <v>#VALUE!</v>
      </c>
      <c r="AG329" t="str">
        <f t="shared" si="100"/>
        <v/>
      </c>
      <c r="AK329">
        <f>ÚJ!$B$2</f>
        <v>0</v>
      </c>
      <c r="AL329">
        <f>ÚJ!$B$3</f>
        <v>0</v>
      </c>
      <c r="AM329">
        <f>ÚJ!$B$4</f>
        <v>0</v>
      </c>
      <c r="AN329" s="200">
        <f>ÚJ!$B$5</f>
        <v>0</v>
      </c>
    </row>
    <row r="330" spans="1:40" x14ac:dyDescent="0.25">
      <c r="A330" t="str">
        <f>IF(ISBLANK('Peněžní deník'!C334),"",'Peněžní deník'!C334)</f>
        <v/>
      </c>
      <c r="B330" s="197" t="str">
        <f>IF(ISBLANK('Peněžní deník'!B334),"",'Peněžní deník'!B334)</f>
        <v/>
      </c>
      <c r="C330" t="str">
        <f>IF(ISBLANK('Peněžní deník'!D334),"",'Peněžní deník'!D334)</f>
        <v/>
      </c>
      <c r="D330" t="str">
        <f>IF(ISNUMBER('Peněžní deník'!F334),"příjmový",IF(ISNUMBER('Peněžní deník'!G334),"výdajový",IF(ISNUMBER('Peněžní deník'!H334),"příjmový",IF(ISNUMBER('Peněžní deník'!I334),"výdajový",""))))</f>
        <v/>
      </c>
      <c r="E330" t="str">
        <f>IF(ISNUMBER('Peněžní deník'!F334),"hotově",IF(ISNUMBER('Peněžní deník'!G334),"hotově",IF(ISNUMBER('Peněžní deník'!H334),"na účet",IF(ISNUMBER('Peněžní deník'!I334),"z účtu",""))))</f>
        <v/>
      </c>
      <c r="F330" t="e">
        <f>VLOOKUP('Peněžní deník'!E334,'Čísla položek'!$A$2:$C$45,2,FALSE)</f>
        <v>#N/A</v>
      </c>
      <c r="G330" s="205" t="str">
        <f>TEXT('Peněžní deník'!F334+'Peněžní deník'!G334+'Peněžní deník'!H334+'Peněžní deník'!I334,"0,00")</f>
        <v>0,00</v>
      </c>
      <c r="H330" s="205">
        <f t="shared" si="101"/>
        <v>0</v>
      </c>
      <c r="I330" s="205">
        <f t="shared" si="104"/>
        <v>0</v>
      </c>
      <c r="J330" t="str">
        <f t="shared" si="103"/>
        <v/>
      </c>
      <c r="K330" t="str">
        <f t="shared" si="105"/>
        <v/>
      </c>
      <c r="L330">
        <f t="shared" si="106"/>
        <v>1</v>
      </c>
      <c r="M330" t="str">
        <f t="shared" si="107"/>
        <v/>
      </c>
      <c r="N330" t="str">
        <f>IF(O330="0","",IF(L330=1,VLOOKUP(O330+0,slovy!$A$2:$C$10,3,FALSE),IF(Q330="1","",VLOOKUP(O330+0,slovy!$A$2:$B$10,2))))</f>
        <v/>
      </c>
      <c r="O330" t="str">
        <f t="shared" si="102"/>
        <v>0</v>
      </c>
      <c r="P330" t="e">
        <f>IF(Q330="0","",IF(Q330="1",VLOOKUP(O330+0,slovy!$F$2:$G$11,2,FALSE),VLOOKUP(Q330+0,slovy!$D$2:$E$10,2,FALSE)))</f>
        <v>#VALUE!</v>
      </c>
      <c r="Q330" t="str">
        <f t="shared" si="108"/>
        <v/>
      </c>
      <c r="R330">
        <f t="shared" si="92"/>
        <v>1</v>
      </c>
      <c r="S330" t="str">
        <f t="shared" si="93"/>
        <v/>
      </c>
      <c r="T330" t="str">
        <f>IF(U330="0","",IF(R330=1,VLOOKUP(U330+0,slovy!$A$2:$C$10,3,FALSE),IF(W330="1","",VLOOKUP(U330+0,slovy!$A$2:$B$10,2))))</f>
        <v/>
      </c>
      <c r="U330" t="str">
        <f t="shared" si="94"/>
        <v>0</v>
      </c>
      <c r="V330" t="e">
        <f>IF(W330="0","",IF(W330="1",VLOOKUP(U330+0,slovy!$F$2:$G$11,2,FALSE),VLOOKUP(W330+0,slovy!$D$2:$E$10,2,FALSE)))</f>
        <v>#VALUE!</v>
      </c>
      <c r="W330" t="str">
        <f t="shared" si="95"/>
        <v/>
      </c>
      <c r="X330" t="e">
        <f>IF(Y330="0","",VLOOKUP(Y330+0,slovy!$H$2:$I$10,2,FALSE))</f>
        <v>#VALUE!</v>
      </c>
      <c r="Y330" t="str">
        <f t="shared" si="96"/>
        <v/>
      </c>
      <c r="Z330" t="e">
        <f>IF(AC330="",VLOOKUP(AA330+0,slovy!$J$2:$K$10,2,FALSE),IF(AC330="0",IF(AE330="0","",IF(AA330="0","",VLOOKUP(AA330+0,slovy!J330:K338,2,FALSE))),IF(AC330="1","",IF(AA330="0",IF(AC330&gt;1,slovy!$M$13,""),VLOOKUP(AA330+0,slovy!$L$2:$M$10,2,FALSE)))))</f>
        <v>#VALUE!</v>
      </c>
      <c r="AA330" t="str">
        <f t="shared" si="97"/>
        <v/>
      </c>
      <c r="AB330" t="e">
        <f>IF(ISBLANK(AC330),"",IF(AC330="0","",IF(AC330="1",CONCATENATE(VLOOKUP(AA330+0,slovy!$F$2:$G$11,2,FALSE),slovy!$M$13),VLOOKUP(AC330+0,slovy!$D$2:$E$10,2,FALSE))))</f>
        <v>#VALUE!</v>
      </c>
      <c r="AC330" t="str">
        <f t="shared" si="98"/>
        <v/>
      </c>
      <c r="AD330" t="e">
        <f>IF(ISBLANK(AE330),"",IF(AE330="0","",IF(AA330="0",CONCATENATE(VLOOKUP(AE330+0,slovy!$H$2:$I$10,2,FALSE),slovy!$M$13),VLOOKUP(AE330+0,slovy!$H$2:$I$10,2,FALSE))))</f>
        <v>#VALUE!</v>
      </c>
      <c r="AE330" t="str">
        <f t="shared" si="99"/>
        <v/>
      </c>
      <c r="AF330" t="e">
        <f>IF(ISBLANK(AG330),"",VLOOKUP(AG330+0,slovy!$N$2:$O$10,2,FALSE))</f>
        <v>#VALUE!</v>
      </c>
      <c r="AG330" t="str">
        <f t="shared" si="100"/>
        <v/>
      </c>
      <c r="AK330">
        <f>ÚJ!$B$2</f>
        <v>0</v>
      </c>
      <c r="AL330">
        <f>ÚJ!$B$3</f>
        <v>0</v>
      </c>
      <c r="AM330">
        <f>ÚJ!$B$4</f>
        <v>0</v>
      </c>
      <c r="AN330" s="200">
        <f>ÚJ!$B$5</f>
        <v>0</v>
      </c>
    </row>
    <row r="331" spans="1:40" x14ac:dyDescent="0.25">
      <c r="A331" t="str">
        <f>IF(ISBLANK('Peněžní deník'!C335),"",'Peněžní deník'!C335)</f>
        <v/>
      </c>
      <c r="B331" s="197" t="str">
        <f>IF(ISBLANK('Peněžní deník'!B335),"",'Peněžní deník'!B335)</f>
        <v/>
      </c>
      <c r="C331" t="str">
        <f>IF(ISBLANK('Peněžní deník'!D335),"",'Peněžní deník'!D335)</f>
        <v/>
      </c>
      <c r="D331" t="str">
        <f>IF(ISNUMBER('Peněžní deník'!F335),"příjmový",IF(ISNUMBER('Peněžní deník'!G335),"výdajový",IF(ISNUMBER('Peněžní deník'!H335),"příjmový",IF(ISNUMBER('Peněžní deník'!I335),"výdajový",""))))</f>
        <v/>
      </c>
      <c r="E331" t="str">
        <f>IF(ISNUMBER('Peněžní deník'!F335),"hotově",IF(ISNUMBER('Peněžní deník'!G335),"hotově",IF(ISNUMBER('Peněžní deník'!H335),"na účet",IF(ISNUMBER('Peněžní deník'!I335),"z účtu",""))))</f>
        <v/>
      </c>
      <c r="F331" t="e">
        <f>VLOOKUP('Peněžní deník'!E335,'Čísla položek'!$A$2:$C$45,2,FALSE)</f>
        <v>#N/A</v>
      </c>
      <c r="G331" s="205" t="str">
        <f>TEXT('Peněžní deník'!F335+'Peněžní deník'!G335+'Peněžní deník'!H335+'Peněžní deník'!I335,"0,00")</f>
        <v>0,00</v>
      </c>
      <c r="H331" s="205">
        <f t="shared" si="101"/>
        <v>0</v>
      </c>
      <c r="I331" s="205">
        <f t="shared" si="104"/>
        <v>0</v>
      </c>
      <c r="J331" t="str">
        <f t="shared" si="103"/>
        <v/>
      </c>
      <c r="K331" t="str">
        <f t="shared" si="105"/>
        <v/>
      </c>
      <c r="L331">
        <f t="shared" si="106"/>
        <v>1</v>
      </c>
      <c r="M331" t="str">
        <f t="shared" si="107"/>
        <v/>
      </c>
      <c r="N331" t="str">
        <f>IF(O331="0","",IF(L331=1,VLOOKUP(O331+0,slovy!$A$2:$C$10,3,FALSE),IF(Q331="1","",VLOOKUP(O331+0,slovy!$A$2:$B$10,2))))</f>
        <v/>
      </c>
      <c r="O331" t="str">
        <f t="shared" si="102"/>
        <v>0</v>
      </c>
      <c r="P331" t="e">
        <f>IF(Q331="0","",IF(Q331="1",VLOOKUP(O331+0,slovy!$F$2:$G$11,2,FALSE),VLOOKUP(Q331+0,slovy!$D$2:$E$10,2,FALSE)))</f>
        <v>#VALUE!</v>
      </c>
      <c r="Q331" t="str">
        <f t="shared" si="108"/>
        <v/>
      </c>
      <c r="R331">
        <f t="shared" si="92"/>
        <v>1</v>
      </c>
      <c r="S331" t="str">
        <f t="shared" si="93"/>
        <v/>
      </c>
      <c r="T331" t="str">
        <f>IF(U331="0","",IF(R331=1,VLOOKUP(U331+0,slovy!$A$2:$C$10,3,FALSE),IF(W331="1","",VLOOKUP(U331+0,slovy!$A$2:$B$10,2))))</f>
        <v/>
      </c>
      <c r="U331" t="str">
        <f t="shared" si="94"/>
        <v>0</v>
      </c>
      <c r="V331" t="e">
        <f>IF(W331="0","",IF(W331="1",VLOOKUP(U331+0,slovy!$F$2:$G$11,2,FALSE),VLOOKUP(W331+0,slovy!$D$2:$E$10,2,FALSE)))</f>
        <v>#VALUE!</v>
      </c>
      <c r="W331" t="str">
        <f t="shared" si="95"/>
        <v/>
      </c>
      <c r="X331" t="e">
        <f>IF(Y331="0","",VLOOKUP(Y331+0,slovy!$H$2:$I$10,2,FALSE))</f>
        <v>#VALUE!</v>
      </c>
      <c r="Y331" t="str">
        <f t="shared" si="96"/>
        <v/>
      </c>
      <c r="Z331" t="e">
        <f>IF(AC331="",VLOOKUP(AA331+0,slovy!$J$2:$K$10,2,FALSE),IF(AC331="0",IF(AE331="0","",IF(AA331="0","",VLOOKUP(AA331+0,slovy!J331:K339,2,FALSE))),IF(AC331="1","",IF(AA331="0",IF(AC331&gt;1,slovy!$M$13,""),VLOOKUP(AA331+0,slovy!$L$2:$M$10,2,FALSE)))))</f>
        <v>#VALUE!</v>
      </c>
      <c r="AA331" t="str">
        <f t="shared" si="97"/>
        <v/>
      </c>
      <c r="AB331" t="e">
        <f>IF(ISBLANK(AC331),"",IF(AC331="0","",IF(AC331="1",CONCATENATE(VLOOKUP(AA331+0,slovy!$F$2:$G$11,2,FALSE),slovy!$M$13),VLOOKUP(AC331+0,slovy!$D$2:$E$10,2,FALSE))))</f>
        <v>#VALUE!</v>
      </c>
      <c r="AC331" t="str">
        <f t="shared" si="98"/>
        <v/>
      </c>
      <c r="AD331" t="e">
        <f>IF(ISBLANK(AE331),"",IF(AE331="0","",IF(AA331="0",CONCATENATE(VLOOKUP(AE331+0,slovy!$H$2:$I$10,2,FALSE),slovy!$M$13),VLOOKUP(AE331+0,slovy!$H$2:$I$10,2,FALSE))))</f>
        <v>#VALUE!</v>
      </c>
      <c r="AE331" t="str">
        <f t="shared" si="99"/>
        <v/>
      </c>
      <c r="AF331" t="e">
        <f>IF(ISBLANK(AG331),"",VLOOKUP(AG331+0,slovy!$N$2:$O$10,2,FALSE))</f>
        <v>#VALUE!</v>
      </c>
      <c r="AG331" t="str">
        <f t="shared" si="100"/>
        <v/>
      </c>
      <c r="AK331">
        <f>ÚJ!$B$2</f>
        <v>0</v>
      </c>
      <c r="AL331">
        <f>ÚJ!$B$3</f>
        <v>0</v>
      </c>
      <c r="AM331">
        <f>ÚJ!$B$4</f>
        <v>0</v>
      </c>
      <c r="AN331" s="200">
        <f>ÚJ!$B$5</f>
        <v>0</v>
      </c>
    </row>
    <row r="332" spans="1:40" x14ac:dyDescent="0.25">
      <c r="A332" t="str">
        <f>IF(ISBLANK('Peněžní deník'!C336),"",'Peněžní deník'!C336)</f>
        <v/>
      </c>
      <c r="B332" s="197" t="str">
        <f>IF(ISBLANK('Peněžní deník'!B336),"",'Peněžní deník'!B336)</f>
        <v/>
      </c>
      <c r="C332" t="str">
        <f>IF(ISBLANK('Peněžní deník'!D336),"",'Peněžní deník'!D336)</f>
        <v/>
      </c>
      <c r="D332" t="str">
        <f>IF(ISNUMBER('Peněžní deník'!F336),"příjmový",IF(ISNUMBER('Peněžní deník'!G336),"výdajový",IF(ISNUMBER('Peněžní deník'!H336),"příjmový",IF(ISNUMBER('Peněžní deník'!I336),"výdajový",""))))</f>
        <v/>
      </c>
      <c r="E332" t="str">
        <f>IF(ISNUMBER('Peněžní deník'!F336),"hotově",IF(ISNUMBER('Peněžní deník'!G336),"hotově",IF(ISNUMBER('Peněžní deník'!H336),"na účet",IF(ISNUMBER('Peněžní deník'!I336),"z účtu",""))))</f>
        <v/>
      </c>
      <c r="F332" t="e">
        <f>VLOOKUP('Peněžní deník'!E336,'Čísla položek'!$A$2:$C$45,2,FALSE)</f>
        <v>#N/A</v>
      </c>
      <c r="G332" s="205" t="str">
        <f>TEXT('Peněžní deník'!F336+'Peněžní deník'!G336+'Peněžní deník'!H336+'Peněžní deník'!I336,"0,00")</f>
        <v>0,00</v>
      </c>
      <c r="H332" s="205">
        <f t="shared" si="101"/>
        <v>0</v>
      </c>
      <c r="I332" s="205">
        <f t="shared" si="104"/>
        <v>0</v>
      </c>
      <c r="J332" t="str">
        <f t="shared" si="103"/>
        <v/>
      </c>
      <c r="K332" t="str">
        <f t="shared" si="105"/>
        <v/>
      </c>
      <c r="L332">
        <f t="shared" si="106"/>
        <v>1</v>
      </c>
      <c r="M332" t="str">
        <f t="shared" si="107"/>
        <v/>
      </c>
      <c r="N332" t="str">
        <f>IF(O332="0","",IF(L332=1,VLOOKUP(O332+0,slovy!$A$2:$C$10,3,FALSE),IF(Q332="1","",VLOOKUP(O332+0,slovy!$A$2:$B$10,2))))</f>
        <v/>
      </c>
      <c r="O332" t="str">
        <f t="shared" si="102"/>
        <v>0</v>
      </c>
      <c r="P332" t="e">
        <f>IF(Q332="0","",IF(Q332="1",VLOOKUP(O332+0,slovy!$F$2:$G$11,2,FALSE),VLOOKUP(Q332+0,slovy!$D$2:$E$10,2,FALSE)))</f>
        <v>#VALUE!</v>
      </c>
      <c r="Q332" t="str">
        <f t="shared" si="108"/>
        <v/>
      </c>
      <c r="R332">
        <f t="shared" si="92"/>
        <v>1</v>
      </c>
      <c r="S332" t="str">
        <f t="shared" si="93"/>
        <v/>
      </c>
      <c r="T332" t="str">
        <f>IF(U332="0","",IF(R332=1,VLOOKUP(U332+0,slovy!$A$2:$C$10,3,FALSE),IF(W332="1","",VLOOKUP(U332+0,slovy!$A$2:$B$10,2))))</f>
        <v/>
      </c>
      <c r="U332" t="str">
        <f t="shared" si="94"/>
        <v>0</v>
      </c>
      <c r="V332" t="e">
        <f>IF(W332="0","",IF(W332="1",VLOOKUP(U332+0,slovy!$F$2:$G$11,2,FALSE),VLOOKUP(W332+0,slovy!$D$2:$E$10,2,FALSE)))</f>
        <v>#VALUE!</v>
      </c>
      <c r="W332" t="str">
        <f t="shared" si="95"/>
        <v/>
      </c>
      <c r="X332" t="e">
        <f>IF(Y332="0","",VLOOKUP(Y332+0,slovy!$H$2:$I$10,2,FALSE))</f>
        <v>#VALUE!</v>
      </c>
      <c r="Y332" t="str">
        <f t="shared" si="96"/>
        <v/>
      </c>
      <c r="Z332" t="e">
        <f>IF(AC332="",VLOOKUP(AA332+0,slovy!$J$2:$K$10,2,FALSE),IF(AC332="0",IF(AE332="0","",IF(AA332="0","",VLOOKUP(AA332+0,slovy!J332:K340,2,FALSE))),IF(AC332="1","",IF(AA332="0",IF(AC332&gt;1,slovy!$M$13,""),VLOOKUP(AA332+0,slovy!$L$2:$M$10,2,FALSE)))))</f>
        <v>#VALUE!</v>
      </c>
      <c r="AA332" t="str">
        <f t="shared" si="97"/>
        <v/>
      </c>
      <c r="AB332" t="e">
        <f>IF(ISBLANK(AC332),"",IF(AC332="0","",IF(AC332="1",CONCATENATE(VLOOKUP(AA332+0,slovy!$F$2:$G$11,2,FALSE),slovy!$M$13),VLOOKUP(AC332+0,slovy!$D$2:$E$10,2,FALSE))))</f>
        <v>#VALUE!</v>
      </c>
      <c r="AC332" t="str">
        <f t="shared" si="98"/>
        <v/>
      </c>
      <c r="AD332" t="e">
        <f>IF(ISBLANK(AE332),"",IF(AE332="0","",IF(AA332="0",CONCATENATE(VLOOKUP(AE332+0,slovy!$H$2:$I$10,2,FALSE),slovy!$M$13),VLOOKUP(AE332+0,slovy!$H$2:$I$10,2,FALSE))))</f>
        <v>#VALUE!</v>
      </c>
      <c r="AE332" t="str">
        <f t="shared" si="99"/>
        <v/>
      </c>
      <c r="AF332" t="e">
        <f>IF(ISBLANK(AG332),"",VLOOKUP(AG332+0,slovy!$N$2:$O$10,2,FALSE))</f>
        <v>#VALUE!</v>
      </c>
      <c r="AG332" t="str">
        <f t="shared" si="100"/>
        <v/>
      </c>
      <c r="AK332">
        <f>ÚJ!$B$2</f>
        <v>0</v>
      </c>
      <c r="AL332">
        <f>ÚJ!$B$3</f>
        <v>0</v>
      </c>
      <c r="AM332">
        <f>ÚJ!$B$4</f>
        <v>0</v>
      </c>
      <c r="AN332" s="200">
        <f>ÚJ!$B$5</f>
        <v>0</v>
      </c>
    </row>
    <row r="333" spans="1:40" x14ac:dyDescent="0.25">
      <c r="A333" t="str">
        <f>IF(ISBLANK('Peněžní deník'!C337),"",'Peněžní deník'!C337)</f>
        <v/>
      </c>
      <c r="B333" s="197" t="str">
        <f>IF(ISBLANK('Peněžní deník'!B337),"",'Peněžní deník'!B337)</f>
        <v/>
      </c>
      <c r="C333" t="str">
        <f>IF(ISBLANK('Peněžní deník'!D337),"",'Peněžní deník'!D337)</f>
        <v/>
      </c>
      <c r="D333" t="str">
        <f>IF(ISNUMBER('Peněžní deník'!F337),"příjmový",IF(ISNUMBER('Peněžní deník'!G337),"výdajový",IF(ISNUMBER('Peněžní deník'!H337),"příjmový",IF(ISNUMBER('Peněžní deník'!I337),"výdajový",""))))</f>
        <v/>
      </c>
      <c r="E333" t="str">
        <f>IF(ISNUMBER('Peněžní deník'!F337),"hotově",IF(ISNUMBER('Peněžní deník'!G337),"hotově",IF(ISNUMBER('Peněžní deník'!H337),"na účet",IF(ISNUMBER('Peněžní deník'!I337),"z účtu",""))))</f>
        <v/>
      </c>
      <c r="F333" t="e">
        <f>VLOOKUP('Peněžní deník'!E337,'Čísla položek'!$A$2:$C$45,2,FALSE)</f>
        <v>#N/A</v>
      </c>
      <c r="G333" s="205" t="str">
        <f>TEXT('Peněžní deník'!F337+'Peněžní deník'!G337+'Peněžní deník'!H337+'Peněžní deník'!I337,"0,00")</f>
        <v>0,00</v>
      </c>
      <c r="H333" s="205">
        <f t="shared" si="101"/>
        <v>0</v>
      </c>
      <c r="I333" s="205">
        <f t="shared" si="104"/>
        <v>0</v>
      </c>
      <c r="J333" t="str">
        <f t="shared" si="103"/>
        <v/>
      </c>
      <c r="K333" t="str">
        <f t="shared" si="105"/>
        <v/>
      </c>
      <c r="L333">
        <f t="shared" si="106"/>
        <v>1</v>
      </c>
      <c r="M333" t="str">
        <f t="shared" si="107"/>
        <v/>
      </c>
      <c r="N333" t="str">
        <f>IF(O333="0","",IF(L333=1,VLOOKUP(O333+0,slovy!$A$2:$C$10,3,FALSE),IF(Q333="1","",VLOOKUP(O333+0,slovy!$A$2:$B$10,2))))</f>
        <v/>
      </c>
      <c r="O333" t="str">
        <f t="shared" si="102"/>
        <v>0</v>
      </c>
      <c r="P333" t="e">
        <f>IF(Q333="0","",IF(Q333="1",VLOOKUP(O333+0,slovy!$F$2:$G$11,2,FALSE),VLOOKUP(Q333+0,slovy!$D$2:$E$10,2,FALSE)))</f>
        <v>#VALUE!</v>
      </c>
      <c r="Q333" t="str">
        <f t="shared" si="108"/>
        <v/>
      </c>
      <c r="R333">
        <f t="shared" si="92"/>
        <v>1</v>
      </c>
      <c r="S333" t="str">
        <f t="shared" si="93"/>
        <v/>
      </c>
      <c r="T333" t="str">
        <f>IF(U333="0","",IF(R333=1,VLOOKUP(U333+0,slovy!$A$2:$C$10,3,FALSE),IF(W333="1","",VLOOKUP(U333+0,slovy!$A$2:$B$10,2))))</f>
        <v/>
      </c>
      <c r="U333" t="str">
        <f t="shared" si="94"/>
        <v>0</v>
      </c>
      <c r="V333" t="e">
        <f>IF(W333="0","",IF(W333="1",VLOOKUP(U333+0,slovy!$F$2:$G$11,2,FALSE),VLOOKUP(W333+0,slovy!$D$2:$E$10,2,FALSE)))</f>
        <v>#VALUE!</v>
      </c>
      <c r="W333" t="str">
        <f t="shared" si="95"/>
        <v/>
      </c>
      <c r="X333" t="e">
        <f>IF(Y333="0","",VLOOKUP(Y333+0,slovy!$H$2:$I$10,2,FALSE))</f>
        <v>#VALUE!</v>
      </c>
      <c r="Y333" t="str">
        <f t="shared" si="96"/>
        <v/>
      </c>
      <c r="Z333" t="e">
        <f>IF(AC333="",VLOOKUP(AA333+0,slovy!$J$2:$K$10,2,FALSE),IF(AC333="0",IF(AE333="0","",IF(AA333="0","",VLOOKUP(AA333+0,slovy!J333:K341,2,FALSE))),IF(AC333="1","",IF(AA333="0",IF(AC333&gt;1,slovy!$M$13,""),VLOOKUP(AA333+0,slovy!$L$2:$M$10,2,FALSE)))))</f>
        <v>#VALUE!</v>
      </c>
      <c r="AA333" t="str">
        <f t="shared" si="97"/>
        <v/>
      </c>
      <c r="AB333" t="e">
        <f>IF(ISBLANK(AC333),"",IF(AC333="0","",IF(AC333="1",CONCATENATE(VLOOKUP(AA333+0,slovy!$F$2:$G$11,2,FALSE),slovy!$M$13),VLOOKUP(AC333+0,slovy!$D$2:$E$10,2,FALSE))))</f>
        <v>#VALUE!</v>
      </c>
      <c r="AC333" t="str">
        <f t="shared" si="98"/>
        <v/>
      </c>
      <c r="AD333" t="e">
        <f>IF(ISBLANK(AE333),"",IF(AE333="0","",IF(AA333="0",CONCATENATE(VLOOKUP(AE333+0,slovy!$H$2:$I$10,2,FALSE),slovy!$M$13),VLOOKUP(AE333+0,slovy!$H$2:$I$10,2,FALSE))))</f>
        <v>#VALUE!</v>
      </c>
      <c r="AE333" t="str">
        <f t="shared" si="99"/>
        <v/>
      </c>
      <c r="AF333" t="e">
        <f>IF(ISBLANK(AG333),"",VLOOKUP(AG333+0,slovy!$N$2:$O$10,2,FALSE))</f>
        <v>#VALUE!</v>
      </c>
      <c r="AG333" t="str">
        <f t="shared" si="100"/>
        <v/>
      </c>
      <c r="AK333">
        <f>ÚJ!$B$2</f>
        <v>0</v>
      </c>
      <c r="AL333">
        <f>ÚJ!$B$3</f>
        <v>0</v>
      </c>
      <c r="AM333">
        <f>ÚJ!$B$4</f>
        <v>0</v>
      </c>
      <c r="AN333" s="200">
        <f>ÚJ!$B$5</f>
        <v>0</v>
      </c>
    </row>
    <row r="334" spans="1:40" x14ac:dyDescent="0.25">
      <c r="A334" t="str">
        <f>IF(ISBLANK('Peněžní deník'!C338),"",'Peněžní deník'!C338)</f>
        <v/>
      </c>
      <c r="B334" s="197" t="str">
        <f>IF(ISBLANK('Peněžní deník'!B338),"",'Peněžní deník'!B338)</f>
        <v/>
      </c>
      <c r="C334" t="str">
        <f>IF(ISBLANK('Peněžní deník'!D338),"",'Peněžní deník'!D338)</f>
        <v/>
      </c>
      <c r="D334" t="str">
        <f>IF(ISNUMBER('Peněžní deník'!F338),"příjmový",IF(ISNUMBER('Peněžní deník'!G338),"výdajový",IF(ISNUMBER('Peněžní deník'!H338),"příjmový",IF(ISNUMBER('Peněžní deník'!I338),"výdajový",""))))</f>
        <v/>
      </c>
      <c r="E334" t="str">
        <f>IF(ISNUMBER('Peněžní deník'!F338),"hotově",IF(ISNUMBER('Peněžní deník'!G338),"hotově",IF(ISNUMBER('Peněžní deník'!H338),"na účet",IF(ISNUMBER('Peněžní deník'!I338),"z účtu",""))))</f>
        <v/>
      </c>
      <c r="F334" t="e">
        <f>VLOOKUP('Peněžní deník'!E338,'Čísla položek'!$A$2:$C$45,2,FALSE)</f>
        <v>#N/A</v>
      </c>
      <c r="G334" s="205" t="str">
        <f>TEXT('Peněžní deník'!F338+'Peněžní deník'!G338+'Peněžní deník'!H338+'Peněžní deník'!I338,"0,00")</f>
        <v>0,00</v>
      </c>
      <c r="H334" s="205">
        <f t="shared" si="101"/>
        <v>0</v>
      </c>
      <c r="I334" s="205">
        <f t="shared" si="104"/>
        <v>0</v>
      </c>
      <c r="J334" t="str">
        <f t="shared" si="103"/>
        <v/>
      </c>
      <c r="K334" t="str">
        <f t="shared" si="105"/>
        <v/>
      </c>
      <c r="L334">
        <f t="shared" si="106"/>
        <v>1</v>
      </c>
      <c r="M334" t="str">
        <f t="shared" si="107"/>
        <v/>
      </c>
      <c r="N334" t="str">
        <f>IF(O334="0","",IF(L334=1,VLOOKUP(O334+0,slovy!$A$2:$C$10,3,FALSE),IF(Q334="1","",VLOOKUP(O334+0,slovy!$A$2:$B$10,2))))</f>
        <v/>
      </c>
      <c r="O334" t="str">
        <f t="shared" si="102"/>
        <v>0</v>
      </c>
      <c r="P334" t="e">
        <f>IF(Q334="0","",IF(Q334="1",VLOOKUP(O334+0,slovy!$F$2:$G$11,2,FALSE),VLOOKUP(Q334+0,slovy!$D$2:$E$10,2,FALSE)))</f>
        <v>#VALUE!</v>
      </c>
      <c r="Q334" t="str">
        <f t="shared" si="108"/>
        <v/>
      </c>
      <c r="R334">
        <f t="shared" si="92"/>
        <v>1</v>
      </c>
      <c r="S334" t="str">
        <f t="shared" si="93"/>
        <v/>
      </c>
      <c r="T334" t="str">
        <f>IF(U334="0","",IF(R334=1,VLOOKUP(U334+0,slovy!$A$2:$C$10,3,FALSE),IF(W334="1","",VLOOKUP(U334+0,slovy!$A$2:$B$10,2))))</f>
        <v/>
      </c>
      <c r="U334" t="str">
        <f t="shared" si="94"/>
        <v>0</v>
      </c>
      <c r="V334" t="e">
        <f>IF(W334="0","",IF(W334="1",VLOOKUP(U334+0,slovy!$F$2:$G$11,2,FALSE),VLOOKUP(W334+0,slovy!$D$2:$E$10,2,FALSE)))</f>
        <v>#VALUE!</v>
      </c>
      <c r="W334" t="str">
        <f t="shared" si="95"/>
        <v/>
      </c>
      <c r="X334" t="e">
        <f>IF(Y334="0","",VLOOKUP(Y334+0,slovy!$H$2:$I$10,2,FALSE))</f>
        <v>#VALUE!</v>
      </c>
      <c r="Y334" t="str">
        <f t="shared" si="96"/>
        <v/>
      </c>
      <c r="Z334" t="e">
        <f>IF(AC334="",VLOOKUP(AA334+0,slovy!$J$2:$K$10,2,FALSE),IF(AC334="0",IF(AE334="0","",IF(AA334="0","",VLOOKUP(AA334+0,slovy!J334:K342,2,FALSE))),IF(AC334="1","",IF(AA334="0",IF(AC334&gt;1,slovy!$M$13,""),VLOOKUP(AA334+0,slovy!$L$2:$M$10,2,FALSE)))))</f>
        <v>#VALUE!</v>
      </c>
      <c r="AA334" t="str">
        <f t="shared" si="97"/>
        <v/>
      </c>
      <c r="AB334" t="e">
        <f>IF(ISBLANK(AC334),"",IF(AC334="0","",IF(AC334="1",CONCATENATE(VLOOKUP(AA334+0,slovy!$F$2:$G$11,2,FALSE),slovy!$M$13),VLOOKUP(AC334+0,slovy!$D$2:$E$10,2,FALSE))))</f>
        <v>#VALUE!</v>
      </c>
      <c r="AC334" t="str">
        <f t="shared" si="98"/>
        <v/>
      </c>
      <c r="AD334" t="e">
        <f>IF(ISBLANK(AE334),"",IF(AE334="0","",IF(AA334="0",CONCATENATE(VLOOKUP(AE334+0,slovy!$H$2:$I$10,2,FALSE),slovy!$M$13),VLOOKUP(AE334+0,slovy!$H$2:$I$10,2,FALSE))))</f>
        <v>#VALUE!</v>
      </c>
      <c r="AE334" t="str">
        <f t="shared" si="99"/>
        <v/>
      </c>
      <c r="AF334" t="e">
        <f>IF(ISBLANK(AG334),"",VLOOKUP(AG334+0,slovy!$N$2:$O$10,2,FALSE))</f>
        <v>#VALUE!</v>
      </c>
      <c r="AG334" t="str">
        <f t="shared" si="100"/>
        <v/>
      </c>
      <c r="AK334">
        <f>ÚJ!$B$2</f>
        <v>0</v>
      </c>
      <c r="AL334">
        <f>ÚJ!$B$3</f>
        <v>0</v>
      </c>
      <c r="AM334">
        <f>ÚJ!$B$4</f>
        <v>0</v>
      </c>
      <c r="AN334" s="200">
        <f>ÚJ!$B$5</f>
        <v>0</v>
      </c>
    </row>
    <row r="335" spans="1:40" x14ac:dyDescent="0.25">
      <c r="A335" t="str">
        <f>IF(ISBLANK('Peněžní deník'!C339),"",'Peněžní deník'!C339)</f>
        <v/>
      </c>
      <c r="B335" s="197" t="str">
        <f>IF(ISBLANK('Peněžní deník'!B339),"",'Peněžní deník'!B339)</f>
        <v/>
      </c>
      <c r="C335" t="str">
        <f>IF(ISBLANK('Peněžní deník'!D339),"",'Peněžní deník'!D339)</f>
        <v/>
      </c>
      <c r="D335" t="str">
        <f>IF(ISNUMBER('Peněžní deník'!F339),"příjmový",IF(ISNUMBER('Peněžní deník'!G339),"výdajový",IF(ISNUMBER('Peněžní deník'!H339),"příjmový",IF(ISNUMBER('Peněžní deník'!I339),"výdajový",""))))</f>
        <v/>
      </c>
      <c r="E335" t="str">
        <f>IF(ISNUMBER('Peněžní deník'!F339),"hotově",IF(ISNUMBER('Peněžní deník'!G339),"hotově",IF(ISNUMBER('Peněžní deník'!H339),"na účet",IF(ISNUMBER('Peněžní deník'!I339),"z účtu",""))))</f>
        <v/>
      </c>
      <c r="F335" t="e">
        <f>VLOOKUP('Peněžní deník'!E339,'Čísla položek'!$A$2:$C$45,2,FALSE)</f>
        <v>#N/A</v>
      </c>
      <c r="G335" s="205" t="str">
        <f>TEXT('Peněžní deník'!F339+'Peněžní deník'!G339+'Peněžní deník'!H339+'Peněžní deník'!I339,"0,00")</f>
        <v>0,00</v>
      </c>
      <c r="H335" s="205">
        <f t="shared" si="101"/>
        <v>0</v>
      </c>
      <c r="I335" s="205">
        <f t="shared" si="104"/>
        <v>0</v>
      </c>
      <c r="J335" t="str">
        <f t="shared" si="103"/>
        <v/>
      </c>
      <c r="K335" t="str">
        <f t="shared" si="105"/>
        <v/>
      </c>
      <c r="L335">
        <f t="shared" si="106"/>
        <v>1</v>
      </c>
      <c r="M335" t="str">
        <f t="shared" si="107"/>
        <v/>
      </c>
      <c r="N335" t="str">
        <f>IF(O335="0","",IF(L335=1,VLOOKUP(O335+0,slovy!$A$2:$C$10,3,FALSE),IF(Q335="1","",VLOOKUP(O335+0,slovy!$A$2:$B$10,2))))</f>
        <v/>
      </c>
      <c r="O335" t="str">
        <f t="shared" si="102"/>
        <v>0</v>
      </c>
      <c r="P335" t="e">
        <f>IF(Q335="0","",IF(Q335="1",VLOOKUP(O335+0,slovy!$F$2:$G$11,2,FALSE),VLOOKUP(Q335+0,slovy!$D$2:$E$10,2,FALSE)))</f>
        <v>#VALUE!</v>
      </c>
      <c r="Q335" t="str">
        <f t="shared" si="108"/>
        <v/>
      </c>
      <c r="R335">
        <f t="shared" si="92"/>
        <v>1</v>
      </c>
      <c r="S335" t="str">
        <f t="shared" si="93"/>
        <v/>
      </c>
      <c r="T335" t="str">
        <f>IF(U335="0","",IF(R335=1,VLOOKUP(U335+0,slovy!$A$2:$C$10,3,FALSE),IF(W335="1","",VLOOKUP(U335+0,slovy!$A$2:$B$10,2))))</f>
        <v/>
      </c>
      <c r="U335" t="str">
        <f t="shared" si="94"/>
        <v>0</v>
      </c>
      <c r="V335" t="e">
        <f>IF(W335="0","",IF(W335="1",VLOOKUP(U335+0,slovy!$F$2:$G$11,2,FALSE),VLOOKUP(W335+0,slovy!$D$2:$E$10,2,FALSE)))</f>
        <v>#VALUE!</v>
      </c>
      <c r="W335" t="str">
        <f t="shared" si="95"/>
        <v/>
      </c>
      <c r="X335" t="e">
        <f>IF(Y335="0","",VLOOKUP(Y335+0,slovy!$H$2:$I$10,2,FALSE))</f>
        <v>#VALUE!</v>
      </c>
      <c r="Y335" t="str">
        <f t="shared" si="96"/>
        <v/>
      </c>
      <c r="Z335" t="e">
        <f>IF(AC335="",VLOOKUP(AA335+0,slovy!$J$2:$K$10,2,FALSE),IF(AC335="0",IF(AE335="0","",IF(AA335="0","",VLOOKUP(AA335+0,slovy!J335:K343,2,FALSE))),IF(AC335="1","",IF(AA335="0",IF(AC335&gt;1,slovy!$M$13,""),VLOOKUP(AA335+0,slovy!$L$2:$M$10,2,FALSE)))))</f>
        <v>#VALUE!</v>
      </c>
      <c r="AA335" t="str">
        <f t="shared" si="97"/>
        <v/>
      </c>
      <c r="AB335" t="e">
        <f>IF(ISBLANK(AC335),"",IF(AC335="0","",IF(AC335="1",CONCATENATE(VLOOKUP(AA335+0,slovy!$F$2:$G$11,2,FALSE),slovy!$M$13),VLOOKUP(AC335+0,slovy!$D$2:$E$10,2,FALSE))))</f>
        <v>#VALUE!</v>
      </c>
      <c r="AC335" t="str">
        <f t="shared" si="98"/>
        <v/>
      </c>
      <c r="AD335" t="e">
        <f>IF(ISBLANK(AE335),"",IF(AE335="0","",IF(AA335="0",CONCATENATE(VLOOKUP(AE335+0,slovy!$H$2:$I$10,2,FALSE),slovy!$M$13),VLOOKUP(AE335+0,slovy!$H$2:$I$10,2,FALSE))))</f>
        <v>#VALUE!</v>
      </c>
      <c r="AE335" t="str">
        <f t="shared" si="99"/>
        <v/>
      </c>
      <c r="AF335" t="e">
        <f>IF(ISBLANK(AG335),"",VLOOKUP(AG335+0,slovy!$N$2:$O$10,2,FALSE))</f>
        <v>#VALUE!</v>
      </c>
      <c r="AG335" t="str">
        <f t="shared" si="100"/>
        <v/>
      </c>
      <c r="AK335">
        <f>ÚJ!$B$2</f>
        <v>0</v>
      </c>
      <c r="AL335">
        <f>ÚJ!$B$3</f>
        <v>0</v>
      </c>
      <c r="AM335">
        <f>ÚJ!$B$4</f>
        <v>0</v>
      </c>
      <c r="AN335" s="200">
        <f>ÚJ!$B$5</f>
        <v>0</v>
      </c>
    </row>
    <row r="336" spans="1:40" x14ac:dyDescent="0.25">
      <c r="A336" t="str">
        <f>IF(ISBLANK('Peněžní deník'!C340),"",'Peněžní deník'!C340)</f>
        <v/>
      </c>
      <c r="B336" s="197" t="str">
        <f>IF(ISBLANK('Peněžní deník'!B340),"",'Peněžní deník'!B340)</f>
        <v/>
      </c>
      <c r="C336" t="str">
        <f>IF(ISBLANK('Peněžní deník'!D340),"",'Peněžní deník'!D340)</f>
        <v/>
      </c>
      <c r="D336" t="str">
        <f>IF(ISNUMBER('Peněžní deník'!F340),"příjmový",IF(ISNUMBER('Peněžní deník'!G340),"výdajový",IF(ISNUMBER('Peněžní deník'!H340),"příjmový",IF(ISNUMBER('Peněžní deník'!I340),"výdajový",""))))</f>
        <v/>
      </c>
      <c r="E336" t="str">
        <f>IF(ISNUMBER('Peněžní deník'!F340),"hotově",IF(ISNUMBER('Peněžní deník'!G340),"hotově",IF(ISNUMBER('Peněžní deník'!H340),"na účet",IF(ISNUMBER('Peněžní deník'!I340),"z účtu",""))))</f>
        <v/>
      </c>
      <c r="F336" t="e">
        <f>VLOOKUP('Peněžní deník'!E340,'Čísla položek'!$A$2:$C$45,2,FALSE)</f>
        <v>#N/A</v>
      </c>
      <c r="G336" s="205" t="str">
        <f>TEXT('Peněžní deník'!F340+'Peněžní deník'!G340+'Peněžní deník'!H340+'Peněžní deník'!I340,"0,00")</f>
        <v>0,00</v>
      </c>
      <c r="H336" s="205">
        <f t="shared" si="101"/>
        <v>0</v>
      </c>
      <c r="I336" s="205">
        <f t="shared" si="104"/>
        <v>0</v>
      </c>
      <c r="J336" t="str">
        <f t="shared" si="103"/>
        <v/>
      </c>
      <c r="K336" t="str">
        <f t="shared" si="105"/>
        <v/>
      </c>
      <c r="L336">
        <f t="shared" si="106"/>
        <v>1</v>
      </c>
      <c r="M336" t="str">
        <f t="shared" si="107"/>
        <v/>
      </c>
      <c r="N336" t="str">
        <f>IF(O336="0","",IF(L336=1,VLOOKUP(O336+0,slovy!$A$2:$C$10,3,FALSE),IF(Q336="1","",VLOOKUP(O336+0,slovy!$A$2:$B$10,2))))</f>
        <v/>
      </c>
      <c r="O336" t="str">
        <f t="shared" si="102"/>
        <v>0</v>
      </c>
      <c r="P336" t="e">
        <f>IF(Q336="0","",IF(Q336="1",VLOOKUP(O336+0,slovy!$F$2:$G$11,2,FALSE),VLOOKUP(Q336+0,slovy!$D$2:$E$10,2,FALSE)))</f>
        <v>#VALUE!</v>
      </c>
      <c r="Q336" t="str">
        <f t="shared" si="108"/>
        <v/>
      </c>
      <c r="R336">
        <f t="shared" si="92"/>
        <v>1</v>
      </c>
      <c r="S336" t="str">
        <f t="shared" si="93"/>
        <v/>
      </c>
      <c r="T336" t="str">
        <f>IF(U336="0","",IF(R336=1,VLOOKUP(U336+0,slovy!$A$2:$C$10,3,FALSE),IF(W336="1","",VLOOKUP(U336+0,slovy!$A$2:$B$10,2))))</f>
        <v/>
      </c>
      <c r="U336" t="str">
        <f t="shared" si="94"/>
        <v>0</v>
      </c>
      <c r="V336" t="e">
        <f>IF(W336="0","",IF(W336="1",VLOOKUP(U336+0,slovy!$F$2:$G$11,2,FALSE),VLOOKUP(W336+0,slovy!$D$2:$E$10,2,FALSE)))</f>
        <v>#VALUE!</v>
      </c>
      <c r="W336" t="str">
        <f t="shared" si="95"/>
        <v/>
      </c>
      <c r="X336" t="e">
        <f>IF(Y336="0","",VLOOKUP(Y336+0,slovy!$H$2:$I$10,2,FALSE))</f>
        <v>#VALUE!</v>
      </c>
      <c r="Y336" t="str">
        <f t="shared" si="96"/>
        <v/>
      </c>
      <c r="Z336" t="e">
        <f>IF(AC336="",VLOOKUP(AA336+0,slovy!$J$2:$K$10,2,FALSE),IF(AC336="0",IF(AE336="0","",IF(AA336="0","",VLOOKUP(AA336+0,slovy!J336:K344,2,FALSE))),IF(AC336="1","",IF(AA336="0",IF(AC336&gt;1,slovy!$M$13,""),VLOOKUP(AA336+0,slovy!$L$2:$M$10,2,FALSE)))))</f>
        <v>#VALUE!</v>
      </c>
      <c r="AA336" t="str">
        <f t="shared" si="97"/>
        <v/>
      </c>
      <c r="AB336" t="e">
        <f>IF(ISBLANK(AC336),"",IF(AC336="0","",IF(AC336="1",CONCATENATE(VLOOKUP(AA336+0,slovy!$F$2:$G$11,2,FALSE),slovy!$M$13),VLOOKUP(AC336+0,slovy!$D$2:$E$10,2,FALSE))))</f>
        <v>#VALUE!</v>
      </c>
      <c r="AC336" t="str">
        <f t="shared" si="98"/>
        <v/>
      </c>
      <c r="AD336" t="e">
        <f>IF(ISBLANK(AE336),"",IF(AE336="0","",IF(AA336="0",CONCATENATE(VLOOKUP(AE336+0,slovy!$H$2:$I$10,2,FALSE),slovy!$M$13),VLOOKUP(AE336+0,slovy!$H$2:$I$10,2,FALSE))))</f>
        <v>#VALUE!</v>
      </c>
      <c r="AE336" t="str">
        <f t="shared" si="99"/>
        <v/>
      </c>
      <c r="AF336" t="e">
        <f>IF(ISBLANK(AG336),"",VLOOKUP(AG336+0,slovy!$N$2:$O$10,2,FALSE))</f>
        <v>#VALUE!</v>
      </c>
      <c r="AG336" t="str">
        <f t="shared" si="100"/>
        <v/>
      </c>
      <c r="AK336">
        <f>ÚJ!$B$2</f>
        <v>0</v>
      </c>
      <c r="AL336">
        <f>ÚJ!$B$3</f>
        <v>0</v>
      </c>
      <c r="AM336">
        <f>ÚJ!$B$4</f>
        <v>0</v>
      </c>
      <c r="AN336" s="200">
        <f>ÚJ!$B$5</f>
        <v>0</v>
      </c>
    </row>
    <row r="337" spans="1:40" x14ac:dyDescent="0.25">
      <c r="A337" t="str">
        <f>IF(ISBLANK('Peněžní deník'!C341),"",'Peněžní deník'!C341)</f>
        <v/>
      </c>
      <c r="B337" s="197" t="str">
        <f>IF(ISBLANK('Peněžní deník'!B341),"",'Peněžní deník'!B341)</f>
        <v/>
      </c>
      <c r="C337" t="str">
        <f>IF(ISBLANK('Peněžní deník'!D341),"",'Peněžní deník'!D341)</f>
        <v/>
      </c>
      <c r="D337" t="str">
        <f>IF(ISNUMBER('Peněžní deník'!F341),"příjmový",IF(ISNUMBER('Peněžní deník'!G341),"výdajový",IF(ISNUMBER('Peněžní deník'!H341),"příjmový",IF(ISNUMBER('Peněžní deník'!I341),"výdajový",""))))</f>
        <v/>
      </c>
      <c r="E337" t="str">
        <f>IF(ISNUMBER('Peněžní deník'!F341),"hotově",IF(ISNUMBER('Peněžní deník'!G341),"hotově",IF(ISNUMBER('Peněžní deník'!H341),"na účet",IF(ISNUMBER('Peněžní deník'!I341),"z účtu",""))))</f>
        <v/>
      </c>
      <c r="F337" t="e">
        <f>VLOOKUP('Peněžní deník'!E341,'Čísla položek'!$A$2:$C$45,2,FALSE)</f>
        <v>#N/A</v>
      </c>
      <c r="G337" s="205" t="str">
        <f>TEXT('Peněžní deník'!F341+'Peněžní deník'!G341+'Peněžní deník'!H341+'Peněžní deník'!I341,"0,00")</f>
        <v>0,00</v>
      </c>
      <c r="H337" s="205">
        <f t="shared" si="101"/>
        <v>0</v>
      </c>
      <c r="I337" s="205">
        <f t="shared" si="104"/>
        <v>0</v>
      </c>
      <c r="J337" t="str">
        <f t="shared" si="103"/>
        <v/>
      </c>
      <c r="K337" t="str">
        <f t="shared" si="105"/>
        <v/>
      </c>
      <c r="L337">
        <f t="shared" si="106"/>
        <v>1</v>
      </c>
      <c r="M337" t="str">
        <f t="shared" si="107"/>
        <v/>
      </c>
      <c r="N337" t="str">
        <f>IF(O337="0","",IF(L337=1,VLOOKUP(O337+0,slovy!$A$2:$C$10,3,FALSE),IF(Q337="1","",VLOOKUP(O337+0,slovy!$A$2:$B$10,2))))</f>
        <v/>
      </c>
      <c r="O337" t="str">
        <f t="shared" si="102"/>
        <v>0</v>
      </c>
      <c r="P337" t="e">
        <f>IF(Q337="0","",IF(Q337="1",VLOOKUP(O337+0,slovy!$F$2:$G$11,2,FALSE),VLOOKUP(Q337+0,slovy!$D$2:$E$10,2,FALSE)))</f>
        <v>#VALUE!</v>
      </c>
      <c r="Q337" t="str">
        <f t="shared" si="108"/>
        <v/>
      </c>
      <c r="R337">
        <f t="shared" si="92"/>
        <v>1</v>
      </c>
      <c r="S337" t="str">
        <f t="shared" si="93"/>
        <v/>
      </c>
      <c r="T337" t="str">
        <f>IF(U337="0","",IF(R337=1,VLOOKUP(U337+0,slovy!$A$2:$C$10,3,FALSE),IF(W337="1","",VLOOKUP(U337+0,slovy!$A$2:$B$10,2))))</f>
        <v/>
      </c>
      <c r="U337" t="str">
        <f t="shared" si="94"/>
        <v>0</v>
      </c>
      <c r="V337" t="e">
        <f>IF(W337="0","",IF(W337="1",VLOOKUP(U337+0,slovy!$F$2:$G$11,2,FALSE),VLOOKUP(W337+0,slovy!$D$2:$E$10,2,FALSE)))</f>
        <v>#VALUE!</v>
      </c>
      <c r="W337" t="str">
        <f t="shared" si="95"/>
        <v/>
      </c>
      <c r="X337" t="e">
        <f>IF(Y337="0","",VLOOKUP(Y337+0,slovy!$H$2:$I$10,2,FALSE))</f>
        <v>#VALUE!</v>
      </c>
      <c r="Y337" t="str">
        <f t="shared" si="96"/>
        <v/>
      </c>
      <c r="Z337" t="e">
        <f>IF(AC337="",VLOOKUP(AA337+0,slovy!$J$2:$K$10,2,FALSE),IF(AC337="0",IF(AE337="0","",IF(AA337="0","",VLOOKUP(AA337+0,slovy!J337:K345,2,FALSE))),IF(AC337="1","",IF(AA337="0",IF(AC337&gt;1,slovy!$M$13,""),VLOOKUP(AA337+0,slovy!$L$2:$M$10,2,FALSE)))))</f>
        <v>#VALUE!</v>
      </c>
      <c r="AA337" t="str">
        <f t="shared" si="97"/>
        <v/>
      </c>
      <c r="AB337" t="e">
        <f>IF(ISBLANK(AC337),"",IF(AC337="0","",IF(AC337="1",CONCATENATE(VLOOKUP(AA337+0,slovy!$F$2:$G$11,2,FALSE),slovy!$M$13),VLOOKUP(AC337+0,slovy!$D$2:$E$10,2,FALSE))))</f>
        <v>#VALUE!</v>
      </c>
      <c r="AC337" t="str">
        <f t="shared" si="98"/>
        <v/>
      </c>
      <c r="AD337" t="e">
        <f>IF(ISBLANK(AE337),"",IF(AE337="0","",IF(AA337="0",CONCATENATE(VLOOKUP(AE337+0,slovy!$H$2:$I$10,2,FALSE),slovy!$M$13),VLOOKUP(AE337+0,slovy!$H$2:$I$10,2,FALSE))))</f>
        <v>#VALUE!</v>
      </c>
      <c r="AE337" t="str">
        <f t="shared" si="99"/>
        <v/>
      </c>
      <c r="AF337" t="e">
        <f>IF(ISBLANK(AG337),"",VLOOKUP(AG337+0,slovy!$N$2:$O$10,2,FALSE))</f>
        <v>#VALUE!</v>
      </c>
      <c r="AG337" t="str">
        <f t="shared" si="100"/>
        <v/>
      </c>
      <c r="AK337">
        <f>ÚJ!$B$2</f>
        <v>0</v>
      </c>
      <c r="AL337">
        <f>ÚJ!$B$3</f>
        <v>0</v>
      </c>
      <c r="AM337">
        <f>ÚJ!$B$4</f>
        <v>0</v>
      </c>
      <c r="AN337" s="200">
        <f>ÚJ!$B$5</f>
        <v>0</v>
      </c>
    </row>
    <row r="338" spans="1:40" x14ac:dyDescent="0.25">
      <c r="A338" t="str">
        <f>IF(ISBLANK('Peněžní deník'!C342),"",'Peněžní deník'!C342)</f>
        <v/>
      </c>
      <c r="B338" s="197" t="str">
        <f>IF(ISBLANK('Peněžní deník'!B342),"",'Peněžní deník'!B342)</f>
        <v/>
      </c>
      <c r="C338" t="str">
        <f>IF(ISBLANK('Peněžní deník'!D342),"",'Peněžní deník'!D342)</f>
        <v/>
      </c>
      <c r="D338" t="str">
        <f>IF(ISNUMBER('Peněžní deník'!F342),"příjmový",IF(ISNUMBER('Peněžní deník'!G342),"výdajový",IF(ISNUMBER('Peněžní deník'!H342),"příjmový",IF(ISNUMBER('Peněžní deník'!I342),"výdajový",""))))</f>
        <v/>
      </c>
      <c r="E338" t="str">
        <f>IF(ISNUMBER('Peněžní deník'!F342),"hotově",IF(ISNUMBER('Peněžní deník'!G342),"hotově",IF(ISNUMBER('Peněžní deník'!H342),"na účet",IF(ISNUMBER('Peněžní deník'!I342),"z účtu",""))))</f>
        <v/>
      </c>
      <c r="F338" t="e">
        <f>VLOOKUP('Peněžní deník'!E342,'Čísla položek'!$A$2:$C$45,2,FALSE)</f>
        <v>#N/A</v>
      </c>
      <c r="G338" s="205" t="str">
        <f>TEXT('Peněžní deník'!F342+'Peněžní deník'!G342+'Peněžní deník'!H342+'Peněžní deník'!I342,"0,00")</f>
        <v>0,00</v>
      </c>
      <c r="H338" s="205">
        <f t="shared" si="101"/>
        <v>0</v>
      </c>
      <c r="I338" s="205">
        <f t="shared" si="104"/>
        <v>0</v>
      </c>
      <c r="J338" t="str">
        <f t="shared" si="103"/>
        <v/>
      </c>
      <c r="K338" t="str">
        <f t="shared" si="105"/>
        <v/>
      </c>
      <c r="L338">
        <f t="shared" si="106"/>
        <v>1</v>
      </c>
      <c r="M338" t="str">
        <f t="shared" si="107"/>
        <v/>
      </c>
      <c r="N338" t="str">
        <f>IF(O338="0","",IF(L338=1,VLOOKUP(O338+0,slovy!$A$2:$C$10,3,FALSE),IF(Q338="1","",VLOOKUP(O338+0,slovy!$A$2:$B$10,2))))</f>
        <v/>
      </c>
      <c r="O338" t="str">
        <f t="shared" si="102"/>
        <v>0</v>
      </c>
      <c r="P338" t="e">
        <f>IF(Q338="0","",IF(Q338="1",VLOOKUP(O338+0,slovy!$F$2:$G$11,2,FALSE),VLOOKUP(Q338+0,slovy!$D$2:$E$10,2,FALSE)))</f>
        <v>#VALUE!</v>
      </c>
      <c r="Q338" t="str">
        <f t="shared" si="108"/>
        <v/>
      </c>
      <c r="R338">
        <f t="shared" si="92"/>
        <v>1</v>
      </c>
      <c r="S338" t="str">
        <f t="shared" si="93"/>
        <v/>
      </c>
      <c r="T338" t="str">
        <f>IF(U338="0","",IF(R338=1,VLOOKUP(U338+0,slovy!$A$2:$C$10,3,FALSE),IF(W338="1","",VLOOKUP(U338+0,slovy!$A$2:$B$10,2))))</f>
        <v/>
      </c>
      <c r="U338" t="str">
        <f t="shared" si="94"/>
        <v>0</v>
      </c>
      <c r="V338" t="e">
        <f>IF(W338="0","",IF(W338="1",VLOOKUP(U338+0,slovy!$F$2:$G$11,2,FALSE),VLOOKUP(W338+0,slovy!$D$2:$E$10,2,FALSE)))</f>
        <v>#VALUE!</v>
      </c>
      <c r="W338" t="str">
        <f t="shared" si="95"/>
        <v/>
      </c>
      <c r="X338" t="e">
        <f>IF(Y338="0","",VLOOKUP(Y338+0,slovy!$H$2:$I$10,2,FALSE))</f>
        <v>#VALUE!</v>
      </c>
      <c r="Y338" t="str">
        <f t="shared" si="96"/>
        <v/>
      </c>
      <c r="Z338" t="e">
        <f>IF(AC338="",VLOOKUP(AA338+0,slovy!$J$2:$K$10,2,FALSE),IF(AC338="0",IF(AE338="0","",IF(AA338="0","",VLOOKUP(AA338+0,slovy!J338:K346,2,FALSE))),IF(AC338="1","",IF(AA338="0",IF(AC338&gt;1,slovy!$M$13,""),VLOOKUP(AA338+0,slovy!$L$2:$M$10,2,FALSE)))))</f>
        <v>#VALUE!</v>
      </c>
      <c r="AA338" t="str">
        <f t="shared" si="97"/>
        <v/>
      </c>
      <c r="AB338" t="e">
        <f>IF(ISBLANK(AC338),"",IF(AC338="0","",IF(AC338="1",CONCATENATE(VLOOKUP(AA338+0,slovy!$F$2:$G$11,2,FALSE),slovy!$M$13),VLOOKUP(AC338+0,slovy!$D$2:$E$10,2,FALSE))))</f>
        <v>#VALUE!</v>
      </c>
      <c r="AC338" t="str">
        <f t="shared" si="98"/>
        <v/>
      </c>
      <c r="AD338" t="e">
        <f>IF(ISBLANK(AE338),"",IF(AE338="0","",IF(AA338="0",CONCATENATE(VLOOKUP(AE338+0,slovy!$H$2:$I$10,2,FALSE),slovy!$M$13),VLOOKUP(AE338+0,slovy!$H$2:$I$10,2,FALSE))))</f>
        <v>#VALUE!</v>
      </c>
      <c r="AE338" t="str">
        <f t="shared" si="99"/>
        <v/>
      </c>
      <c r="AF338" t="e">
        <f>IF(ISBLANK(AG338),"",VLOOKUP(AG338+0,slovy!$N$2:$O$10,2,FALSE))</f>
        <v>#VALUE!</v>
      </c>
      <c r="AG338" t="str">
        <f t="shared" si="100"/>
        <v/>
      </c>
      <c r="AK338">
        <f>ÚJ!$B$2</f>
        <v>0</v>
      </c>
      <c r="AL338">
        <f>ÚJ!$B$3</f>
        <v>0</v>
      </c>
      <c r="AM338">
        <f>ÚJ!$B$4</f>
        <v>0</v>
      </c>
      <c r="AN338" s="200">
        <f>ÚJ!$B$5</f>
        <v>0</v>
      </c>
    </row>
    <row r="339" spans="1:40" x14ac:dyDescent="0.25">
      <c r="A339" t="str">
        <f>IF(ISBLANK('Peněžní deník'!C343),"",'Peněžní deník'!C343)</f>
        <v/>
      </c>
      <c r="B339" s="197" t="str">
        <f>IF(ISBLANK('Peněžní deník'!B343),"",'Peněžní deník'!B343)</f>
        <v/>
      </c>
      <c r="C339" t="str">
        <f>IF(ISBLANK('Peněžní deník'!D343),"",'Peněžní deník'!D343)</f>
        <v/>
      </c>
      <c r="D339" t="str">
        <f>IF(ISNUMBER('Peněžní deník'!F343),"příjmový",IF(ISNUMBER('Peněžní deník'!G343),"výdajový",IF(ISNUMBER('Peněžní deník'!H343),"příjmový",IF(ISNUMBER('Peněžní deník'!I343),"výdajový",""))))</f>
        <v/>
      </c>
      <c r="E339" t="str">
        <f>IF(ISNUMBER('Peněžní deník'!F343),"hotově",IF(ISNUMBER('Peněžní deník'!G343),"hotově",IF(ISNUMBER('Peněžní deník'!H343),"na účet",IF(ISNUMBER('Peněžní deník'!I343),"z účtu",""))))</f>
        <v/>
      </c>
      <c r="F339" t="e">
        <f>VLOOKUP('Peněžní deník'!E343,'Čísla položek'!$A$2:$C$45,2,FALSE)</f>
        <v>#N/A</v>
      </c>
      <c r="G339" s="205" t="str">
        <f>TEXT('Peněžní deník'!F343+'Peněžní deník'!G343+'Peněžní deník'!H343+'Peněžní deník'!I343,"0,00")</f>
        <v>0,00</v>
      </c>
      <c r="H339" s="205">
        <f t="shared" si="101"/>
        <v>0</v>
      </c>
      <c r="I339" s="205">
        <f t="shared" si="104"/>
        <v>0</v>
      </c>
      <c r="J339" t="str">
        <f t="shared" si="103"/>
        <v/>
      </c>
      <c r="K339" t="str">
        <f t="shared" si="105"/>
        <v/>
      </c>
      <c r="L339">
        <f t="shared" si="106"/>
        <v>1</v>
      </c>
      <c r="M339" t="str">
        <f t="shared" si="107"/>
        <v/>
      </c>
      <c r="N339" t="str">
        <f>IF(O339="0","",IF(L339=1,VLOOKUP(O339+0,slovy!$A$2:$C$10,3,FALSE),IF(Q339="1","",VLOOKUP(O339+0,slovy!$A$2:$B$10,2))))</f>
        <v/>
      </c>
      <c r="O339" t="str">
        <f t="shared" si="102"/>
        <v>0</v>
      </c>
      <c r="P339" t="e">
        <f>IF(Q339="0","",IF(Q339="1",VLOOKUP(O339+0,slovy!$F$2:$G$11,2,FALSE),VLOOKUP(Q339+0,slovy!$D$2:$E$10,2,FALSE)))</f>
        <v>#VALUE!</v>
      </c>
      <c r="Q339" t="str">
        <f t="shared" si="108"/>
        <v/>
      </c>
      <c r="R339">
        <f t="shared" si="92"/>
        <v>1</v>
      </c>
      <c r="S339" t="str">
        <f t="shared" si="93"/>
        <v/>
      </c>
      <c r="T339" t="str">
        <f>IF(U339="0","",IF(R339=1,VLOOKUP(U339+0,slovy!$A$2:$C$10,3,FALSE),IF(W339="1","",VLOOKUP(U339+0,slovy!$A$2:$B$10,2))))</f>
        <v/>
      </c>
      <c r="U339" t="str">
        <f t="shared" si="94"/>
        <v>0</v>
      </c>
      <c r="V339" t="e">
        <f>IF(W339="0","",IF(W339="1",VLOOKUP(U339+0,slovy!$F$2:$G$11,2,FALSE),VLOOKUP(W339+0,slovy!$D$2:$E$10,2,FALSE)))</f>
        <v>#VALUE!</v>
      </c>
      <c r="W339" t="str">
        <f t="shared" si="95"/>
        <v/>
      </c>
      <c r="X339" t="e">
        <f>IF(Y339="0","",VLOOKUP(Y339+0,slovy!$H$2:$I$10,2,FALSE))</f>
        <v>#VALUE!</v>
      </c>
      <c r="Y339" t="str">
        <f t="shared" si="96"/>
        <v/>
      </c>
      <c r="Z339" t="e">
        <f>IF(AC339="",VLOOKUP(AA339+0,slovy!$J$2:$K$10,2,FALSE),IF(AC339="0",IF(AE339="0","",IF(AA339="0","",VLOOKUP(AA339+0,slovy!J339:K347,2,FALSE))),IF(AC339="1","",IF(AA339="0",IF(AC339&gt;1,slovy!$M$13,""),VLOOKUP(AA339+0,slovy!$L$2:$M$10,2,FALSE)))))</f>
        <v>#VALUE!</v>
      </c>
      <c r="AA339" t="str">
        <f t="shared" si="97"/>
        <v/>
      </c>
      <c r="AB339" t="e">
        <f>IF(ISBLANK(AC339),"",IF(AC339="0","",IF(AC339="1",CONCATENATE(VLOOKUP(AA339+0,slovy!$F$2:$G$11,2,FALSE),slovy!$M$13),VLOOKUP(AC339+0,slovy!$D$2:$E$10,2,FALSE))))</f>
        <v>#VALUE!</v>
      </c>
      <c r="AC339" t="str">
        <f t="shared" si="98"/>
        <v/>
      </c>
      <c r="AD339" t="e">
        <f>IF(ISBLANK(AE339),"",IF(AE339="0","",IF(AA339="0",CONCATENATE(VLOOKUP(AE339+0,slovy!$H$2:$I$10,2,FALSE),slovy!$M$13),VLOOKUP(AE339+0,slovy!$H$2:$I$10,2,FALSE))))</f>
        <v>#VALUE!</v>
      </c>
      <c r="AE339" t="str">
        <f t="shared" si="99"/>
        <v/>
      </c>
      <c r="AF339" t="e">
        <f>IF(ISBLANK(AG339),"",VLOOKUP(AG339+0,slovy!$N$2:$O$10,2,FALSE))</f>
        <v>#VALUE!</v>
      </c>
      <c r="AG339" t="str">
        <f t="shared" si="100"/>
        <v/>
      </c>
      <c r="AK339">
        <f>ÚJ!$B$2</f>
        <v>0</v>
      </c>
      <c r="AL339">
        <f>ÚJ!$B$3</f>
        <v>0</v>
      </c>
      <c r="AM339">
        <f>ÚJ!$B$4</f>
        <v>0</v>
      </c>
      <c r="AN339" s="200">
        <f>ÚJ!$B$5</f>
        <v>0</v>
      </c>
    </row>
    <row r="340" spans="1:40" x14ac:dyDescent="0.25">
      <c r="A340" t="str">
        <f>IF(ISBLANK('Peněžní deník'!C344),"",'Peněžní deník'!C344)</f>
        <v/>
      </c>
      <c r="B340" s="197" t="str">
        <f>IF(ISBLANK('Peněžní deník'!B344),"",'Peněžní deník'!B344)</f>
        <v/>
      </c>
      <c r="C340" t="str">
        <f>IF(ISBLANK('Peněžní deník'!D344),"",'Peněžní deník'!D344)</f>
        <v/>
      </c>
      <c r="D340" t="str">
        <f>IF(ISNUMBER('Peněžní deník'!F344),"příjmový",IF(ISNUMBER('Peněžní deník'!G344),"výdajový",IF(ISNUMBER('Peněžní deník'!H344),"příjmový",IF(ISNUMBER('Peněžní deník'!I344),"výdajový",""))))</f>
        <v/>
      </c>
      <c r="E340" t="str">
        <f>IF(ISNUMBER('Peněžní deník'!F344),"hotově",IF(ISNUMBER('Peněžní deník'!G344),"hotově",IF(ISNUMBER('Peněžní deník'!H344),"na účet",IF(ISNUMBER('Peněžní deník'!I344),"z účtu",""))))</f>
        <v/>
      </c>
      <c r="F340" t="e">
        <f>VLOOKUP('Peněžní deník'!E344,'Čísla položek'!$A$2:$C$45,2,FALSE)</f>
        <v>#N/A</v>
      </c>
      <c r="G340" s="205" t="str">
        <f>TEXT('Peněžní deník'!F344+'Peněžní deník'!G344+'Peněžní deník'!H344+'Peněžní deník'!I344,"0,00")</f>
        <v>0,00</v>
      </c>
      <c r="H340" s="205">
        <f t="shared" si="101"/>
        <v>0</v>
      </c>
      <c r="I340" s="205">
        <f t="shared" si="104"/>
        <v>0</v>
      </c>
      <c r="J340" t="str">
        <f t="shared" si="103"/>
        <v/>
      </c>
      <c r="K340" t="str">
        <f t="shared" si="105"/>
        <v/>
      </c>
      <c r="L340">
        <f t="shared" si="106"/>
        <v>1</v>
      </c>
      <c r="M340" t="str">
        <f t="shared" si="107"/>
        <v/>
      </c>
      <c r="N340" t="str">
        <f>IF(O340="0","",IF(L340=1,VLOOKUP(O340+0,slovy!$A$2:$C$10,3,FALSE),IF(Q340="1","",VLOOKUP(O340+0,slovy!$A$2:$B$10,2))))</f>
        <v/>
      </c>
      <c r="O340" t="str">
        <f t="shared" si="102"/>
        <v>0</v>
      </c>
      <c r="P340" t="e">
        <f>IF(Q340="0","",IF(Q340="1",VLOOKUP(O340+0,slovy!$F$2:$G$11,2,FALSE),VLOOKUP(Q340+0,slovy!$D$2:$E$10,2,FALSE)))</f>
        <v>#VALUE!</v>
      </c>
      <c r="Q340" t="str">
        <f t="shared" si="108"/>
        <v/>
      </c>
      <c r="R340">
        <f t="shared" si="92"/>
        <v>1</v>
      </c>
      <c r="S340" t="str">
        <f t="shared" si="93"/>
        <v/>
      </c>
      <c r="T340" t="str">
        <f>IF(U340="0","",IF(R340=1,VLOOKUP(U340+0,slovy!$A$2:$C$10,3,FALSE),IF(W340="1","",VLOOKUP(U340+0,slovy!$A$2:$B$10,2))))</f>
        <v/>
      </c>
      <c r="U340" t="str">
        <f t="shared" si="94"/>
        <v>0</v>
      </c>
      <c r="V340" t="e">
        <f>IF(W340="0","",IF(W340="1",VLOOKUP(U340+0,slovy!$F$2:$G$11,2,FALSE),VLOOKUP(W340+0,slovy!$D$2:$E$10,2,FALSE)))</f>
        <v>#VALUE!</v>
      </c>
      <c r="W340" t="str">
        <f t="shared" si="95"/>
        <v/>
      </c>
      <c r="X340" t="e">
        <f>IF(Y340="0","",VLOOKUP(Y340+0,slovy!$H$2:$I$10,2,FALSE))</f>
        <v>#VALUE!</v>
      </c>
      <c r="Y340" t="str">
        <f t="shared" si="96"/>
        <v/>
      </c>
      <c r="Z340" t="e">
        <f>IF(AC340="",VLOOKUP(AA340+0,slovy!$J$2:$K$10,2,FALSE),IF(AC340="0",IF(AE340="0","",IF(AA340="0","",VLOOKUP(AA340+0,slovy!J340:K348,2,FALSE))),IF(AC340="1","",IF(AA340="0",IF(AC340&gt;1,slovy!$M$13,""),VLOOKUP(AA340+0,slovy!$L$2:$M$10,2,FALSE)))))</f>
        <v>#VALUE!</v>
      </c>
      <c r="AA340" t="str">
        <f t="shared" si="97"/>
        <v/>
      </c>
      <c r="AB340" t="e">
        <f>IF(ISBLANK(AC340),"",IF(AC340="0","",IF(AC340="1",CONCATENATE(VLOOKUP(AA340+0,slovy!$F$2:$G$11,2,FALSE),slovy!$M$13),VLOOKUP(AC340+0,slovy!$D$2:$E$10,2,FALSE))))</f>
        <v>#VALUE!</v>
      </c>
      <c r="AC340" t="str">
        <f t="shared" si="98"/>
        <v/>
      </c>
      <c r="AD340" t="e">
        <f>IF(ISBLANK(AE340),"",IF(AE340="0","",IF(AA340="0",CONCATENATE(VLOOKUP(AE340+0,slovy!$H$2:$I$10,2,FALSE),slovy!$M$13),VLOOKUP(AE340+0,slovy!$H$2:$I$10,2,FALSE))))</f>
        <v>#VALUE!</v>
      </c>
      <c r="AE340" t="str">
        <f t="shared" si="99"/>
        <v/>
      </c>
      <c r="AF340" t="e">
        <f>IF(ISBLANK(AG340),"",VLOOKUP(AG340+0,slovy!$N$2:$O$10,2,FALSE))</f>
        <v>#VALUE!</v>
      </c>
      <c r="AG340" t="str">
        <f t="shared" si="100"/>
        <v/>
      </c>
      <c r="AK340">
        <f>ÚJ!$B$2</f>
        <v>0</v>
      </c>
      <c r="AL340">
        <f>ÚJ!$B$3</f>
        <v>0</v>
      </c>
      <c r="AM340">
        <f>ÚJ!$B$4</f>
        <v>0</v>
      </c>
      <c r="AN340" s="200">
        <f>ÚJ!$B$5</f>
        <v>0</v>
      </c>
    </row>
    <row r="341" spans="1:40" x14ac:dyDescent="0.25">
      <c r="A341" t="str">
        <f>IF(ISBLANK('Peněžní deník'!C345),"",'Peněžní deník'!C345)</f>
        <v/>
      </c>
      <c r="B341" s="197" t="str">
        <f>IF(ISBLANK('Peněžní deník'!B345),"",'Peněžní deník'!B345)</f>
        <v/>
      </c>
      <c r="C341" t="str">
        <f>IF(ISBLANK('Peněžní deník'!D345),"",'Peněžní deník'!D345)</f>
        <v/>
      </c>
      <c r="D341" t="str">
        <f>IF(ISNUMBER('Peněžní deník'!F345),"příjmový",IF(ISNUMBER('Peněžní deník'!G345),"výdajový",IF(ISNUMBER('Peněžní deník'!H345),"příjmový",IF(ISNUMBER('Peněžní deník'!I345),"výdajový",""))))</f>
        <v/>
      </c>
      <c r="E341" t="str">
        <f>IF(ISNUMBER('Peněžní deník'!F345),"hotově",IF(ISNUMBER('Peněžní deník'!G345),"hotově",IF(ISNUMBER('Peněžní deník'!H345),"na účet",IF(ISNUMBER('Peněžní deník'!I345),"z účtu",""))))</f>
        <v/>
      </c>
      <c r="F341" t="e">
        <f>VLOOKUP('Peněžní deník'!E345,'Čísla položek'!$A$2:$C$45,2,FALSE)</f>
        <v>#N/A</v>
      </c>
      <c r="G341" s="205" t="str">
        <f>TEXT('Peněžní deník'!F345+'Peněžní deník'!G345+'Peněžní deník'!H345+'Peněžní deník'!I345,"0,00")</f>
        <v>0,00</v>
      </c>
      <c r="H341" s="205">
        <f t="shared" si="101"/>
        <v>0</v>
      </c>
      <c r="I341" s="205">
        <f t="shared" si="104"/>
        <v>0</v>
      </c>
      <c r="J341" t="str">
        <f t="shared" si="103"/>
        <v/>
      </c>
      <c r="K341" t="str">
        <f t="shared" si="105"/>
        <v/>
      </c>
      <c r="L341">
        <f t="shared" si="106"/>
        <v>1</v>
      </c>
      <c r="M341" t="str">
        <f t="shared" si="107"/>
        <v/>
      </c>
      <c r="N341" t="str">
        <f>IF(O341="0","",IF(L341=1,VLOOKUP(O341+0,slovy!$A$2:$C$10,3,FALSE),IF(Q341="1","",VLOOKUP(O341+0,slovy!$A$2:$B$10,2))))</f>
        <v/>
      </c>
      <c r="O341" t="str">
        <f t="shared" si="102"/>
        <v>0</v>
      </c>
      <c r="P341" t="e">
        <f>IF(Q341="0","",IF(Q341="1",VLOOKUP(O341+0,slovy!$F$2:$G$11,2,FALSE),VLOOKUP(Q341+0,slovy!$D$2:$E$10,2,FALSE)))</f>
        <v>#VALUE!</v>
      </c>
      <c r="Q341" t="str">
        <f t="shared" si="108"/>
        <v/>
      </c>
      <c r="R341">
        <f t="shared" si="92"/>
        <v>1</v>
      </c>
      <c r="S341" t="str">
        <f t="shared" si="93"/>
        <v/>
      </c>
      <c r="T341" t="str">
        <f>IF(U341="0","",IF(R341=1,VLOOKUP(U341+0,slovy!$A$2:$C$10,3,FALSE),IF(W341="1","",VLOOKUP(U341+0,slovy!$A$2:$B$10,2))))</f>
        <v/>
      </c>
      <c r="U341" t="str">
        <f t="shared" si="94"/>
        <v>0</v>
      </c>
      <c r="V341" t="e">
        <f>IF(W341="0","",IF(W341="1",VLOOKUP(U341+0,slovy!$F$2:$G$11,2,FALSE),VLOOKUP(W341+0,slovy!$D$2:$E$10,2,FALSE)))</f>
        <v>#VALUE!</v>
      </c>
      <c r="W341" t="str">
        <f t="shared" si="95"/>
        <v/>
      </c>
      <c r="X341" t="e">
        <f>IF(Y341="0","",VLOOKUP(Y341+0,slovy!$H$2:$I$10,2,FALSE))</f>
        <v>#VALUE!</v>
      </c>
      <c r="Y341" t="str">
        <f t="shared" si="96"/>
        <v/>
      </c>
      <c r="Z341" t="e">
        <f>IF(AC341="",VLOOKUP(AA341+0,slovy!$J$2:$K$10,2,FALSE),IF(AC341="0",IF(AE341="0","",IF(AA341="0","",VLOOKUP(AA341+0,slovy!J341:K349,2,FALSE))),IF(AC341="1","",IF(AA341="0",IF(AC341&gt;1,slovy!$M$13,""),VLOOKUP(AA341+0,slovy!$L$2:$M$10,2,FALSE)))))</f>
        <v>#VALUE!</v>
      </c>
      <c r="AA341" t="str">
        <f t="shared" si="97"/>
        <v/>
      </c>
      <c r="AB341" t="e">
        <f>IF(ISBLANK(AC341),"",IF(AC341="0","",IF(AC341="1",CONCATENATE(VLOOKUP(AA341+0,slovy!$F$2:$G$11,2,FALSE),slovy!$M$13),VLOOKUP(AC341+0,slovy!$D$2:$E$10,2,FALSE))))</f>
        <v>#VALUE!</v>
      </c>
      <c r="AC341" t="str">
        <f t="shared" si="98"/>
        <v/>
      </c>
      <c r="AD341" t="e">
        <f>IF(ISBLANK(AE341),"",IF(AE341="0","",IF(AA341="0",CONCATENATE(VLOOKUP(AE341+0,slovy!$H$2:$I$10,2,FALSE),slovy!$M$13),VLOOKUP(AE341+0,slovy!$H$2:$I$10,2,FALSE))))</f>
        <v>#VALUE!</v>
      </c>
      <c r="AE341" t="str">
        <f t="shared" si="99"/>
        <v/>
      </c>
      <c r="AF341" t="e">
        <f>IF(ISBLANK(AG341),"",VLOOKUP(AG341+0,slovy!$N$2:$O$10,2,FALSE))</f>
        <v>#VALUE!</v>
      </c>
      <c r="AG341" t="str">
        <f t="shared" si="100"/>
        <v/>
      </c>
      <c r="AK341">
        <f>ÚJ!$B$2</f>
        <v>0</v>
      </c>
      <c r="AL341">
        <f>ÚJ!$B$3</f>
        <v>0</v>
      </c>
      <c r="AM341">
        <f>ÚJ!$B$4</f>
        <v>0</v>
      </c>
      <c r="AN341" s="200">
        <f>ÚJ!$B$5</f>
        <v>0</v>
      </c>
    </row>
    <row r="342" spans="1:40" x14ac:dyDescent="0.25">
      <c r="A342" t="str">
        <f>IF(ISBLANK('Peněžní deník'!C346),"",'Peněžní deník'!C346)</f>
        <v/>
      </c>
      <c r="B342" s="197" t="str">
        <f>IF(ISBLANK('Peněžní deník'!B346),"",'Peněžní deník'!B346)</f>
        <v/>
      </c>
      <c r="C342" t="str">
        <f>IF(ISBLANK('Peněžní deník'!D346),"",'Peněžní deník'!D346)</f>
        <v/>
      </c>
      <c r="D342" t="str">
        <f>IF(ISNUMBER('Peněžní deník'!F346),"příjmový",IF(ISNUMBER('Peněžní deník'!G346),"výdajový",IF(ISNUMBER('Peněžní deník'!H346),"příjmový",IF(ISNUMBER('Peněžní deník'!I346),"výdajový",""))))</f>
        <v/>
      </c>
      <c r="E342" t="str">
        <f>IF(ISNUMBER('Peněžní deník'!F346),"hotově",IF(ISNUMBER('Peněžní deník'!G346),"hotově",IF(ISNUMBER('Peněžní deník'!H346),"na účet",IF(ISNUMBER('Peněžní deník'!I346),"z účtu",""))))</f>
        <v/>
      </c>
      <c r="F342" t="e">
        <f>VLOOKUP('Peněžní deník'!E346,'Čísla položek'!$A$2:$C$45,2,FALSE)</f>
        <v>#N/A</v>
      </c>
      <c r="G342" s="205" t="str">
        <f>TEXT('Peněžní deník'!F346+'Peněžní deník'!G346+'Peněžní deník'!H346+'Peněžní deník'!I346,"0,00")</f>
        <v>0,00</v>
      </c>
      <c r="H342" s="205">
        <f t="shared" si="101"/>
        <v>0</v>
      </c>
      <c r="I342" s="205">
        <f t="shared" si="104"/>
        <v>0</v>
      </c>
      <c r="J342" t="str">
        <f t="shared" si="103"/>
        <v/>
      </c>
      <c r="K342" t="str">
        <f t="shared" si="105"/>
        <v/>
      </c>
      <c r="L342">
        <f t="shared" si="106"/>
        <v>1</v>
      </c>
      <c r="M342" t="str">
        <f t="shared" si="107"/>
        <v/>
      </c>
      <c r="N342" t="str">
        <f>IF(O342="0","",IF(L342=1,VLOOKUP(O342+0,slovy!$A$2:$C$10,3,FALSE),IF(Q342="1","",VLOOKUP(O342+0,slovy!$A$2:$B$10,2))))</f>
        <v/>
      </c>
      <c r="O342" t="str">
        <f t="shared" si="102"/>
        <v>0</v>
      </c>
      <c r="P342" t="e">
        <f>IF(Q342="0","",IF(Q342="1",VLOOKUP(O342+0,slovy!$F$2:$G$11,2,FALSE),VLOOKUP(Q342+0,slovy!$D$2:$E$10,2,FALSE)))</f>
        <v>#VALUE!</v>
      </c>
      <c r="Q342" t="str">
        <f t="shared" si="108"/>
        <v/>
      </c>
      <c r="R342">
        <f t="shared" si="92"/>
        <v>1</v>
      </c>
      <c r="S342" t="str">
        <f t="shared" si="93"/>
        <v/>
      </c>
      <c r="T342" t="str">
        <f>IF(U342="0","",IF(R342=1,VLOOKUP(U342+0,slovy!$A$2:$C$10,3,FALSE),IF(W342="1","",VLOOKUP(U342+0,slovy!$A$2:$B$10,2))))</f>
        <v/>
      </c>
      <c r="U342" t="str">
        <f t="shared" si="94"/>
        <v>0</v>
      </c>
      <c r="V342" t="e">
        <f>IF(W342="0","",IF(W342="1",VLOOKUP(U342+0,slovy!$F$2:$G$11,2,FALSE),VLOOKUP(W342+0,slovy!$D$2:$E$10,2,FALSE)))</f>
        <v>#VALUE!</v>
      </c>
      <c r="W342" t="str">
        <f t="shared" si="95"/>
        <v/>
      </c>
      <c r="X342" t="e">
        <f>IF(Y342="0","",VLOOKUP(Y342+0,slovy!$H$2:$I$10,2,FALSE))</f>
        <v>#VALUE!</v>
      </c>
      <c r="Y342" t="str">
        <f t="shared" si="96"/>
        <v/>
      </c>
      <c r="Z342" t="e">
        <f>IF(AC342="",VLOOKUP(AA342+0,slovy!$J$2:$K$10,2,FALSE),IF(AC342="0",IF(AE342="0","",IF(AA342="0","",VLOOKUP(AA342+0,slovy!J342:K350,2,FALSE))),IF(AC342="1","",IF(AA342="0",IF(AC342&gt;1,slovy!$M$13,""),VLOOKUP(AA342+0,slovy!$L$2:$M$10,2,FALSE)))))</f>
        <v>#VALUE!</v>
      </c>
      <c r="AA342" t="str">
        <f t="shared" si="97"/>
        <v/>
      </c>
      <c r="AB342" t="e">
        <f>IF(ISBLANK(AC342),"",IF(AC342="0","",IF(AC342="1",CONCATENATE(VLOOKUP(AA342+0,slovy!$F$2:$G$11,2,FALSE),slovy!$M$13),VLOOKUP(AC342+0,slovy!$D$2:$E$10,2,FALSE))))</f>
        <v>#VALUE!</v>
      </c>
      <c r="AC342" t="str">
        <f t="shared" si="98"/>
        <v/>
      </c>
      <c r="AD342" t="e">
        <f>IF(ISBLANK(AE342),"",IF(AE342="0","",IF(AA342="0",CONCATENATE(VLOOKUP(AE342+0,slovy!$H$2:$I$10,2,FALSE),slovy!$M$13),VLOOKUP(AE342+0,slovy!$H$2:$I$10,2,FALSE))))</f>
        <v>#VALUE!</v>
      </c>
      <c r="AE342" t="str">
        <f t="shared" si="99"/>
        <v/>
      </c>
      <c r="AF342" t="e">
        <f>IF(ISBLANK(AG342),"",VLOOKUP(AG342+0,slovy!$N$2:$O$10,2,FALSE))</f>
        <v>#VALUE!</v>
      </c>
      <c r="AG342" t="str">
        <f t="shared" si="100"/>
        <v/>
      </c>
      <c r="AK342">
        <f>ÚJ!$B$2</f>
        <v>0</v>
      </c>
      <c r="AL342">
        <f>ÚJ!$B$3</f>
        <v>0</v>
      </c>
      <c r="AM342">
        <f>ÚJ!$B$4</f>
        <v>0</v>
      </c>
      <c r="AN342" s="200">
        <f>ÚJ!$B$5</f>
        <v>0</v>
      </c>
    </row>
    <row r="343" spans="1:40" x14ac:dyDescent="0.25">
      <c r="A343" t="str">
        <f>IF(ISBLANK('Peněžní deník'!C347),"",'Peněžní deník'!C347)</f>
        <v/>
      </c>
      <c r="B343" s="197" t="str">
        <f>IF(ISBLANK('Peněžní deník'!B347),"",'Peněžní deník'!B347)</f>
        <v/>
      </c>
      <c r="C343" t="str">
        <f>IF(ISBLANK('Peněžní deník'!D347),"",'Peněžní deník'!D347)</f>
        <v/>
      </c>
      <c r="D343" t="str">
        <f>IF(ISNUMBER('Peněžní deník'!F347),"příjmový",IF(ISNUMBER('Peněžní deník'!G347),"výdajový",IF(ISNUMBER('Peněžní deník'!H347),"příjmový",IF(ISNUMBER('Peněžní deník'!I347),"výdajový",""))))</f>
        <v/>
      </c>
      <c r="E343" t="str">
        <f>IF(ISNUMBER('Peněžní deník'!F347),"hotově",IF(ISNUMBER('Peněžní deník'!G347),"hotově",IF(ISNUMBER('Peněžní deník'!H347),"na účet",IF(ISNUMBER('Peněžní deník'!I347),"z účtu",""))))</f>
        <v/>
      </c>
      <c r="F343" t="e">
        <f>VLOOKUP('Peněžní deník'!E347,'Čísla položek'!$A$2:$C$45,2,FALSE)</f>
        <v>#N/A</v>
      </c>
      <c r="G343" s="205" t="str">
        <f>TEXT('Peněžní deník'!F347+'Peněžní deník'!G347+'Peněžní deník'!H347+'Peněžní deník'!I347,"0,00")</f>
        <v>0,00</v>
      </c>
      <c r="H343" s="205">
        <f t="shared" si="101"/>
        <v>0</v>
      </c>
      <c r="I343" s="205">
        <f t="shared" si="104"/>
        <v>0</v>
      </c>
      <c r="J343" t="str">
        <f t="shared" si="103"/>
        <v/>
      </c>
      <c r="K343" t="str">
        <f t="shared" si="105"/>
        <v/>
      </c>
      <c r="L343">
        <f t="shared" si="106"/>
        <v>1</v>
      </c>
      <c r="M343" t="str">
        <f t="shared" si="107"/>
        <v/>
      </c>
      <c r="N343" t="str">
        <f>IF(O343="0","",IF(L343=1,VLOOKUP(O343+0,slovy!$A$2:$C$10,3,FALSE),IF(Q343="1","",VLOOKUP(O343+0,slovy!$A$2:$B$10,2))))</f>
        <v/>
      </c>
      <c r="O343" t="str">
        <f t="shared" si="102"/>
        <v>0</v>
      </c>
      <c r="P343" t="e">
        <f>IF(Q343="0","",IF(Q343="1",VLOOKUP(O343+0,slovy!$F$2:$G$11,2,FALSE),VLOOKUP(Q343+0,slovy!$D$2:$E$10,2,FALSE)))</f>
        <v>#VALUE!</v>
      </c>
      <c r="Q343" t="str">
        <f t="shared" si="108"/>
        <v/>
      </c>
      <c r="R343">
        <f t="shared" si="92"/>
        <v>1</v>
      </c>
      <c r="S343" t="str">
        <f t="shared" si="93"/>
        <v/>
      </c>
      <c r="T343" t="str">
        <f>IF(U343="0","",IF(R343=1,VLOOKUP(U343+0,slovy!$A$2:$C$10,3,FALSE),IF(W343="1","",VLOOKUP(U343+0,slovy!$A$2:$B$10,2))))</f>
        <v/>
      </c>
      <c r="U343" t="str">
        <f t="shared" si="94"/>
        <v>0</v>
      </c>
      <c r="V343" t="e">
        <f>IF(W343="0","",IF(W343="1",VLOOKUP(U343+0,slovy!$F$2:$G$11,2,FALSE),VLOOKUP(W343+0,slovy!$D$2:$E$10,2,FALSE)))</f>
        <v>#VALUE!</v>
      </c>
      <c r="W343" t="str">
        <f t="shared" si="95"/>
        <v/>
      </c>
      <c r="X343" t="e">
        <f>IF(Y343="0","",VLOOKUP(Y343+0,slovy!$H$2:$I$10,2,FALSE))</f>
        <v>#VALUE!</v>
      </c>
      <c r="Y343" t="str">
        <f t="shared" si="96"/>
        <v/>
      </c>
      <c r="Z343" t="e">
        <f>IF(AC343="",VLOOKUP(AA343+0,slovy!$J$2:$K$10,2,FALSE),IF(AC343="0",IF(AE343="0","",IF(AA343="0","",VLOOKUP(AA343+0,slovy!J343:K351,2,FALSE))),IF(AC343="1","",IF(AA343="0",IF(AC343&gt;1,slovy!$M$13,""),VLOOKUP(AA343+0,slovy!$L$2:$M$10,2,FALSE)))))</f>
        <v>#VALUE!</v>
      </c>
      <c r="AA343" t="str">
        <f t="shared" si="97"/>
        <v/>
      </c>
      <c r="AB343" t="e">
        <f>IF(ISBLANK(AC343),"",IF(AC343="0","",IF(AC343="1",CONCATENATE(VLOOKUP(AA343+0,slovy!$F$2:$G$11,2,FALSE),slovy!$M$13),VLOOKUP(AC343+0,slovy!$D$2:$E$10,2,FALSE))))</f>
        <v>#VALUE!</v>
      </c>
      <c r="AC343" t="str">
        <f t="shared" si="98"/>
        <v/>
      </c>
      <c r="AD343" t="e">
        <f>IF(ISBLANK(AE343),"",IF(AE343="0","",IF(AA343="0",CONCATENATE(VLOOKUP(AE343+0,slovy!$H$2:$I$10,2,FALSE),slovy!$M$13),VLOOKUP(AE343+0,slovy!$H$2:$I$10,2,FALSE))))</f>
        <v>#VALUE!</v>
      </c>
      <c r="AE343" t="str">
        <f t="shared" si="99"/>
        <v/>
      </c>
      <c r="AF343" t="e">
        <f>IF(ISBLANK(AG343),"",VLOOKUP(AG343+0,slovy!$N$2:$O$10,2,FALSE))</f>
        <v>#VALUE!</v>
      </c>
      <c r="AG343" t="str">
        <f t="shared" si="100"/>
        <v/>
      </c>
      <c r="AK343">
        <f>ÚJ!$B$2</f>
        <v>0</v>
      </c>
      <c r="AL343">
        <f>ÚJ!$B$3</f>
        <v>0</v>
      </c>
      <c r="AM343">
        <f>ÚJ!$B$4</f>
        <v>0</v>
      </c>
      <c r="AN343" s="200">
        <f>ÚJ!$B$5</f>
        <v>0</v>
      </c>
    </row>
    <row r="344" spans="1:40" x14ac:dyDescent="0.25">
      <c r="A344" t="str">
        <f>IF(ISBLANK('Peněžní deník'!C348),"",'Peněžní deník'!C348)</f>
        <v/>
      </c>
      <c r="B344" s="197" t="str">
        <f>IF(ISBLANK('Peněžní deník'!B348),"",'Peněžní deník'!B348)</f>
        <v/>
      </c>
      <c r="C344" t="str">
        <f>IF(ISBLANK('Peněžní deník'!D348),"",'Peněžní deník'!D348)</f>
        <v/>
      </c>
      <c r="D344" t="str">
        <f>IF(ISNUMBER('Peněžní deník'!F348),"příjmový",IF(ISNUMBER('Peněžní deník'!G348),"výdajový",IF(ISNUMBER('Peněžní deník'!H348),"příjmový",IF(ISNUMBER('Peněžní deník'!I348),"výdajový",""))))</f>
        <v/>
      </c>
      <c r="E344" t="str">
        <f>IF(ISNUMBER('Peněžní deník'!F348),"hotově",IF(ISNUMBER('Peněžní deník'!G348),"hotově",IF(ISNUMBER('Peněžní deník'!H348),"na účet",IF(ISNUMBER('Peněžní deník'!I348),"z účtu",""))))</f>
        <v/>
      </c>
      <c r="F344" t="e">
        <f>VLOOKUP('Peněžní deník'!E348,'Čísla položek'!$A$2:$C$45,2,FALSE)</f>
        <v>#N/A</v>
      </c>
      <c r="G344" s="205" t="str">
        <f>TEXT('Peněžní deník'!F348+'Peněžní deník'!G348+'Peněžní deník'!H348+'Peněžní deník'!I348,"0,00")</f>
        <v>0,00</v>
      </c>
      <c r="H344" s="205">
        <f t="shared" si="101"/>
        <v>0</v>
      </c>
      <c r="I344" s="205">
        <f t="shared" si="104"/>
        <v>0</v>
      </c>
      <c r="J344" t="str">
        <f t="shared" si="103"/>
        <v/>
      </c>
      <c r="K344" t="str">
        <f t="shared" si="105"/>
        <v/>
      </c>
      <c r="L344">
        <f t="shared" si="106"/>
        <v>1</v>
      </c>
      <c r="M344" t="str">
        <f t="shared" si="107"/>
        <v/>
      </c>
      <c r="N344" t="str">
        <f>IF(O344="0","",IF(L344=1,VLOOKUP(O344+0,slovy!$A$2:$C$10,3,FALSE),IF(Q344="1","",VLOOKUP(O344+0,slovy!$A$2:$B$10,2))))</f>
        <v/>
      </c>
      <c r="O344" t="str">
        <f t="shared" si="102"/>
        <v>0</v>
      </c>
      <c r="P344" t="e">
        <f>IF(Q344="0","",IF(Q344="1",VLOOKUP(O344+0,slovy!$F$2:$G$11,2,FALSE),VLOOKUP(Q344+0,slovy!$D$2:$E$10,2,FALSE)))</f>
        <v>#VALUE!</v>
      </c>
      <c r="Q344" t="str">
        <f t="shared" si="108"/>
        <v/>
      </c>
      <c r="R344">
        <f t="shared" si="92"/>
        <v>1</v>
      </c>
      <c r="S344" t="str">
        <f t="shared" si="93"/>
        <v/>
      </c>
      <c r="T344" t="str">
        <f>IF(U344="0","",IF(R344=1,VLOOKUP(U344+0,slovy!$A$2:$C$10,3,FALSE),IF(W344="1","",VLOOKUP(U344+0,slovy!$A$2:$B$10,2))))</f>
        <v/>
      </c>
      <c r="U344" t="str">
        <f t="shared" si="94"/>
        <v>0</v>
      </c>
      <c r="V344" t="e">
        <f>IF(W344="0","",IF(W344="1",VLOOKUP(U344+0,slovy!$F$2:$G$11,2,FALSE),VLOOKUP(W344+0,slovy!$D$2:$E$10,2,FALSE)))</f>
        <v>#VALUE!</v>
      </c>
      <c r="W344" t="str">
        <f t="shared" si="95"/>
        <v/>
      </c>
      <c r="X344" t="e">
        <f>IF(Y344="0","",VLOOKUP(Y344+0,slovy!$H$2:$I$10,2,FALSE))</f>
        <v>#VALUE!</v>
      </c>
      <c r="Y344" t="str">
        <f t="shared" si="96"/>
        <v/>
      </c>
      <c r="Z344" t="e">
        <f>IF(AC344="",VLOOKUP(AA344+0,slovy!$J$2:$K$10,2,FALSE),IF(AC344="0",IF(AE344="0","",IF(AA344="0","",VLOOKUP(AA344+0,slovy!J344:K352,2,FALSE))),IF(AC344="1","",IF(AA344="0",IF(AC344&gt;1,slovy!$M$13,""),VLOOKUP(AA344+0,slovy!$L$2:$M$10,2,FALSE)))))</f>
        <v>#VALUE!</v>
      </c>
      <c r="AA344" t="str">
        <f t="shared" si="97"/>
        <v/>
      </c>
      <c r="AB344" t="e">
        <f>IF(ISBLANK(AC344),"",IF(AC344="0","",IF(AC344="1",CONCATENATE(VLOOKUP(AA344+0,slovy!$F$2:$G$11,2,FALSE),slovy!$M$13),VLOOKUP(AC344+0,slovy!$D$2:$E$10,2,FALSE))))</f>
        <v>#VALUE!</v>
      </c>
      <c r="AC344" t="str">
        <f t="shared" si="98"/>
        <v/>
      </c>
      <c r="AD344" t="e">
        <f>IF(ISBLANK(AE344),"",IF(AE344="0","",IF(AA344="0",CONCATENATE(VLOOKUP(AE344+0,slovy!$H$2:$I$10,2,FALSE),slovy!$M$13),VLOOKUP(AE344+0,slovy!$H$2:$I$10,2,FALSE))))</f>
        <v>#VALUE!</v>
      </c>
      <c r="AE344" t="str">
        <f t="shared" si="99"/>
        <v/>
      </c>
      <c r="AF344" t="e">
        <f>IF(ISBLANK(AG344),"",VLOOKUP(AG344+0,slovy!$N$2:$O$10,2,FALSE))</f>
        <v>#VALUE!</v>
      </c>
      <c r="AG344" t="str">
        <f t="shared" si="100"/>
        <v/>
      </c>
      <c r="AK344">
        <f>ÚJ!$B$2</f>
        <v>0</v>
      </c>
      <c r="AL344">
        <f>ÚJ!$B$3</f>
        <v>0</v>
      </c>
      <c r="AM344">
        <f>ÚJ!$B$4</f>
        <v>0</v>
      </c>
      <c r="AN344" s="200">
        <f>ÚJ!$B$5</f>
        <v>0</v>
      </c>
    </row>
    <row r="345" spans="1:40" x14ac:dyDescent="0.25">
      <c r="A345" t="str">
        <f>IF(ISBLANK('Peněžní deník'!C349),"",'Peněžní deník'!C349)</f>
        <v/>
      </c>
      <c r="B345" s="197" t="str">
        <f>IF(ISBLANK('Peněžní deník'!B349),"",'Peněžní deník'!B349)</f>
        <v/>
      </c>
      <c r="C345" t="str">
        <f>IF(ISBLANK('Peněžní deník'!D349),"",'Peněžní deník'!D349)</f>
        <v/>
      </c>
      <c r="D345" t="str">
        <f>IF(ISNUMBER('Peněžní deník'!F349),"příjmový",IF(ISNUMBER('Peněžní deník'!G349),"výdajový",IF(ISNUMBER('Peněžní deník'!H349),"příjmový",IF(ISNUMBER('Peněžní deník'!I349),"výdajový",""))))</f>
        <v/>
      </c>
      <c r="E345" t="str">
        <f>IF(ISNUMBER('Peněžní deník'!F349),"hotově",IF(ISNUMBER('Peněžní deník'!G349),"hotově",IF(ISNUMBER('Peněžní deník'!H349),"na účet",IF(ISNUMBER('Peněžní deník'!I349),"z účtu",""))))</f>
        <v/>
      </c>
      <c r="F345" t="e">
        <f>VLOOKUP('Peněžní deník'!E349,'Čísla položek'!$A$2:$C$45,2,FALSE)</f>
        <v>#N/A</v>
      </c>
      <c r="G345" s="205" t="str">
        <f>TEXT('Peněžní deník'!F349+'Peněžní deník'!G349+'Peněžní deník'!H349+'Peněžní deník'!I349,"0,00")</f>
        <v>0,00</v>
      </c>
      <c r="H345" s="205">
        <f t="shared" si="101"/>
        <v>0</v>
      </c>
      <c r="I345" s="205">
        <f t="shared" si="104"/>
        <v>0</v>
      </c>
      <c r="J345" t="str">
        <f t="shared" si="103"/>
        <v/>
      </c>
      <c r="K345" t="str">
        <f t="shared" si="105"/>
        <v/>
      </c>
      <c r="L345">
        <f t="shared" si="106"/>
        <v>1</v>
      </c>
      <c r="M345" t="str">
        <f t="shared" si="107"/>
        <v/>
      </c>
      <c r="N345" t="str">
        <f>IF(O345="0","",IF(L345=1,VLOOKUP(O345+0,slovy!$A$2:$C$10,3,FALSE),IF(Q345="1","",VLOOKUP(O345+0,slovy!$A$2:$B$10,2))))</f>
        <v/>
      </c>
      <c r="O345" t="str">
        <f t="shared" si="102"/>
        <v>0</v>
      </c>
      <c r="P345" t="e">
        <f>IF(Q345="0","",IF(Q345="1",VLOOKUP(O345+0,slovy!$F$2:$G$11,2,FALSE),VLOOKUP(Q345+0,slovy!$D$2:$E$10,2,FALSE)))</f>
        <v>#VALUE!</v>
      </c>
      <c r="Q345" t="str">
        <f t="shared" si="108"/>
        <v/>
      </c>
      <c r="R345">
        <f t="shared" si="92"/>
        <v>1</v>
      </c>
      <c r="S345" t="str">
        <f t="shared" si="93"/>
        <v/>
      </c>
      <c r="T345" t="str">
        <f>IF(U345="0","",IF(R345=1,VLOOKUP(U345+0,slovy!$A$2:$C$10,3,FALSE),IF(W345="1","",VLOOKUP(U345+0,slovy!$A$2:$B$10,2))))</f>
        <v/>
      </c>
      <c r="U345" t="str">
        <f t="shared" si="94"/>
        <v>0</v>
      </c>
      <c r="V345" t="e">
        <f>IF(W345="0","",IF(W345="1",VLOOKUP(U345+0,slovy!$F$2:$G$11,2,FALSE),VLOOKUP(W345+0,slovy!$D$2:$E$10,2,FALSE)))</f>
        <v>#VALUE!</v>
      </c>
      <c r="W345" t="str">
        <f t="shared" si="95"/>
        <v/>
      </c>
      <c r="X345" t="e">
        <f>IF(Y345="0","",VLOOKUP(Y345+0,slovy!$H$2:$I$10,2,FALSE))</f>
        <v>#VALUE!</v>
      </c>
      <c r="Y345" t="str">
        <f t="shared" si="96"/>
        <v/>
      </c>
      <c r="Z345" t="e">
        <f>IF(AC345="",VLOOKUP(AA345+0,slovy!$J$2:$K$10,2,FALSE),IF(AC345="0",IF(AE345="0","",IF(AA345="0","",VLOOKUP(AA345+0,slovy!J345:K353,2,FALSE))),IF(AC345="1","",IF(AA345="0",IF(AC345&gt;1,slovy!$M$13,""),VLOOKUP(AA345+0,slovy!$L$2:$M$10,2,FALSE)))))</f>
        <v>#VALUE!</v>
      </c>
      <c r="AA345" t="str">
        <f t="shared" si="97"/>
        <v/>
      </c>
      <c r="AB345" t="e">
        <f>IF(ISBLANK(AC345),"",IF(AC345="0","",IF(AC345="1",CONCATENATE(VLOOKUP(AA345+0,slovy!$F$2:$G$11,2,FALSE),slovy!$M$13),VLOOKUP(AC345+0,slovy!$D$2:$E$10,2,FALSE))))</f>
        <v>#VALUE!</v>
      </c>
      <c r="AC345" t="str">
        <f t="shared" si="98"/>
        <v/>
      </c>
      <c r="AD345" t="e">
        <f>IF(ISBLANK(AE345),"",IF(AE345="0","",IF(AA345="0",CONCATENATE(VLOOKUP(AE345+0,slovy!$H$2:$I$10,2,FALSE),slovy!$M$13),VLOOKUP(AE345+0,slovy!$H$2:$I$10,2,FALSE))))</f>
        <v>#VALUE!</v>
      </c>
      <c r="AE345" t="str">
        <f t="shared" si="99"/>
        <v/>
      </c>
      <c r="AF345" t="e">
        <f>IF(ISBLANK(AG345),"",VLOOKUP(AG345+0,slovy!$N$2:$O$10,2,FALSE))</f>
        <v>#VALUE!</v>
      </c>
      <c r="AG345" t="str">
        <f t="shared" si="100"/>
        <v/>
      </c>
      <c r="AK345">
        <f>ÚJ!$B$2</f>
        <v>0</v>
      </c>
      <c r="AL345">
        <f>ÚJ!$B$3</f>
        <v>0</v>
      </c>
      <c r="AM345">
        <f>ÚJ!$B$4</f>
        <v>0</v>
      </c>
      <c r="AN345" s="200">
        <f>ÚJ!$B$5</f>
        <v>0</v>
      </c>
    </row>
    <row r="346" spans="1:40" x14ac:dyDescent="0.25">
      <c r="A346" t="str">
        <f>IF(ISBLANK('Peněžní deník'!C350),"",'Peněžní deník'!C350)</f>
        <v/>
      </c>
      <c r="B346" s="197" t="str">
        <f>IF(ISBLANK('Peněžní deník'!B350),"",'Peněžní deník'!B350)</f>
        <v/>
      </c>
      <c r="C346" t="str">
        <f>IF(ISBLANK('Peněžní deník'!D350),"",'Peněžní deník'!D350)</f>
        <v/>
      </c>
      <c r="D346" t="str">
        <f>IF(ISNUMBER('Peněžní deník'!F350),"příjmový",IF(ISNUMBER('Peněžní deník'!G350),"výdajový",IF(ISNUMBER('Peněžní deník'!H350),"příjmový",IF(ISNUMBER('Peněžní deník'!I350),"výdajový",""))))</f>
        <v/>
      </c>
      <c r="E346" t="str">
        <f>IF(ISNUMBER('Peněžní deník'!F350),"hotově",IF(ISNUMBER('Peněžní deník'!G350),"hotově",IF(ISNUMBER('Peněžní deník'!H350),"na účet",IF(ISNUMBER('Peněžní deník'!I350),"z účtu",""))))</f>
        <v/>
      </c>
      <c r="F346" t="e">
        <f>VLOOKUP('Peněžní deník'!E350,'Čísla položek'!$A$2:$C$45,2,FALSE)</f>
        <v>#N/A</v>
      </c>
      <c r="G346" s="205" t="str">
        <f>TEXT('Peněžní deník'!F350+'Peněžní deník'!G350+'Peněžní deník'!H350+'Peněžní deník'!I350,"0,00")</f>
        <v>0,00</v>
      </c>
      <c r="H346" s="205">
        <f t="shared" si="101"/>
        <v>0</v>
      </c>
      <c r="I346" s="205">
        <f t="shared" si="104"/>
        <v>0</v>
      </c>
      <c r="J346" t="str">
        <f t="shared" si="103"/>
        <v/>
      </c>
      <c r="K346" t="str">
        <f t="shared" si="105"/>
        <v/>
      </c>
      <c r="L346">
        <f t="shared" si="106"/>
        <v>1</v>
      </c>
      <c r="M346" t="str">
        <f t="shared" si="107"/>
        <v/>
      </c>
      <c r="N346" t="str">
        <f>IF(O346="0","",IF(L346=1,VLOOKUP(O346+0,slovy!$A$2:$C$10,3,FALSE),IF(Q346="1","",VLOOKUP(O346+0,slovy!$A$2:$B$10,2))))</f>
        <v/>
      </c>
      <c r="O346" t="str">
        <f t="shared" si="102"/>
        <v>0</v>
      </c>
      <c r="P346" t="e">
        <f>IF(Q346="0","",IF(Q346="1",VLOOKUP(O346+0,slovy!$F$2:$G$11,2,FALSE),VLOOKUP(Q346+0,slovy!$D$2:$E$10,2,FALSE)))</f>
        <v>#VALUE!</v>
      </c>
      <c r="Q346" t="str">
        <f t="shared" si="108"/>
        <v/>
      </c>
      <c r="R346">
        <f t="shared" si="92"/>
        <v>1</v>
      </c>
      <c r="S346" t="str">
        <f t="shared" si="93"/>
        <v/>
      </c>
      <c r="T346" t="str">
        <f>IF(U346="0","",IF(R346=1,VLOOKUP(U346+0,slovy!$A$2:$C$10,3,FALSE),IF(W346="1","",VLOOKUP(U346+0,slovy!$A$2:$B$10,2))))</f>
        <v/>
      </c>
      <c r="U346" t="str">
        <f t="shared" si="94"/>
        <v>0</v>
      </c>
      <c r="V346" t="e">
        <f>IF(W346="0","",IF(W346="1",VLOOKUP(U346+0,slovy!$F$2:$G$11,2,FALSE),VLOOKUP(W346+0,slovy!$D$2:$E$10,2,FALSE)))</f>
        <v>#VALUE!</v>
      </c>
      <c r="W346" t="str">
        <f t="shared" si="95"/>
        <v/>
      </c>
      <c r="X346" t="e">
        <f>IF(Y346="0","",VLOOKUP(Y346+0,slovy!$H$2:$I$10,2,FALSE))</f>
        <v>#VALUE!</v>
      </c>
      <c r="Y346" t="str">
        <f t="shared" si="96"/>
        <v/>
      </c>
      <c r="Z346" t="e">
        <f>IF(AC346="",VLOOKUP(AA346+0,slovy!$J$2:$K$10,2,FALSE),IF(AC346="0",IF(AE346="0","",IF(AA346="0","",VLOOKUP(AA346+0,slovy!J346:K354,2,FALSE))),IF(AC346="1","",IF(AA346="0",IF(AC346&gt;1,slovy!$M$13,""),VLOOKUP(AA346+0,slovy!$L$2:$M$10,2,FALSE)))))</f>
        <v>#VALUE!</v>
      </c>
      <c r="AA346" t="str">
        <f t="shared" si="97"/>
        <v/>
      </c>
      <c r="AB346" t="e">
        <f>IF(ISBLANK(AC346),"",IF(AC346="0","",IF(AC346="1",CONCATENATE(VLOOKUP(AA346+0,slovy!$F$2:$G$11,2,FALSE),slovy!$M$13),VLOOKUP(AC346+0,slovy!$D$2:$E$10,2,FALSE))))</f>
        <v>#VALUE!</v>
      </c>
      <c r="AC346" t="str">
        <f t="shared" si="98"/>
        <v/>
      </c>
      <c r="AD346" t="e">
        <f>IF(ISBLANK(AE346),"",IF(AE346="0","",IF(AA346="0",CONCATENATE(VLOOKUP(AE346+0,slovy!$H$2:$I$10,2,FALSE),slovy!$M$13),VLOOKUP(AE346+0,slovy!$H$2:$I$10,2,FALSE))))</f>
        <v>#VALUE!</v>
      </c>
      <c r="AE346" t="str">
        <f t="shared" si="99"/>
        <v/>
      </c>
      <c r="AF346" t="e">
        <f>IF(ISBLANK(AG346),"",VLOOKUP(AG346+0,slovy!$N$2:$O$10,2,FALSE))</f>
        <v>#VALUE!</v>
      </c>
      <c r="AG346" t="str">
        <f t="shared" si="100"/>
        <v/>
      </c>
      <c r="AK346">
        <f>ÚJ!$B$2</f>
        <v>0</v>
      </c>
      <c r="AL346">
        <f>ÚJ!$B$3</f>
        <v>0</v>
      </c>
      <c r="AM346">
        <f>ÚJ!$B$4</f>
        <v>0</v>
      </c>
      <c r="AN346" s="200">
        <f>ÚJ!$B$5</f>
        <v>0</v>
      </c>
    </row>
    <row r="347" spans="1:40" x14ac:dyDescent="0.25">
      <c r="A347" t="str">
        <f>IF(ISBLANK('Peněžní deník'!C351),"",'Peněžní deník'!C351)</f>
        <v/>
      </c>
      <c r="B347" s="197" t="str">
        <f>IF(ISBLANK('Peněžní deník'!B351),"",'Peněžní deník'!B351)</f>
        <v/>
      </c>
      <c r="C347" t="str">
        <f>IF(ISBLANK('Peněžní deník'!D351),"",'Peněžní deník'!D351)</f>
        <v/>
      </c>
      <c r="D347" t="str">
        <f>IF(ISNUMBER('Peněžní deník'!F351),"příjmový",IF(ISNUMBER('Peněžní deník'!G351),"výdajový",IF(ISNUMBER('Peněžní deník'!H351),"příjmový",IF(ISNUMBER('Peněžní deník'!I351),"výdajový",""))))</f>
        <v/>
      </c>
      <c r="E347" t="str">
        <f>IF(ISNUMBER('Peněžní deník'!F351),"hotově",IF(ISNUMBER('Peněžní deník'!G351),"hotově",IF(ISNUMBER('Peněžní deník'!H351),"na účet",IF(ISNUMBER('Peněžní deník'!I351),"z účtu",""))))</f>
        <v/>
      </c>
      <c r="F347" t="e">
        <f>VLOOKUP('Peněžní deník'!E351,'Čísla položek'!$A$2:$C$45,2,FALSE)</f>
        <v>#N/A</v>
      </c>
      <c r="G347" s="205" t="str">
        <f>TEXT('Peněžní deník'!F351+'Peněžní deník'!G351+'Peněžní deník'!H351+'Peněžní deník'!I351,"0,00")</f>
        <v>0,00</v>
      </c>
      <c r="H347" s="205">
        <f t="shared" si="101"/>
        <v>0</v>
      </c>
      <c r="I347" s="205">
        <f t="shared" si="104"/>
        <v>0</v>
      </c>
      <c r="J347" t="str">
        <f t="shared" si="103"/>
        <v/>
      </c>
      <c r="K347" t="str">
        <f t="shared" si="105"/>
        <v/>
      </c>
      <c r="L347">
        <f t="shared" si="106"/>
        <v>1</v>
      </c>
      <c r="M347" t="str">
        <f t="shared" si="107"/>
        <v/>
      </c>
      <c r="N347" t="str">
        <f>IF(O347="0","",IF(L347=1,VLOOKUP(O347+0,slovy!$A$2:$C$10,3,FALSE),IF(Q347="1","",VLOOKUP(O347+0,slovy!$A$2:$B$10,2))))</f>
        <v/>
      </c>
      <c r="O347" t="str">
        <f t="shared" si="102"/>
        <v>0</v>
      </c>
      <c r="P347" t="e">
        <f>IF(Q347="0","",IF(Q347="1",VLOOKUP(O347+0,slovy!$F$2:$G$11,2,FALSE),VLOOKUP(Q347+0,slovy!$D$2:$E$10,2,FALSE)))</f>
        <v>#VALUE!</v>
      </c>
      <c r="Q347" t="str">
        <f t="shared" si="108"/>
        <v/>
      </c>
      <c r="R347">
        <f t="shared" si="92"/>
        <v>1</v>
      </c>
      <c r="S347" t="str">
        <f t="shared" si="93"/>
        <v/>
      </c>
      <c r="T347" t="str">
        <f>IF(U347="0","",IF(R347=1,VLOOKUP(U347+0,slovy!$A$2:$C$10,3,FALSE),IF(W347="1","",VLOOKUP(U347+0,slovy!$A$2:$B$10,2))))</f>
        <v/>
      </c>
      <c r="U347" t="str">
        <f t="shared" si="94"/>
        <v>0</v>
      </c>
      <c r="V347" t="e">
        <f>IF(W347="0","",IF(W347="1",VLOOKUP(U347+0,slovy!$F$2:$G$11,2,FALSE),VLOOKUP(W347+0,slovy!$D$2:$E$10,2,FALSE)))</f>
        <v>#VALUE!</v>
      </c>
      <c r="W347" t="str">
        <f t="shared" si="95"/>
        <v/>
      </c>
      <c r="X347" t="e">
        <f>IF(Y347="0","",VLOOKUP(Y347+0,slovy!$H$2:$I$10,2,FALSE))</f>
        <v>#VALUE!</v>
      </c>
      <c r="Y347" t="str">
        <f t="shared" si="96"/>
        <v/>
      </c>
      <c r="Z347" t="e">
        <f>IF(AC347="",VLOOKUP(AA347+0,slovy!$J$2:$K$10,2,FALSE),IF(AC347="0",IF(AE347="0","",IF(AA347="0","",VLOOKUP(AA347+0,slovy!J347:K355,2,FALSE))),IF(AC347="1","",IF(AA347="0",IF(AC347&gt;1,slovy!$M$13,""),VLOOKUP(AA347+0,slovy!$L$2:$M$10,2,FALSE)))))</f>
        <v>#VALUE!</v>
      </c>
      <c r="AA347" t="str">
        <f t="shared" si="97"/>
        <v/>
      </c>
      <c r="AB347" t="e">
        <f>IF(ISBLANK(AC347),"",IF(AC347="0","",IF(AC347="1",CONCATENATE(VLOOKUP(AA347+0,slovy!$F$2:$G$11,2,FALSE),slovy!$M$13),VLOOKUP(AC347+0,slovy!$D$2:$E$10,2,FALSE))))</f>
        <v>#VALUE!</v>
      </c>
      <c r="AC347" t="str">
        <f t="shared" si="98"/>
        <v/>
      </c>
      <c r="AD347" t="e">
        <f>IF(ISBLANK(AE347),"",IF(AE347="0","",IF(AA347="0",CONCATENATE(VLOOKUP(AE347+0,slovy!$H$2:$I$10,2,FALSE),slovy!$M$13),VLOOKUP(AE347+0,slovy!$H$2:$I$10,2,FALSE))))</f>
        <v>#VALUE!</v>
      </c>
      <c r="AE347" t="str">
        <f t="shared" si="99"/>
        <v/>
      </c>
      <c r="AF347" t="e">
        <f>IF(ISBLANK(AG347),"",VLOOKUP(AG347+0,slovy!$N$2:$O$10,2,FALSE))</f>
        <v>#VALUE!</v>
      </c>
      <c r="AG347" t="str">
        <f t="shared" si="100"/>
        <v/>
      </c>
      <c r="AK347">
        <f>ÚJ!$B$2</f>
        <v>0</v>
      </c>
      <c r="AL347">
        <f>ÚJ!$B$3</f>
        <v>0</v>
      </c>
      <c r="AM347">
        <f>ÚJ!$B$4</f>
        <v>0</v>
      </c>
      <c r="AN347" s="200">
        <f>ÚJ!$B$5</f>
        <v>0</v>
      </c>
    </row>
    <row r="348" spans="1:40" x14ac:dyDescent="0.25">
      <c r="A348" t="str">
        <f>IF(ISBLANK('Peněžní deník'!C352),"",'Peněžní deník'!C352)</f>
        <v/>
      </c>
      <c r="B348" s="197" t="str">
        <f>IF(ISBLANK('Peněžní deník'!B352),"",'Peněžní deník'!B352)</f>
        <v/>
      </c>
      <c r="C348" t="str">
        <f>IF(ISBLANK('Peněžní deník'!D352),"",'Peněžní deník'!D352)</f>
        <v/>
      </c>
      <c r="D348" t="str">
        <f>IF(ISNUMBER('Peněžní deník'!F352),"příjmový",IF(ISNUMBER('Peněžní deník'!G352),"výdajový",IF(ISNUMBER('Peněžní deník'!H352),"příjmový",IF(ISNUMBER('Peněžní deník'!I352),"výdajový",""))))</f>
        <v/>
      </c>
      <c r="E348" t="str">
        <f>IF(ISNUMBER('Peněžní deník'!F352),"hotově",IF(ISNUMBER('Peněžní deník'!G352),"hotově",IF(ISNUMBER('Peněžní deník'!H352),"na účet",IF(ISNUMBER('Peněžní deník'!I352),"z účtu",""))))</f>
        <v/>
      </c>
      <c r="F348" t="e">
        <f>VLOOKUP('Peněžní deník'!E352,'Čísla položek'!$A$2:$C$45,2,FALSE)</f>
        <v>#N/A</v>
      </c>
      <c r="G348" s="205" t="str">
        <f>TEXT('Peněžní deník'!F352+'Peněžní deník'!G352+'Peněžní deník'!H352+'Peněžní deník'!I352,"0,00")</f>
        <v>0,00</v>
      </c>
      <c r="H348" s="205">
        <f t="shared" si="101"/>
        <v>0</v>
      </c>
      <c r="I348" s="205">
        <f t="shared" si="104"/>
        <v>0</v>
      </c>
      <c r="J348" t="str">
        <f t="shared" si="103"/>
        <v/>
      </c>
      <c r="K348" t="str">
        <f t="shared" si="105"/>
        <v/>
      </c>
      <c r="L348">
        <f t="shared" si="106"/>
        <v>1</v>
      </c>
      <c r="M348" t="str">
        <f t="shared" si="107"/>
        <v/>
      </c>
      <c r="N348" t="str">
        <f>IF(O348="0","",IF(L348=1,VLOOKUP(O348+0,slovy!$A$2:$C$10,3,FALSE),IF(Q348="1","",VLOOKUP(O348+0,slovy!$A$2:$B$10,2))))</f>
        <v/>
      </c>
      <c r="O348" t="str">
        <f t="shared" si="102"/>
        <v>0</v>
      </c>
      <c r="P348" t="e">
        <f>IF(Q348="0","",IF(Q348="1",VLOOKUP(O348+0,slovy!$F$2:$G$11,2,FALSE),VLOOKUP(Q348+0,slovy!$D$2:$E$10,2,FALSE)))</f>
        <v>#VALUE!</v>
      </c>
      <c r="Q348" t="str">
        <f t="shared" si="108"/>
        <v/>
      </c>
      <c r="R348">
        <f t="shared" si="92"/>
        <v>1</v>
      </c>
      <c r="S348" t="str">
        <f t="shared" si="93"/>
        <v/>
      </c>
      <c r="T348" t="str">
        <f>IF(U348="0","",IF(R348=1,VLOOKUP(U348+0,slovy!$A$2:$C$10,3,FALSE),IF(W348="1","",VLOOKUP(U348+0,slovy!$A$2:$B$10,2))))</f>
        <v/>
      </c>
      <c r="U348" t="str">
        <f t="shared" si="94"/>
        <v>0</v>
      </c>
      <c r="V348" t="e">
        <f>IF(W348="0","",IF(W348="1",VLOOKUP(U348+0,slovy!$F$2:$G$11,2,FALSE),VLOOKUP(W348+0,slovy!$D$2:$E$10,2,FALSE)))</f>
        <v>#VALUE!</v>
      </c>
      <c r="W348" t="str">
        <f t="shared" si="95"/>
        <v/>
      </c>
      <c r="X348" t="e">
        <f>IF(Y348="0","",VLOOKUP(Y348+0,slovy!$H$2:$I$10,2,FALSE))</f>
        <v>#VALUE!</v>
      </c>
      <c r="Y348" t="str">
        <f t="shared" si="96"/>
        <v/>
      </c>
      <c r="Z348" t="e">
        <f>IF(AC348="",VLOOKUP(AA348+0,slovy!$J$2:$K$10,2,FALSE),IF(AC348="0",IF(AE348="0","",IF(AA348="0","",VLOOKUP(AA348+0,slovy!J348:K356,2,FALSE))),IF(AC348="1","",IF(AA348="0",IF(AC348&gt;1,slovy!$M$13,""),VLOOKUP(AA348+0,slovy!$L$2:$M$10,2,FALSE)))))</f>
        <v>#VALUE!</v>
      </c>
      <c r="AA348" t="str">
        <f t="shared" si="97"/>
        <v/>
      </c>
      <c r="AB348" t="e">
        <f>IF(ISBLANK(AC348),"",IF(AC348="0","",IF(AC348="1",CONCATENATE(VLOOKUP(AA348+0,slovy!$F$2:$G$11,2,FALSE),slovy!$M$13),VLOOKUP(AC348+0,slovy!$D$2:$E$10,2,FALSE))))</f>
        <v>#VALUE!</v>
      </c>
      <c r="AC348" t="str">
        <f t="shared" si="98"/>
        <v/>
      </c>
      <c r="AD348" t="e">
        <f>IF(ISBLANK(AE348),"",IF(AE348="0","",IF(AA348="0",CONCATENATE(VLOOKUP(AE348+0,slovy!$H$2:$I$10,2,FALSE),slovy!$M$13),VLOOKUP(AE348+0,slovy!$H$2:$I$10,2,FALSE))))</f>
        <v>#VALUE!</v>
      </c>
      <c r="AE348" t="str">
        <f t="shared" si="99"/>
        <v/>
      </c>
      <c r="AF348" t="e">
        <f>IF(ISBLANK(AG348),"",VLOOKUP(AG348+0,slovy!$N$2:$O$10,2,FALSE))</f>
        <v>#VALUE!</v>
      </c>
      <c r="AG348" t="str">
        <f t="shared" si="100"/>
        <v/>
      </c>
      <c r="AK348">
        <f>ÚJ!$B$2</f>
        <v>0</v>
      </c>
      <c r="AL348">
        <f>ÚJ!$B$3</f>
        <v>0</v>
      </c>
      <c r="AM348">
        <f>ÚJ!$B$4</f>
        <v>0</v>
      </c>
      <c r="AN348" s="200">
        <f>ÚJ!$B$5</f>
        <v>0</v>
      </c>
    </row>
    <row r="349" spans="1:40" x14ac:dyDescent="0.25">
      <c r="A349" t="str">
        <f>IF(ISBLANK('Peněžní deník'!C353),"",'Peněžní deník'!C353)</f>
        <v/>
      </c>
      <c r="B349" s="197" t="str">
        <f>IF(ISBLANK('Peněžní deník'!B353),"",'Peněžní deník'!B353)</f>
        <v/>
      </c>
      <c r="C349" t="str">
        <f>IF(ISBLANK('Peněžní deník'!D353),"",'Peněžní deník'!D353)</f>
        <v/>
      </c>
      <c r="D349" t="str">
        <f>IF(ISNUMBER('Peněžní deník'!F353),"příjmový",IF(ISNUMBER('Peněžní deník'!G353),"výdajový",IF(ISNUMBER('Peněžní deník'!H353),"příjmový",IF(ISNUMBER('Peněžní deník'!I353),"výdajový",""))))</f>
        <v/>
      </c>
      <c r="E349" t="str">
        <f>IF(ISNUMBER('Peněžní deník'!F353),"hotově",IF(ISNUMBER('Peněžní deník'!G353),"hotově",IF(ISNUMBER('Peněžní deník'!H353),"na účet",IF(ISNUMBER('Peněžní deník'!I353),"z účtu",""))))</f>
        <v/>
      </c>
      <c r="F349" t="e">
        <f>VLOOKUP('Peněžní deník'!E353,'Čísla položek'!$A$2:$C$45,2,FALSE)</f>
        <v>#N/A</v>
      </c>
      <c r="G349" s="205" t="str">
        <f>TEXT('Peněžní deník'!F353+'Peněžní deník'!G353+'Peněžní deník'!H353+'Peněžní deník'!I353,"0,00")</f>
        <v>0,00</v>
      </c>
      <c r="H349" s="205">
        <f t="shared" si="101"/>
        <v>0</v>
      </c>
      <c r="I349" s="205">
        <f t="shared" si="104"/>
        <v>0</v>
      </c>
      <c r="J349" t="str">
        <f t="shared" si="103"/>
        <v/>
      </c>
      <c r="K349" t="str">
        <f t="shared" si="105"/>
        <v/>
      </c>
      <c r="L349">
        <f t="shared" si="106"/>
        <v>1</v>
      </c>
      <c r="M349" t="str">
        <f t="shared" si="107"/>
        <v/>
      </c>
      <c r="N349" t="str">
        <f>IF(O349="0","",IF(L349=1,VLOOKUP(O349+0,slovy!$A$2:$C$10,3,FALSE),IF(Q349="1","",VLOOKUP(O349+0,slovy!$A$2:$B$10,2))))</f>
        <v/>
      </c>
      <c r="O349" t="str">
        <f t="shared" si="102"/>
        <v>0</v>
      </c>
      <c r="P349" t="e">
        <f>IF(Q349="0","",IF(Q349="1",VLOOKUP(O349+0,slovy!$F$2:$G$11,2,FALSE),VLOOKUP(Q349+0,slovy!$D$2:$E$10,2,FALSE)))</f>
        <v>#VALUE!</v>
      </c>
      <c r="Q349" t="str">
        <f t="shared" si="108"/>
        <v/>
      </c>
      <c r="R349">
        <f t="shared" si="92"/>
        <v>1</v>
      </c>
      <c r="S349" t="str">
        <f t="shared" si="93"/>
        <v/>
      </c>
      <c r="T349" t="str">
        <f>IF(U349="0","",IF(R349=1,VLOOKUP(U349+0,slovy!$A$2:$C$10,3,FALSE),IF(W349="1","",VLOOKUP(U349+0,slovy!$A$2:$B$10,2))))</f>
        <v/>
      </c>
      <c r="U349" t="str">
        <f t="shared" si="94"/>
        <v>0</v>
      </c>
      <c r="V349" t="e">
        <f>IF(W349="0","",IF(W349="1",VLOOKUP(U349+0,slovy!$F$2:$G$11,2,FALSE),VLOOKUP(W349+0,slovy!$D$2:$E$10,2,FALSE)))</f>
        <v>#VALUE!</v>
      </c>
      <c r="W349" t="str">
        <f t="shared" si="95"/>
        <v/>
      </c>
      <c r="X349" t="e">
        <f>IF(Y349="0","",VLOOKUP(Y349+0,slovy!$H$2:$I$10,2,FALSE))</f>
        <v>#VALUE!</v>
      </c>
      <c r="Y349" t="str">
        <f t="shared" si="96"/>
        <v/>
      </c>
      <c r="Z349" t="e">
        <f>IF(AC349="",VLOOKUP(AA349+0,slovy!$J$2:$K$10,2,FALSE),IF(AC349="0",IF(AE349="0","",IF(AA349="0","",VLOOKUP(AA349+0,slovy!J349:K357,2,FALSE))),IF(AC349="1","",IF(AA349="0",IF(AC349&gt;1,slovy!$M$13,""),VLOOKUP(AA349+0,slovy!$L$2:$M$10,2,FALSE)))))</f>
        <v>#VALUE!</v>
      </c>
      <c r="AA349" t="str">
        <f t="shared" si="97"/>
        <v/>
      </c>
      <c r="AB349" t="e">
        <f>IF(ISBLANK(AC349),"",IF(AC349="0","",IF(AC349="1",CONCATENATE(VLOOKUP(AA349+0,slovy!$F$2:$G$11,2,FALSE),slovy!$M$13),VLOOKUP(AC349+0,slovy!$D$2:$E$10,2,FALSE))))</f>
        <v>#VALUE!</v>
      </c>
      <c r="AC349" t="str">
        <f t="shared" si="98"/>
        <v/>
      </c>
      <c r="AD349" t="e">
        <f>IF(ISBLANK(AE349),"",IF(AE349="0","",IF(AA349="0",CONCATENATE(VLOOKUP(AE349+0,slovy!$H$2:$I$10,2,FALSE),slovy!$M$13),VLOOKUP(AE349+0,slovy!$H$2:$I$10,2,FALSE))))</f>
        <v>#VALUE!</v>
      </c>
      <c r="AE349" t="str">
        <f t="shared" si="99"/>
        <v/>
      </c>
      <c r="AF349" t="e">
        <f>IF(ISBLANK(AG349),"",VLOOKUP(AG349+0,slovy!$N$2:$O$10,2,FALSE))</f>
        <v>#VALUE!</v>
      </c>
      <c r="AG349" t="str">
        <f t="shared" si="100"/>
        <v/>
      </c>
      <c r="AK349">
        <f>ÚJ!$B$2</f>
        <v>0</v>
      </c>
      <c r="AL349">
        <f>ÚJ!$B$3</f>
        <v>0</v>
      </c>
      <c r="AM349">
        <f>ÚJ!$B$4</f>
        <v>0</v>
      </c>
      <c r="AN349" s="200">
        <f>ÚJ!$B$5</f>
        <v>0</v>
      </c>
    </row>
    <row r="350" spans="1:40" x14ac:dyDescent="0.25">
      <c r="A350" t="str">
        <f>IF(ISBLANK('Peněžní deník'!C354),"",'Peněžní deník'!C354)</f>
        <v/>
      </c>
      <c r="B350" s="197" t="str">
        <f>IF(ISBLANK('Peněžní deník'!B354),"",'Peněžní deník'!B354)</f>
        <v/>
      </c>
      <c r="C350" t="str">
        <f>IF(ISBLANK('Peněžní deník'!D354),"",'Peněžní deník'!D354)</f>
        <v/>
      </c>
      <c r="D350" t="str">
        <f>IF(ISNUMBER('Peněžní deník'!F354),"příjmový",IF(ISNUMBER('Peněžní deník'!G354),"výdajový",IF(ISNUMBER('Peněžní deník'!H354),"příjmový",IF(ISNUMBER('Peněžní deník'!I354),"výdajový",""))))</f>
        <v/>
      </c>
      <c r="E350" t="str">
        <f>IF(ISNUMBER('Peněžní deník'!F354),"hotově",IF(ISNUMBER('Peněžní deník'!G354),"hotově",IF(ISNUMBER('Peněžní deník'!H354),"na účet",IF(ISNUMBER('Peněžní deník'!I354),"z účtu",""))))</f>
        <v/>
      </c>
      <c r="F350" t="e">
        <f>VLOOKUP('Peněžní deník'!E354,'Čísla položek'!$A$2:$C$45,2,FALSE)</f>
        <v>#N/A</v>
      </c>
      <c r="G350" s="205" t="str">
        <f>TEXT('Peněžní deník'!F354+'Peněžní deník'!G354+'Peněžní deník'!H354+'Peněžní deník'!I354,"0,00")</f>
        <v>0,00</v>
      </c>
      <c r="H350" s="205">
        <f t="shared" si="101"/>
        <v>0</v>
      </c>
      <c r="I350" s="205">
        <f t="shared" si="104"/>
        <v>0</v>
      </c>
      <c r="J350" t="str">
        <f t="shared" si="103"/>
        <v/>
      </c>
      <c r="K350" t="str">
        <f t="shared" si="105"/>
        <v/>
      </c>
      <c r="L350">
        <f t="shared" si="106"/>
        <v>1</v>
      </c>
      <c r="M350" t="str">
        <f t="shared" si="107"/>
        <v/>
      </c>
      <c r="N350" t="str">
        <f>IF(O350="0","",IF(L350=1,VLOOKUP(O350+0,slovy!$A$2:$C$10,3,FALSE),IF(Q350="1","",VLOOKUP(O350+0,slovy!$A$2:$B$10,2))))</f>
        <v/>
      </c>
      <c r="O350" t="str">
        <f t="shared" si="102"/>
        <v>0</v>
      </c>
      <c r="P350" t="e">
        <f>IF(Q350="0","",IF(Q350="1",VLOOKUP(O350+0,slovy!$F$2:$G$11,2,FALSE),VLOOKUP(Q350+0,slovy!$D$2:$E$10,2,FALSE)))</f>
        <v>#VALUE!</v>
      </c>
      <c r="Q350" t="str">
        <f t="shared" si="108"/>
        <v/>
      </c>
      <c r="R350">
        <f t="shared" si="92"/>
        <v>1</v>
      </c>
      <c r="S350" t="str">
        <f t="shared" si="93"/>
        <v/>
      </c>
      <c r="T350" t="str">
        <f>IF(U350="0","",IF(R350=1,VLOOKUP(U350+0,slovy!$A$2:$C$10,3,FALSE),IF(W350="1","",VLOOKUP(U350+0,slovy!$A$2:$B$10,2))))</f>
        <v/>
      </c>
      <c r="U350" t="str">
        <f t="shared" si="94"/>
        <v>0</v>
      </c>
      <c r="V350" t="e">
        <f>IF(W350="0","",IF(W350="1",VLOOKUP(U350+0,slovy!$F$2:$G$11,2,FALSE),VLOOKUP(W350+0,slovy!$D$2:$E$10,2,FALSE)))</f>
        <v>#VALUE!</v>
      </c>
      <c r="W350" t="str">
        <f t="shared" si="95"/>
        <v/>
      </c>
      <c r="X350" t="e">
        <f>IF(Y350="0","",VLOOKUP(Y350+0,slovy!$H$2:$I$10,2,FALSE))</f>
        <v>#VALUE!</v>
      </c>
      <c r="Y350" t="str">
        <f t="shared" si="96"/>
        <v/>
      </c>
      <c r="Z350" t="e">
        <f>IF(AC350="",VLOOKUP(AA350+0,slovy!$J$2:$K$10,2,FALSE),IF(AC350="0",IF(AE350="0","",IF(AA350="0","",VLOOKUP(AA350+0,slovy!J350:K358,2,FALSE))),IF(AC350="1","",IF(AA350="0",IF(AC350&gt;1,slovy!$M$13,""),VLOOKUP(AA350+0,slovy!$L$2:$M$10,2,FALSE)))))</f>
        <v>#VALUE!</v>
      </c>
      <c r="AA350" t="str">
        <f t="shared" si="97"/>
        <v/>
      </c>
      <c r="AB350" t="e">
        <f>IF(ISBLANK(AC350),"",IF(AC350="0","",IF(AC350="1",CONCATENATE(VLOOKUP(AA350+0,slovy!$F$2:$G$11,2,FALSE),slovy!$M$13),VLOOKUP(AC350+0,slovy!$D$2:$E$10,2,FALSE))))</f>
        <v>#VALUE!</v>
      </c>
      <c r="AC350" t="str">
        <f t="shared" si="98"/>
        <v/>
      </c>
      <c r="AD350" t="e">
        <f>IF(ISBLANK(AE350),"",IF(AE350="0","",IF(AA350="0",CONCATENATE(VLOOKUP(AE350+0,slovy!$H$2:$I$10,2,FALSE),slovy!$M$13),VLOOKUP(AE350+0,slovy!$H$2:$I$10,2,FALSE))))</f>
        <v>#VALUE!</v>
      </c>
      <c r="AE350" t="str">
        <f t="shared" si="99"/>
        <v/>
      </c>
      <c r="AF350" t="e">
        <f>IF(ISBLANK(AG350),"",VLOOKUP(AG350+0,slovy!$N$2:$O$10,2,FALSE))</f>
        <v>#VALUE!</v>
      </c>
      <c r="AG350" t="str">
        <f t="shared" si="100"/>
        <v/>
      </c>
      <c r="AK350">
        <f>ÚJ!$B$2</f>
        <v>0</v>
      </c>
      <c r="AL350">
        <f>ÚJ!$B$3</f>
        <v>0</v>
      </c>
      <c r="AM350">
        <f>ÚJ!$B$4</f>
        <v>0</v>
      </c>
      <c r="AN350" s="200">
        <f>ÚJ!$B$5</f>
        <v>0</v>
      </c>
    </row>
    <row r="351" spans="1:40" x14ac:dyDescent="0.25">
      <c r="A351" t="str">
        <f>IF(ISBLANK('Peněžní deník'!C355),"",'Peněžní deník'!C355)</f>
        <v/>
      </c>
      <c r="B351" s="197" t="str">
        <f>IF(ISBLANK('Peněžní deník'!B355),"",'Peněžní deník'!B355)</f>
        <v/>
      </c>
      <c r="C351" t="str">
        <f>IF(ISBLANK('Peněžní deník'!D355),"",'Peněžní deník'!D355)</f>
        <v/>
      </c>
      <c r="D351" t="str">
        <f>IF(ISNUMBER('Peněžní deník'!F355),"příjmový",IF(ISNUMBER('Peněžní deník'!G355),"výdajový",IF(ISNUMBER('Peněžní deník'!H355),"příjmový",IF(ISNUMBER('Peněžní deník'!I355),"výdajový",""))))</f>
        <v/>
      </c>
      <c r="E351" t="str">
        <f>IF(ISNUMBER('Peněžní deník'!F355),"hotově",IF(ISNUMBER('Peněžní deník'!G355),"hotově",IF(ISNUMBER('Peněžní deník'!H355),"na účet",IF(ISNUMBER('Peněžní deník'!I355),"z účtu",""))))</f>
        <v/>
      </c>
      <c r="F351" t="e">
        <f>VLOOKUP('Peněžní deník'!E355,'Čísla položek'!$A$2:$C$45,2,FALSE)</f>
        <v>#N/A</v>
      </c>
      <c r="G351" s="205" t="str">
        <f>TEXT('Peněžní deník'!F355+'Peněžní deník'!G355+'Peněžní deník'!H355+'Peněžní deník'!I355,"0,00")</f>
        <v>0,00</v>
      </c>
      <c r="H351" s="205">
        <f t="shared" si="101"/>
        <v>0</v>
      </c>
      <c r="I351" s="205">
        <f t="shared" si="104"/>
        <v>0</v>
      </c>
      <c r="J351" t="str">
        <f t="shared" si="103"/>
        <v/>
      </c>
      <c r="K351" t="str">
        <f t="shared" si="105"/>
        <v/>
      </c>
      <c r="L351">
        <f t="shared" si="106"/>
        <v>1</v>
      </c>
      <c r="M351" t="str">
        <f t="shared" si="107"/>
        <v/>
      </c>
      <c r="N351" t="str">
        <f>IF(O351="0","",IF(L351=1,VLOOKUP(O351+0,slovy!$A$2:$C$10,3,FALSE),IF(Q351="1","",VLOOKUP(O351+0,slovy!$A$2:$B$10,2))))</f>
        <v/>
      </c>
      <c r="O351" t="str">
        <f t="shared" si="102"/>
        <v>0</v>
      </c>
      <c r="P351" t="e">
        <f>IF(Q351="0","",IF(Q351="1",VLOOKUP(O351+0,slovy!$F$2:$G$11,2,FALSE),VLOOKUP(Q351+0,slovy!$D$2:$E$10,2,FALSE)))</f>
        <v>#VALUE!</v>
      </c>
      <c r="Q351" t="str">
        <f t="shared" si="108"/>
        <v/>
      </c>
      <c r="R351">
        <f t="shared" si="92"/>
        <v>1</v>
      </c>
      <c r="S351" t="str">
        <f t="shared" si="93"/>
        <v/>
      </c>
      <c r="T351" t="str">
        <f>IF(U351="0","",IF(R351=1,VLOOKUP(U351+0,slovy!$A$2:$C$10,3,FALSE),IF(W351="1","",VLOOKUP(U351+0,slovy!$A$2:$B$10,2))))</f>
        <v/>
      </c>
      <c r="U351" t="str">
        <f t="shared" si="94"/>
        <v>0</v>
      </c>
      <c r="V351" t="e">
        <f>IF(W351="0","",IF(W351="1",VLOOKUP(U351+0,slovy!$F$2:$G$11,2,FALSE),VLOOKUP(W351+0,slovy!$D$2:$E$10,2,FALSE)))</f>
        <v>#VALUE!</v>
      </c>
      <c r="W351" t="str">
        <f t="shared" si="95"/>
        <v/>
      </c>
      <c r="X351" t="e">
        <f>IF(Y351="0","",VLOOKUP(Y351+0,slovy!$H$2:$I$10,2,FALSE))</f>
        <v>#VALUE!</v>
      </c>
      <c r="Y351" t="str">
        <f t="shared" si="96"/>
        <v/>
      </c>
      <c r="Z351" t="e">
        <f>IF(AC351="",VLOOKUP(AA351+0,slovy!$J$2:$K$10,2,FALSE),IF(AC351="0",IF(AE351="0","",IF(AA351="0","",VLOOKUP(AA351+0,slovy!J351:K359,2,FALSE))),IF(AC351="1","",IF(AA351="0",IF(AC351&gt;1,slovy!$M$13,""),VLOOKUP(AA351+0,slovy!$L$2:$M$10,2,FALSE)))))</f>
        <v>#VALUE!</v>
      </c>
      <c r="AA351" t="str">
        <f t="shared" si="97"/>
        <v/>
      </c>
      <c r="AB351" t="e">
        <f>IF(ISBLANK(AC351),"",IF(AC351="0","",IF(AC351="1",CONCATENATE(VLOOKUP(AA351+0,slovy!$F$2:$G$11,2,FALSE),slovy!$M$13),VLOOKUP(AC351+0,slovy!$D$2:$E$10,2,FALSE))))</f>
        <v>#VALUE!</v>
      </c>
      <c r="AC351" t="str">
        <f t="shared" si="98"/>
        <v/>
      </c>
      <c r="AD351" t="e">
        <f>IF(ISBLANK(AE351),"",IF(AE351="0","",IF(AA351="0",CONCATENATE(VLOOKUP(AE351+0,slovy!$H$2:$I$10,2,FALSE),slovy!$M$13),VLOOKUP(AE351+0,slovy!$H$2:$I$10,2,FALSE))))</f>
        <v>#VALUE!</v>
      </c>
      <c r="AE351" t="str">
        <f t="shared" si="99"/>
        <v/>
      </c>
      <c r="AF351" t="e">
        <f>IF(ISBLANK(AG351),"",VLOOKUP(AG351+0,slovy!$N$2:$O$10,2,FALSE))</f>
        <v>#VALUE!</v>
      </c>
      <c r="AG351" t="str">
        <f t="shared" si="100"/>
        <v/>
      </c>
      <c r="AK351">
        <f>ÚJ!$B$2</f>
        <v>0</v>
      </c>
      <c r="AL351">
        <f>ÚJ!$B$3</f>
        <v>0</v>
      </c>
      <c r="AM351">
        <f>ÚJ!$B$4</f>
        <v>0</v>
      </c>
      <c r="AN351" s="200">
        <f>ÚJ!$B$5</f>
        <v>0</v>
      </c>
    </row>
    <row r="352" spans="1:40" x14ac:dyDescent="0.25">
      <c r="A352" t="str">
        <f>IF(ISBLANK('Peněžní deník'!C356),"",'Peněžní deník'!C356)</f>
        <v/>
      </c>
      <c r="B352" s="197" t="str">
        <f>IF(ISBLANK('Peněžní deník'!B356),"",'Peněžní deník'!B356)</f>
        <v/>
      </c>
      <c r="C352" t="str">
        <f>IF(ISBLANK('Peněžní deník'!D356),"",'Peněžní deník'!D356)</f>
        <v/>
      </c>
      <c r="D352" t="str">
        <f>IF(ISNUMBER('Peněžní deník'!F356),"příjmový",IF(ISNUMBER('Peněžní deník'!G356),"výdajový",IF(ISNUMBER('Peněžní deník'!H356),"příjmový",IF(ISNUMBER('Peněžní deník'!I356),"výdajový",""))))</f>
        <v/>
      </c>
      <c r="E352" t="str">
        <f>IF(ISNUMBER('Peněžní deník'!F356),"hotově",IF(ISNUMBER('Peněžní deník'!G356),"hotově",IF(ISNUMBER('Peněžní deník'!H356),"na účet",IF(ISNUMBER('Peněžní deník'!I356),"z účtu",""))))</f>
        <v/>
      </c>
      <c r="F352" t="e">
        <f>VLOOKUP('Peněžní deník'!E356,'Čísla položek'!$A$2:$C$45,2,FALSE)</f>
        <v>#N/A</v>
      </c>
      <c r="G352" s="205" t="str">
        <f>TEXT('Peněžní deník'!F356+'Peněžní deník'!G356+'Peněžní deník'!H356+'Peněžní deník'!I356,"0,00")</f>
        <v>0,00</v>
      </c>
      <c r="H352" s="205">
        <f t="shared" si="101"/>
        <v>0</v>
      </c>
      <c r="I352" s="205">
        <f t="shared" si="104"/>
        <v>0</v>
      </c>
      <c r="J352" t="str">
        <f t="shared" si="103"/>
        <v/>
      </c>
      <c r="K352" t="str">
        <f t="shared" si="105"/>
        <v/>
      </c>
      <c r="L352">
        <f t="shared" si="106"/>
        <v>1</v>
      </c>
      <c r="M352" t="str">
        <f t="shared" si="107"/>
        <v/>
      </c>
      <c r="N352" t="str">
        <f>IF(O352="0","",IF(L352=1,VLOOKUP(O352+0,slovy!$A$2:$C$10,3,FALSE),IF(Q352="1","",VLOOKUP(O352+0,slovy!$A$2:$B$10,2))))</f>
        <v/>
      </c>
      <c r="O352" t="str">
        <f t="shared" si="102"/>
        <v>0</v>
      </c>
      <c r="P352" t="e">
        <f>IF(Q352="0","",IF(Q352="1",VLOOKUP(O352+0,slovy!$F$2:$G$11,2,FALSE),VLOOKUP(Q352+0,slovy!$D$2:$E$10,2,FALSE)))</f>
        <v>#VALUE!</v>
      </c>
      <c r="Q352" t="str">
        <f t="shared" si="108"/>
        <v/>
      </c>
      <c r="R352">
        <f t="shared" si="92"/>
        <v>1</v>
      </c>
      <c r="S352" t="str">
        <f t="shared" si="93"/>
        <v/>
      </c>
      <c r="T352" t="str">
        <f>IF(U352="0","",IF(R352=1,VLOOKUP(U352+0,slovy!$A$2:$C$10,3,FALSE),IF(W352="1","",VLOOKUP(U352+0,slovy!$A$2:$B$10,2))))</f>
        <v/>
      </c>
      <c r="U352" t="str">
        <f t="shared" si="94"/>
        <v>0</v>
      </c>
      <c r="V352" t="e">
        <f>IF(W352="0","",IF(W352="1",VLOOKUP(U352+0,slovy!$F$2:$G$11,2,FALSE),VLOOKUP(W352+0,slovy!$D$2:$E$10,2,FALSE)))</f>
        <v>#VALUE!</v>
      </c>
      <c r="W352" t="str">
        <f t="shared" si="95"/>
        <v/>
      </c>
      <c r="X352" t="e">
        <f>IF(Y352="0","",VLOOKUP(Y352+0,slovy!$H$2:$I$10,2,FALSE))</f>
        <v>#VALUE!</v>
      </c>
      <c r="Y352" t="str">
        <f t="shared" si="96"/>
        <v/>
      </c>
      <c r="Z352" t="e">
        <f>IF(AC352="",VLOOKUP(AA352+0,slovy!$J$2:$K$10,2,FALSE),IF(AC352="0",IF(AE352="0","",IF(AA352="0","",VLOOKUP(AA352+0,slovy!J352:K360,2,FALSE))),IF(AC352="1","",IF(AA352="0",IF(AC352&gt;1,slovy!$M$13,""),VLOOKUP(AA352+0,slovy!$L$2:$M$10,2,FALSE)))))</f>
        <v>#VALUE!</v>
      </c>
      <c r="AA352" t="str">
        <f t="shared" si="97"/>
        <v/>
      </c>
      <c r="AB352" t="e">
        <f>IF(ISBLANK(AC352),"",IF(AC352="0","",IF(AC352="1",CONCATENATE(VLOOKUP(AA352+0,slovy!$F$2:$G$11,2,FALSE),slovy!$M$13),VLOOKUP(AC352+0,slovy!$D$2:$E$10,2,FALSE))))</f>
        <v>#VALUE!</v>
      </c>
      <c r="AC352" t="str">
        <f t="shared" si="98"/>
        <v/>
      </c>
      <c r="AD352" t="e">
        <f>IF(ISBLANK(AE352),"",IF(AE352="0","",IF(AA352="0",CONCATENATE(VLOOKUP(AE352+0,slovy!$H$2:$I$10,2,FALSE),slovy!$M$13),VLOOKUP(AE352+0,slovy!$H$2:$I$10,2,FALSE))))</f>
        <v>#VALUE!</v>
      </c>
      <c r="AE352" t="str">
        <f t="shared" si="99"/>
        <v/>
      </c>
      <c r="AF352" t="e">
        <f>IF(ISBLANK(AG352),"",VLOOKUP(AG352+0,slovy!$N$2:$O$10,2,FALSE))</f>
        <v>#VALUE!</v>
      </c>
      <c r="AG352" t="str">
        <f t="shared" si="100"/>
        <v/>
      </c>
      <c r="AK352">
        <f>ÚJ!$B$2</f>
        <v>0</v>
      </c>
      <c r="AL352">
        <f>ÚJ!$B$3</f>
        <v>0</v>
      </c>
      <c r="AM352">
        <f>ÚJ!$B$4</f>
        <v>0</v>
      </c>
      <c r="AN352" s="200">
        <f>ÚJ!$B$5</f>
        <v>0</v>
      </c>
    </row>
    <row r="353" spans="1:40" x14ac:dyDescent="0.25">
      <c r="A353" t="str">
        <f>IF(ISBLANK('Peněžní deník'!C357),"",'Peněžní deník'!C357)</f>
        <v/>
      </c>
      <c r="B353" s="197" t="str">
        <f>IF(ISBLANK('Peněžní deník'!B357),"",'Peněžní deník'!B357)</f>
        <v/>
      </c>
      <c r="C353" t="str">
        <f>IF(ISBLANK('Peněžní deník'!D357),"",'Peněžní deník'!D357)</f>
        <v/>
      </c>
      <c r="D353" t="str">
        <f>IF(ISNUMBER('Peněžní deník'!F357),"příjmový",IF(ISNUMBER('Peněžní deník'!G357),"výdajový",IF(ISNUMBER('Peněžní deník'!H357),"příjmový",IF(ISNUMBER('Peněžní deník'!I357),"výdajový",""))))</f>
        <v/>
      </c>
      <c r="E353" t="str">
        <f>IF(ISNUMBER('Peněžní deník'!F357),"hotově",IF(ISNUMBER('Peněžní deník'!G357),"hotově",IF(ISNUMBER('Peněžní deník'!H357),"na účet",IF(ISNUMBER('Peněžní deník'!I357),"z účtu",""))))</f>
        <v/>
      </c>
      <c r="F353" t="e">
        <f>VLOOKUP('Peněžní deník'!E357,'Čísla položek'!$A$2:$C$45,2,FALSE)</f>
        <v>#N/A</v>
      </c>
      <c r="G353" s="205" t="str">
        <f>TEXT('Peněžní deník'!F357+'Peněžní deník'!G357+'Peněžní deník'!H357+'Peněžní deník'!I357,"0,00")</f>
        <v>0,00</v>
      </c>
      <c r="H353" s="205">
        <f t="shared" si="101"/>
        <v>0</v>
      </c>
      <c r="I353" s="205">
        <f t="shared" si="104"/>
        <v>0</v>
      </c>
      <c r="J353" t="str">
        <f t="shared" si="103"/>
        <v/>
      </c>
      <c r="K353" t="str">
        <f t="shared" si="105"/>
        <v/>
      </c>
      <c r="L353">
        <f t="shared" si="106"/>
        <v>1</v>
      </c>
      <c r="M353" t="str">
        <f t="shared" si="107"/>
        <v/>
      </c>
      <c r="N353" t="str">
        <f>IF(O353="0","",IF(L353=1,VLOOKUP(O353+0,slovy!$A$2:$C$10,3,FALSE),IF(Q353="1","",VLOOKUP(O353+0,slovy!$A$2:$B$10,2))))</f>
        <v/>
      </c>
      <c r="O353" t="str">
        <f t="shared" si="102"/>
        <v>0</v>
      </c>
      <c r="P353" t="e">
        <f>IF(Q353="0","",IF(Q353="1",VLOOKUP(O353+0,slovy!$F$2:$G$11,2,FALSE),VLOOKUP(Q353+0,slovy!$D$2:$E$10,2,FALSE)))</f>
        <v>#VALUE!</v>
      </c>
      <c r="Q353" t="str">
        <f t="shared" si="108"/>
        <v/>
      </c>
      <c r="R353">
        <f t="shared" si="92"/>
        <v>1</v>
      </c>
      <c r="S353" t="str">
        <f t="shared" si="93"/>
        <v/>
      </c>
      <c r="T353" t="str">
        <f>IF(U353="0","",IF(R353=1,VLOOKUP(U353+0,slovy!$A$2:$C$10,3,FALSE),IF(W353="1","",VLOOKUP(U353+0,slovy!$A$2:$B$10,2))))</f>
        <v/>
      </c>
      <c r="U353" t="str">
        <f t="shared" si="94"/>
        <v>0</v>
      </c>
      <c r="V353" t="e">
        <f>IF(W353="0","",IF(W353="1",VLOOKUP(U353+0,slovy!$F$2:$G$11,2,FALSE),VLOOKUP(W353+0,slovy!$D$2:$E$10,2,FALSE)))</f>
        <v>#VALUE!</v>
      </c>
      <c r="W353" t="str">
        <f t="shared" si="95"/>
        <v/>
      </c>
      <c r="X353" t="e">
        <f>IF(Y353="0","",VLOOKUP(Y353+0,slovy!$H$2:$I$10,2,FALSE))</f>
        <v>#VALUE!</v>
      </c>
      <c r="Y353" t="str">
        <f t="shared" si="96"/>
        <v/>
      </c>
      <c r="Z353" t="e">
        <f>IF(AC353="",VLOOKUP(AA353+0,slovy!$J$2:$K$10,2,FALSE),IF(AC353="0",IF(AE353="0","",IF(AA353="0","",VLOOKUP(AA353+0,slovy!J353:K361,2,FALSE))),IF(AC353="1","",IF(AA353="0",IF(AC353&gt;1,slovy!$M$13,""),VLOOKUP(AA353+0,slovy!$L$2:$M$10,2,FALSE)))))</f>
        <v>#VALUE!</v>
      </c>
      <c r="AA353" t="str">
        <f t="shared" si="97"/>
        <v/>
      </c>
      <c r="AB353" t="e">
        <f>IF(ISBLANK(AC353),"",IF(AC353="0","",IF(AC353="1",CONCATENATE(VLOOKUP(AA353+0,slovy!$F$2:$G$11,2,FALSE),slovy!$M$13),VLOOKUP(AC353+0,slovy!$D$2:$E$10,2,FALSE))))</f>
        <v>#VALUE!</v>
      </c>
      <c r="AC353" t="str">
        <f t="shared" si="98"/>
        <v/>
      </c>
      <c r="AD353" t="e">
        <f>IF(ISBLANK(AE353),"",IF(AE353="0","",IF(AA353="0",CONCATENATE(VLOOKUP(AE353+0,slovy!$H$2:$I$10,2,FALSE),slovy!$M$13),VLOOKUP(AE353+0,slovy!$H$2:$I$10,2,FALSE))))</f>
        <v>#VALUE!</v>
      </c>
      <c r="AE353" t="str">
        <f t="shared" si="99"/>
        <v/>
      </c>
      <c r="AF353" t="e">
        <f>IF(ISBLANK(AG353),"",VLOOKUP(AG353+0,slovy!$N$2:$O$10,2,FALSE))</f>
        <v>#VALUE!</v>
      </c>
      <c r="AG353" t="str">
        <f t="shared" si="100"/>
        <v/>
      </c>
      <c r="AK353">
        <f>ÚJ!$B$2</f>
        <v>0</v>
      </c>
      <c r="AL353">
        <f>ÚJ!$B$3</f>
        <v>0</v>
      </c>
      <c r="AM353">
        <f>ÚJ!$B$4</f>
        <v>0</v>
      </c>
      <c r="AN353" s="200">
        <f>ÚJ!$B$5</f>
        <v>0</v>
      </c>
    </row>
    <row r="354" spans="1:40" x14ac:dyDescent="0.25">
      <c r="A354" t="str">
        <f>IF(ISBLANK('Peněžní deník'!C358),"",'Peněžní deník'!C358)</f>
        <v/>
      </c>
      <c r="B354" s="197" t="str">
        <f>IF(ISBLANK('Peněžní deník'!B358),"",'Peněžní deník'!B358)</f>
        <v/>
      </c>
      <c r="C354" t="str">
        <f>IF(ISBLANK('Peněžní deník'!D358),"",'Peněžní deník'!D358)</f>
        <v/>
      </c>
      <c r="D354" t="str">
        <f>IF(ISNUMBER('Peněžní deník'!F358),"příjmový",IF(ISNUMBER('Peněžní deník'!G358),"výdajový",IF(ISNUMBER('Peněžní deník'!H358),"příjmový",IF(ISNUMBER('Peněžní deník'!I358),"výdajový",""))))</f>
        <v/>
      </c>
      <c r="E354" t="str">
        <f>IF(ISNUMBER('Peněžní deník'!F358),"hotově",IF(ISNUMBER('Peněžní deník'!G358),"hotově",IF(ISNUMBER('Peněžní deník'!H358),"na účet",IF(ISNUMBER('Peněžní deník'!I358),"z účtu",""))))</f>
        <v/>
      </c>
      <c r="F354" t="e">
        <f>VLOOKUP('Peněžní deník'!E358,'Čísla položek'!$A$2:$C$45,2,FALSE)</f>
        <v>#N/A</v>
      </c>
      <c r="G354" s="205" t="str">
        <f>TEXT('Peněžní deník'!F358+'Peněžní deník'!G358+'Peněžní deník'!H358+'Peněžní deník'!I358,"0,00")</f>
        <v>0,00</v>
      </c>
      <c r="H354" s="205">
        <f t="shared" si="101"/>
        <v>0</v>
      </c>
      <c r="I354" s="205">
        <f t="shared" si="104"/>
        <v>0</v>
      </c>
      <c r="J354" t="str">
        <f t="shared" si="103"/>
        <v/>
      </c>
      <c r="K354" t="str">
        <f t="shared" si="105"/>
        <v/>
      </c>
      <c r="L354">
        <f t="shared" si="106"/>
        <v>1</v>
      </c>
      <c r="M354" t="str">
        <f t="shared" si="107"/>
        <v/>
      </c>
      <c r="N354" t="str">
        <f>IF(O354="0","",IF(L354=1,VLOOKUP(O354+0,slovy!$A$2:$C$10,3,FALSE),IF(Q354="1","",VLOOKUP(O354+0,slovy!$A$2:$B$10,2))))</f>
        <v/>
      </c>
      <c r="O354" t="str">
        <f t="shared" si="102"/>
        <v>0</v>
      </c>
      <c r="P354" t="e">
        <f>IF(Q354="0","",IF(Q354="1",VLOOKUP(O354+0,slovy!$F$2:$G$11,2,FALSE),VLOOKUP(Q354+0,slovy!$D$2:$E$10,2,FALSE)))</f>
        <v>#VALUE!</v>
      </c>
      <c r="Q354" t="str">
        <f t="shared" si="108"/>
        <v/>
      </c>
      <c r="R354">
        <f t="shared" si="92"/>
        <v>1</v>
      </c>
      <c r="S354" t="str">
        <f t="shared" si="93"/>
        <v/>
      </c>
      <c r="T354" t="str">
        <f>IF(U354="0","",IF(R354=1,VLOOKUP(U354+0,slovy!$A$2:$C$10,3,FALSE),IF(W354="1","",VLOOKUP(U354+0,slovy!$A$2:$B$10,2))))</f>
        <v/>
      </c>
      <c r="U354" t="str">
        <f t="shared" si="94"/>
        <v>0</v>
      </c>
      <c r="V354" t="e">
        <f>IF(W354="0","",IF(W354="1",VLOOKUP(U354+0,slovy!$F$2:$G$11,2,FALSE),VLOOKUP(W354+0,slovy!$D$2:$E$10,2,FALSE)))</f>
        <v>#VALUE!</v>
      </c>
      <c r="W354" t="str">
        <f t="shared" si="95"/>
        <v/>
      </c>
      <c r="X354" t="e">
        <f>IF(Y354="0","",VLOOKUP(Y354+0,slovy!$H$2:$I$10,2,FALSE))</f>
        <v>#VALUE!</v>
      </c>
      <c r="Y354" t="str">
        <f t="shared" si="96"/>
        <v/>
      </c>
      <c r="Z354" t="e">
        <f>IF(AC354="",VLOOKUP(AA354+0,slovy!$J$2:$K$10,2,FALSE),IF(AC354="0",IF(AE354="0","",IF(AA354="0","",VLOOKUP(AA354+0,slovy!J354:K362,2,FALSE))),IF(AC354="1","",IF(AA354="0",IF(AC354&gt;1,slovy!$M$13,""),VLOOKUP(AA354+0,slovy!$L$2:$M$10,2,FALSE)))))</f>
        <v>#VALUE!</v>
      </c>
      <c r="AA354" t="str">
        <f t="shared" si="97"/>
        <v/>
      </c>
      <c r="AB354" t="e">
        <f>IF(ISBLANK(AC354),"",IF(AC354="0","",IF(AC354="1",CONCATENATE(VLOOKUP(AA354+0,slovy!$F$2:$G$11,2,FALSE),slovy!$M$13),VLOOKUP(AC354+0,slovy!$D$2:$E$10,2,FALSE))))</f>
        <v>#VALUE!</v>
      </c>
      <c r="AC354" t="str">
        <f t="shared" si="98"/>
        <v/>
      </c>
      <c r="AD354" t="e">
        <f>IF(ISBLANK(AE354),"",IF(AE354="0","",IF(AA354="0",CONCATENATE(VLOOKUP(AE354+0,slovy!$H$2:$I$10,2,FALSE),slovy!$M$13),VLOOKUP(AE354+0,slovy!$H$2:$I$10,2,FALSE))))</f>
        <v>#VALUE!</v>
      </c>
      <c r="AE354" t="str">
        <f t="shared" si="99"/>
        <v/>
      </c>
      <c r="AF354" t="e">
        <f>IF(ISBLANK(AG354),"",VLOOKUP(AG354+0,slovy!$N$2:$O$10,2,FALSE))</f>
        <v>#VALUE!</v>
      </c>
      <c r="AG354" t="str">
        <f t="shared" si="100"/>
        <v/>
      </c>
      <c r="AK354">
        <f>ÚJ!$B$2</f>
        <v>0</v>
      </c>
      <c r="AL354">
        <f>ÚJ!$B$3</f>
        <v>0</v>
      </c>
      <c r="AM354">
        <f>ÚJ!$B$4</f>
        <v>0</v>
      </c>
      <c r="AN354" s="200">
        <f>ÚJ!$B$5</f>
        <v>0</v>
      </c>
    </row>
    <row r="355" spans="1:40" x14ac:dyDescent="0.25">
      <c r="A355" t="str">
        <f>IF(ISBLANK('Peněžní deník'!C359),"",'Peněžní deník'!C359)</f>
        <v/>
      </c>
      <c r="B355" s="197" t="str">
        <f>IF(ISBLANK('Peněžní deník'!B359),"",'Peněžní deník'!B359)</f>
        <v/>
      </c>
      <c r="C355" t="str">
        <f>IF(ISBLANK('Peněžní deník'!D359),"",'Peněžní deník'!D359)</f>
        <v/>
      </c>
      <c r="D355" t="str">
        <f>IF(ISNUMBER('Peněžní deník'!F359),"příjmový",IF(ISNUMBER('Peněžní deník'!G359),"výdajový",IF(ISNUMBER('Peněžní deník'!H359),"příjmový",IF(ISNUMBER('Peněžní deník'!I359),"výdajový",""))))</f>
        <v/>
      </c>
      <c r="E355" t="str">
        <f>IF(ISNUMBER('Peněžní deník'!F359),"hotově",IF(ISNUMBER('Peněžní deník'!G359),"hotově",IF(ISNUMBER('Peněžní deník'!H359),"na účet",IF(ISNUMBER('Peněžní deník'!I359),"z účtu",""))))</f>
        <v/>
      </c>
      <c r="F355" t="e">
        <f>VLOOKUP('Peněžní deník'!E359,'Čísla položek'!$A$2:$C$45,2,FALSE)</f>
        <v>#N/A</v>
      </c>
      <c r="G355" s="205" t="str">
        <f>TEXT('Peněžní deník'!F359+'Peněžní deník'!G359+'Peněžní deník'!H359+'Peněžní deník'!I359,"0,00")</f>
        <v>0,00</v>
      </c>
      <c r="H355" s="205">
        <f t="shared" si="101"/>
        <v>0</v>
      </c>
      <c r="I355" s="205">
        <f t="shared" si="104"/>
        <v>0</v>
      </c>
      <c r="J355" t="str">
        <f t="shared" si="103"/>
        <v/>
      </c>
      <c r="K355" t="str">
        <f t="shared" si="105"/>
        <v/>
      </c>
      <c r="L355">
        <f t="shared" si="106"/>
        <v>1</v>
      </c>
      <c r="M355" t="str">
        <f t="shared" si="107"/>
        <v/>
      </c>
      <c r="N355" t="str">
        <f>IF(O355="0","",IF(L355=1,VLOOKUP(O355+0,slovy!$A$2:$C$10,3,FALSE),IF(Q355="1","",VLOOKUP(O355+0,slovy!$A$2:$B$10,2))))</f>
        <v/>
      </c>
      <c r="O355" t="str">
        <f t="shared" si="102"/>
        <v>0</v>
      </c>
      <c r="P355" t="e">
        <f>IF(Q355="0","",IF(Q355="1",VLOOKUP(O355+0,slovy!$F$2:$G$11,2,FALSE),VLOOKUP(Q355+0,slovy!$D$2:$E$10,2,FALSE)))</f>
        <v>#VALUE!</v>
      </c>
      <c r="Q355" t="str">
        <f t="shared" si="108"/>
        <v/>
      </c>
      <c r="R355">
        <f t="shared" si="92"/>
        <v>1</v>
      </c>
      <c r="S355" t="str">
        <f t="shared" si="93"/>
        <v/>
      </c>
      <c r="T355" t="str">
        <f>IF(U355="0","",IF(R355=1,VLOOKUP(U355+0,slovy!$A$2:$C$10,3,FALSE),IF(W355="1","",VLOOKUP(U355+0,slovy!$A$2:$B$10,2))))</f>
        <v/>
      </c>
      <c r="U355" t="str">
        <f t="shared" si="94"/>
        <v>0</v>
      </c>
      <c r="V355" t="e">
        <f>IF(W355="0","",IF(W355="1",VLOOKUP(U355+0,slovy!$F$2:$G$11,2,FALSE),VLOOKUP(W355+0,slovy!$D$2:$E$10,2,FALSE)))</f>
        <v>#VALUE!</v>
      </c>
      <c r="W355" t="str">
        <f t="shared" si="95"/>
        <v/>
      </c>
      <c r="X355" t="e">
        <f>IF(Y355="0","",VLOOKUP(Y355+0,slovy!$H$2:$I$10,2,FALSE))</f>
        <v>#VALUE!</v>
      </c>
      <c r="Y355" t="str">
        <f t="shared" si="96"/>
        <v/>
      </c>
      <c r="Z355" t="e">
        <f>IF(AC355="",VLOOKUP(AA355+0,slovy!$J$2:$K$10,2,FALSE),IF(AC355="0",IF(AE355="0","",IF(AA355="0","",VLOOKUP(AA355+0,slovy!J355:K363,2,FALSE))),IF(AC355="1","",IF(AA355="0",IF(AC355&gt;1,slovy!$M$13,""),VLOOKUP(AA355+0,slovy!$L$2:$M$10,2,FALSE)))))</f>
        <v>#VALUE!</v>
      </c>
      <c r="AA355" t="str">
        <f t="shared" si="97"/>
        <v/>
      </c>
      <c r="AB355" t="e">
        <f>IF(ISBLANK(AC355),"",IF(AC355="0","",IF(AC355="1",CONCATENATE(VLOOKUP(AA355+0,slovy!$F$2:$G$11,2,FALSE),slovy!$M$13),VLOOKUP(AC355+0,slovy!$D$2:$E$10,2,FALSE))))</f>
        <v>#VALUE!</v>
      </c>
      <c r="AC355" t="str">
        <f t="shared" si="98"/>
        <v/>
      </c>
      <c r="AD355" t="e">
        <f>IF(ISBLANK(AE355),"",IF(AE355="0","",IF(AA355="0",CONCATENATE(VLOOKUP(AE355+0,slovy!$H$2:$I$10,2,FALSE),slovy!$M$13),VLOOKUP(AE355+0,slovy!$H$2:$I$10,2,FALSE))))</f>
        <v>#VALUE!</v>
      </c>
      <c r="AE355" t="str">
        <f t="shared" si="99"/>
        <v/>
      </c>
      <c r="AF355" t="e">
        <f>IF(ISBLANK(AG355),"",VLOOKUP(AG355+0,slovy!$N$2:$O$10,2,FALSE))</f>
        <v>#VALUE!</v>
      </c>
      <c r="AG355" t="str">
        <f t="shared" si="100"/>
        <v/>
      </c>
      <c r="AK355">
        <f>ÚJ!$B$2</f>
        <v>0</v>
      </c>
      <c r="AL355">
        <f>ÚJ!$B$3</f>
        <v>0</v>
      </c>
      <c r="AM355">
        <f>ÚJ!$B$4</f>
        <v>0</v>
      </c>
      <c r="AN355" s="200">
        <f>ÚJ!$B$5</f>
        <v>0</v>
      </c>
    </row>
    <row r="356" spans="1:40" x14ac:dyDescent="0.25">
      <c r="A356" t="str">
        <f>IF(ISBLANK('Peněžní deník'!C360),"",'Peněžní deník'!C360)</f>
        <v/>
      </c>
      <c r="B356" s="197" t="str">
        <f>IF(ISBLANK('Peněžní deník'!B360),"",'Peněžní deník'!B360)</f>
        <v/>
      </c>
      <c r="C356" t="str">
        <f>IF(ISBLANK('Peněžní deník'!D360),"",'Peněžní deník'!D360)</f>
        <v/>
      </c>
      <c r="D356" t="str">
        <f>IF(ISNUMBER('Peněžní deník'!F360),"příjmový",IF(ISNUMBER('Peněžní deník'!G360),"výdajový",IF(ISNUMBER('Peněžní deník'!H360),"příjmový",IF(ISNUMBER('Peněžní deník'!I360),"výdajový",""))))</f>
        <v/>
      </c>
      <c r="E356" t="str">
        <f>IF(ISNUMBER('Peněžní deník'!F360),"hotově",IF(ISNUMBER('Peněžní deník'!G360),"hotově",IF(ISNUMBER('Peněžní deník'!H360),"na účet",IF(ISNUMBER('Peněžní deník'!I360),"z účtu",""))))</f>
        <v/>
      </c>
      <c r="F356" t="e">
        <f>VLOOKUP('Peněžní deník'!E360,'Čísla položek'!$A$2:$C$45,2,FALSE)</f>
        <v>#N/A</v>
      </c>
      <c r="G356" s="205" t="str">
        <f>TEXT('Peněžní deník'!F360+'Peněžní deník'!G360+'Peněžní deník'!H360+'Peněžní deník'!I360,"0,00")</f>
        <v>0,00</v>
      </c>
      <c r="H356" s="205">
        <f t="shared" si="101"/>
        <v>0</v>
      </c>
      <c r="I356" s="205">
        <f t="shared" si="104"/>
        <v>0</v>
      </c>
      <c r="J356" t="str">
        <f t="shared" si="103"/>
        <v/>
      </c>
      <c r="K356" t="str">
        <f t="shared" si="105"/>
        <v/>
      </c>
      <c r="L356">
        <f t="shared" si="106"/>
        <v>1</v>
      </c>
      <c r="M356" t="str">
        <f t="shared" si="107"/>
        <v/>
      </c>
      <c r="N356" t="str">
        <f>IF(O356="0","",IF(L356=1,VLOOKUP(O356+0,slovy!$A$2:$C$10,3,FALSE),IF(Q356="1","",VLOOKUP(O356+0,slovy!$A$2:$B$10,2))))</f>
        <v/>
      </c>
      <c r="O356" t="str">
        <f t="shared" si="102"/>
        <v>0</v>
      </c>
      <c r="P356" t="e">
        <f>IF(Q356="0","",IF(Q356="1",VLOOKUP(O356+0,slovy!$F$2:$G$11,2,FALSE),VLOOKUP(Q356+0,slovy!$D$2:$E$10,2,FALSE)))</f>
        <v>#VALUE!</v>
      </c>
      <c r="Q356" t="str">
        <f t="shared" si="108"/>
        <v/>
      </c>
      <c r="R356">
        <f t="shared" si="92"/>
        <v>1</v>
      </c>
      <c r="S356" t="str">
        <f t="shared" si="93"/>
        <v/>
      </c>
      <c r="T356" t="str">
        <f>IF(U356="0","",IF(R356=1,VLOOKUP(U356+0,slovy!$A$2:$C$10,3,FALSE),IF(W356="1","",VLOOKUP(U356+0,slovy!$A$2:$B$10,2))))</f>
        <v/>
      </c>
      <c r="U356" t="str">
        <f t="shared" si="94"/>
        <v>0</v>
      </c>
      <c r="V356" t="e">
        <f>IF(W356="0","",IF(W356="1",VLOOKUP(U356+0,slovy!$F$2:$G$11,2,FALSE),VLOOKUP(W356+0,slovy!$D$2:$E$10,2,FALSE)))</f>
        <v>#VALUE!</v>
      </c>
      <c r="W356" t="str">
        <f t="shared" si="95"/>
        <v/>
      </c>
      <c r="X356" t="e">
        <f>IF(Y356="0","",VLOOKUP(Y356+0,slovy!$H$2:$I$10,2,FALSE))</f>
        <v>#VALUE!</v>
      </c>
      <c r="Y356" t="str">
        <f t="shared" si="96"/>
        <v/>
      </c>
      <c r="Z356" t="e">
        <f>IF(AC356="",VLOOKUP(AA356+0,slovy!$J$2:$K$10,2,FALSE),IF(AC356="0",IF(AE356="0","",IF(AA356="0","",VLOOKUP(AA356+0,slovy!J356:K364,2,FALSE))),IF(AC356="1","",IF(AA356="0",IF(AC356&gt;1,slovy!$M$13,""),VLOOKUP(AA356+0,slovy!$L$2:$M$10,2,FALSE)))))</f>
        <v>#VALUE!</v>
      </c>
      <c r="AA356" t="str">
        <f t="shared" si="97"/>
        <v/>
      </c>
      <c r="AB356" t="e">
        <f>IF(ISBLANK(AC356),"",IF(AC356="0","",IF(AC356="1",CONCATENATE(VLOOKUP(AA356+0,slovy!$F$2:$G$11,2,FALSE),slovy!$M$13),VLOOKUP(AC356+0,slovy!$D$2:$E$10,2,FALSE))))</f>
        <v>#VALUE!</v>
      </c>
      <c r="AC356" t="str">
        <f t="shared" si="98"/>
        <v/>
      </c>
      <c r="AD356" t="e">
        <f>IF(ISBLANK(AE356),"",IF(AE356="0","",IF(AA356="0",CONCATENATE(VLOOKUP(AE356+0,slovy!$H$2:$I$10,2,FALSE),slovy!$M$13),VLOOKUP(AE356+0,slovy!$H$2:$I$10,2,FALSE))))</f>
        <v>#VALUE!</v>
      </c>
      <c r="AE356" t="str">
        <f t="shared" si="99"/>
        <v/>
      </c>
      <c r="AF356" t="e">
        <f>IF(ISBLANK(AG356),"",VLOOKUP(AG356+0,slovy!$N$2:$O$10,2,FALSE))</f>
        <v>#VALUE!</v>
      </c>
      <c r="AG356" t="str">
        <f t="shared" si="100"/>
        <v/>
      </c>
      <c r="AK356">
        <f>ÚJ!$B$2</f>
        <v>0</v>
      </c>
      <c r="AL356">
        <f>ÚJ!$B$3</f>
        <v>0</v>
      </c>
      <c r="AM356">
        <f>ÚJ!$B$4</f>
        <v>0</v>
      </c>
      <c r="AN356" s="200">
        <f>ÚJ!$B$5</f>
        <v>0</v>
      </c>
    </row>
    <row r="357" spans="1:40" x14ac:dyDescent="0.25">
      <c r="A357" t="str">
        <f>IF(ISBLANK('Peněžní deník'!C361),"",'Peněžní deník'!C361)</f>
        <v/>
      </c>
      <c r="B357" s="197" t="str">
        <f>IF(ISBLANK('Peněžní deník'!B361),"",'Peněžní deník'!B361)</f>
        <v/>
      </c>
      <c r="C357" t="str">
        <f>IF(ISBLANK('Peněžní deník'!D361),"",'Peněžní deník'!D361)</f>
        <v/>
      </c>
      <c r="D357" t="str">
        <f>IF(ISNUMBER('Peněžní deník'!F361),"příjmový",IF(ISNUMBER('Peněžní deník'!G361),"výdajový",IF(ISNUMBER('Peněžní deník'!H361),"příjmový",IF(ISNUMBER('Peněžní deník'!I361),"výdajový",""))))</f>
        <v/>
      </c>
      <c r="E357" t="str">
        <f>IF(ISNUMBER('Peněžní deník'!F361),"hotově",IF(ISNUMBER('Peněžní deník'!G361),"hotově",IF(ISNUMBER('Peněžní deník'!H361),"na účet",IF(ISNUMBER('Peněžní deník'!I361),"z účtu",""))))</f>
        <v/>
      </c>
      <c r="F357" t="e">
        <f>VLOOKUP('Peněžní deník'!E361,'Čísla položek'!$A$2:$C$45,2,FALSE)</f>
        <v>#N/A</v>
      </c>
      <c r="G357" s="205" t="str">
        <f>TEXT('Peněžní deník'!F361+'Peněžní deník'!G361+'Peněžní deník'!H361+'Peněžní deník'!I361,"0,00")</f>
        <v>0,00</v>
      </c>
      <c r="H357" s="205">
        <f t="shared" si="101"/>
        <v>0</v>
      </c>
      <c r="I357" s="205">
        <f t="shared" si="104"/>
        <v>0</v>
      </c>
      <c r="J357" t="str">
        <f t="shared" si="103"/>
        <v/>
      </c>
      <c r="K357" t="str">
        <f t="shared" si="105"/>
        <v/>
      </c>
      <c r="L357">
        <f t="shared" si="106"/>
        <v>1</v>
      </c>
      <c r="M357" t="str">
        <f t="shared" si="107"/>
        <v/>
      </c>
      <c r="N357" t="str">
        <f>IF(O357="0","",IF(L357=1,VLOOKUP(O357+0,slovy!$A$2:$C$10,3,FALSE),IF(Q357="1","",VLOOKUP(O357+0,slovy!$A$2:$B$10,2))))</f>
        <v/>
      </c>
      <c r="O357" t="str">
        <f t="shared" si="102"/>
        <v>0</v>
      </c>
      <c r="P357" t="e">
        <f>IF(Q357="0","",IF(Q357="1",VLOOKUP(O357+0,slovy!$F$2:$G$11,2,FALSE),VLOOKUP(Q357+0,slovy!$D$2:$E$10,2,FALSE)))</f>
        <v>#VALUE!</v>
      </c>
      <c r="Q357" t="str">
        <f t="shared" si="108"/>
        <v/>
      </c>
      <c r="R357">
        <f t="shared" si="92"/>
        <v>1</v>
      </c>
      <c r="S357" t="str">
        <f t="shared" si="93"/>
        <v/>
      </c>
      <c r="T357" t="str">
        <f>IF(U357="0","",IF(R357=1,VLOOKUP(U357+0,slovy!$A$2:$C$10,3,FALSE),IF(W357="1","",VLOOKUP(U357+0,slovy!$A$2:$B$10,2))))</f>
        <v/>
      </c>
      <c r="U357" t="str">
        <f t="shared" si="94"/>
        <v>0</v>
      </c>
      <c r="V357" t="e">
        <f>IF(W357="0","",IF(W357="1",VLOOKUP(U357+0,slovy!$F$2:$G$11,2,FALSE),VLOOKUP(W357+0,slovy!$D$2:$E$10,2,FALSE)))</f>
        <v>#VALUE!</v>
      </c>
      <c r="W357" t="str">
        <f t="shared" si="95"/>
        <v/>
      </c>
      <c r="X357" t="e">
        <f>IF(Y357="0","",VLOOKUP(Y357+0,slovy!$H$2:$I$10,2,FALSE))</f>
        <v>#VALUE!</v>
      </c>
      <c r="Y357" t="str">
        <f t="shared" si="96"/>
        <v/>
      </c>
      <c r="Z357" t="e">
        <f>IF(AC357="",VLOOKUP(AA357+0,slovy!$J$2:$K$10,2,FALSE),IF(AC357="0",IF(AE357="0","",IF(AA357="0","",VLOOKUP(AA357+0,slovy!J357:K365,2,FALSE))),IF(AC357="1","",IF(AA357="0",IF(AC357&gt;1,slovy!$M$13,""),VLOOKUP(AA357+0,slovy!$L$2:$M$10,2,FALSE)))))</f>
        <v>#VALUE!</v>
      </c>
      <c r="AA357" t="str">
        <f t="shared" si="97"/>
        <v/>
      </c>
      <c r="AB357" t="e">
        <f>IF(ISBLANK(AC357),"",IF(AC357="0","",IF(AC357="1",CONCATENATE(VLOOKUP(AA357+0,slovy!$F$2:$G$11,2,FALSE),slovy!$M$13),VLOOKUP(AC357+0,slovy!$D$2:$E$10,2,FALSE))))</f>
        <v>#VALUE!</v>
      </c>
      <c r="AC357" t="str">
        <f t="shared" si="98"/>
        <v/>
      </c>
      <c r="AD357" t="e">
        <f>IF(ISBLANK(AE357),"",IF(AE357="0","",IF(AA357="0",CONCATENATE(VLOOKUP(AE357+0,slovy!$H$2:$I$10,2,FALSE),slovy!$M$13),VLOOKUP(AE357+0,slovy!$H$2:$I$10,2,FALSE))))</f>
        <v>#VALUE!</v>
      </c>
      <c r="AE357" t="str">
        <f t="shared" si="99"/>
        <v/>
      </c>
      <c r="AF357" t="e">
        <f>IF(ISBLANK(AG357),"",VLOOKUP(AG357+0,slovy!$N$2:$O$10,2,FALSE))</f>
        <v>#VALUE!</v>
      </c>
      <c r="AG357" t="str">
        <f t="shared" si="100"/>
        <v/>
      </c>
      <c r="AK357">
        <f>ÚJ!$B$2</f>
        <v>0</v>
      </c>
      <c r="AL357">
        <f>ÚJ!$B$3</f>
        <v>0</v>
      </c>
      <c r="AM357">
        <f>ÚJ!$B$4</f>
        <v>0</v>
      </c>
      <c r="AN357" s="200">
        <f>ÚJ!$B$5</f>
        <v>0</v>
      </c>
    </row>
    <row r="358" spans="1:40" x14ac:dyDescent="0.25">
      <c r="A358" t="str">
        <f>IF(ISBLANK('Peněžní deník'!C362),"",'Peněžní deník'!C362)</f>
        <v/>
      </c>
      <c r="B358" s="197" t="str">
        <f>IF(ISBLANK('Peněžní deník'!B362),"",'Peněžní deník'!B362)</f>
        <v/>
      </c>
      <c r="C358" t="str">
        <f>IF(ISBLANK('Peněžní deník'!D362),"",'Peněžní deník'!D362)</f>
        <v/>
      </c>
      <c r="D358" t="str">
        <f>IF(ISNUMBER('Peněžní deník'!F362),"příjmový",IF(ISNUMBER('Peněžní deník'!G362),"výdajový",IF(ISNUMBER('Peněžní deník'!H362),"příjmový",IF(ISNUMBER('Peněžní deník'!I362),"výdajový",""))))</f>
        <v/>
      </c>
      <c r="E358" t="str">
        <f>IF(ISNUMBER('Peněžní deník'!F362),"hotově",IF(ISNUMBER('Peněžní deník'!G362),"hotově",IF(ISNUMBER('Peněžní deník'!H362),"na účet",IF(ISNUMBER('Peněžní deník'!I362),"z účtu",""))))</f>
        <v/>
      </c>
      <c r="F358" t="e">
        <f>VLOOKUP('Peněžní deník'!E362,'Čísla položek'!$A$2:$C$45,2,FALSE)</f>
        <v>#N/A</v>
      </c>
      <c r="G358" s="205" t="str">
        <f>TEXT('Peněžní deník'!F362+'Peněžní deník'!G362+'Peněžní deník'!H362+'Peněžní deník'!I362,"0,00")</f>
        <v>0,00</v>
      </c>
      <c r="H358" s="205">
        <f t="shared" si="101"/>
        <v>0</v>
      </c>
      <c r="I358" s="205">
        <f t="shared" si="104"/>
        <v>0</v>
      </c>
      <c r="J358" t="str">
        <f t="shared" si="103"/>
        <v/>
      </c>
      <c r="K358" t="str">
        <f t="shared" si="105"/>
        <v/>
      </c>
      <c r="L358">
        <f t="shared" si="106"/>
        <v>1</v>
      </c>
      <c r="M358" t="str">
        <f t="shared" si="107"/>
        <v/>
      </c>
      <c r="N358" t="str">
        <f>IF(O358="0","",IF(L358=1,VLOOKUP(O358+0,slovy!$A$2:$C$10,3,FALSE),IF(Q358="1","",VLOOKUP(O358+0,slovy!$A$2:$B$10,2))))</f>
        <v/>
      </c>
      <c r="O358" t="str">
        <f t="shared" si="102"/>
        <v>0</v>
      </c>
      <c r="P358" t="e">
        <f>IF(Q358="0","",IF(Q358="1",VLOOKUP(O358+0,slovy!$F$2:$G$11,2,FALSE),VLOOKUP(Q358+0,slovy!$D$2:$E$10,2,FALSE)))</f>
        <v>#VALUE!</v>
      </c>
      <c r="Q358" t="str">
        <f t="shared" si="108"/>
        <v/>
      </c>
      <c r="R358">
        <f t="shared" si="92"/>
        <v>1</v>
      </c>
      <c r="S358" t="str">
        <f t="shared" si="93"/>
        <v/>
      </c>
      <c r="T358" t="str">
        <f>IF(U358="0","",IF(R358=1,VLOOKUP(U358+0,slovy!$A$2:$C$10,3,FALSE),IF(W358="1","",VLOOKUP(U358+0,slovy!$A$2:$B$10,2))))</f>
        <v/>
      </c>
      <c r="U358" t="str">
        <f t="shared" si="94"/>
        <v>0</v>
      </c>
      <c r="V358" t="e">
        <f>IF(W358="0","",IF(W358="1",VLOOKUP(U358+0,slovy!$F$2:$G$11,2,FALSE),VLOOKUP(W358+0,slovy!$D$2:$E$10,2,FALSE)))</f>
        <v>#VALUE!</v>
      </c>
      <c r="W358" t="str">
        <f t="shared" si="95"/>
        <v/>
      </c>
      <c r="X358" t="e">
        <f>IF(Y358="0","",VLOOKUP(Y358+0,slovy!$H$2:$I$10,2,FALSE))</f>
        <v>#VALUE!</v>
      </c>
      <c r="Y358" t="str">
        <f t="shared" si="96"/>
        <v/>
      </c>
      <c r="Z358" t="e">
        <f>IF(AC358="",VLOOKUP(AA358+0,slovy!$J$2:$K$10,2,FALSE),IF(AC358="0",IF(AE358="0","",IF(AA358="0","",VLOOKUP(AA358+0,slovy!J358:K366,2,FALSE))),IF(AC358="1","",IF(AA358="0",IF(AC358&gt;1,slovy!$M$13,""),VLOOKUP(AA358+0,slovy!$L$2:$M$10,2,FALSE)))))</f>
        <v>#VALUE!</v>
      </c>
      <c r="AA358" t="str">
        <f t="shared" si="97"/>
        <v/>
      </c>
      <c r="AB358" t="e">
        <f>IF(ISBLANK(AC358),"",IF(AC358="0","",IF(AC358="1",CONCATENATE(VLOOKUP(AA358+0,slovy!$F$2:$G$11,2,FALSE),slovy!$M$13),VLOOKUP(AC358+0,slovy!$D$2:$E$10,2,FALSE))))</f>
        <v>#VALUE!</v>
      </c>
      <c r="AC358" t="str">
        <f t="shared" si="98"/>
        <v/>
      </c>
      <c r="AD358" t="e">
        <f>IF(ISBLANK(AE358),"",IF(AE358="0","",IF(AA358="0",CONCATENATE(VLOOKUP(AE358+0,slovy!$H$2:$I$10,2,FALSE),slovy!$M$13),VLOOKUP(AE358+0,slovy!$H$2:$I$10,2,FALSE))))</f>
        <v>#VALUE!</v>
      </c>
      <c r="AE358" t="str">
        <f t="shared" si="99"/>
        <v/>
      </c>
      <c r="AF358" t="e">
        <f>IF(ISBLANK(AG358),"",VLOOKUP(AG358+0,slovy!$N$2:$O$10,2,FALSE))</f>
        <v>#VALUE!</v>
      </c>
      <c r="AG358" t="str">
        <f t="shared" si="100"/>
        <v/>
      </c>
      <c r="AK358">
        <f>ÚJ!$B$2</f>
        <v>0</v>
      </c>
      <c r="AL358">
        <f>ÚJ!$B$3</f>
        <v>0</v>
      </c>
      <c r="AM358">
        <f>ÚJ!$B$4</f>
        <v>0</v>
      </c>
      <c r="AN358" s="200">
        <f>ÚJ!$B$5</f>
        <v>0</v>
      </c>
    </row>
    <row r="359" spans="1:40" x14ac:dyDescent="0.25">
      <c r="A359" t="str">
        <f>IF(ISBLANK('Peněžní deník'!C363),"",'Peněžní deník'!C363)</f>
        <v/>
      </c>
      <c r="B359" s="197" t="str">
        <f>IF(ISBLANK('Peněžní deník'!B363),"",'Peněžní deník'!B363)</f>
        <v/>
      </c>
      <c r="C359" t="str">
        <f>IF(ISBLANK('Peněžní deník'!D363),"",'Peněžní deník'!D363)</f>
        <v/>
      </c>
      <c r="D359" t="str">
        <f>IF(ISNUMBER('Peněžní deník'!F363),"příjmový",IF(ISNUMBER('Peněžní deník'!G363),"výdajový",IF(ISNUMBER('Peněžní deník'!H363),"příjmový",IF(ISNUMBER('Peněžní deník'!I363),"výdajový",""))))</f>
        <v/>
      </c>
      <c r="E359" t="str">
        <f>IF(ISNUMBER('Peněžní deník'!F363),"hotově",IF(ISNUMBER('Peněžní deník'!G363),"hotově",IF(ISNUMBER('Peněžní deník'!H363),"na účet",IF(ISNUMBER('Peněžní deník'!I363),"z účtu",""))))</f>
        <v/>
      </c>
      <c r="F359" t="e">
        <f>VLOOKUP('Peněžní deník'!E363,'Čísla položek'!$A$2:$C$45,2,FALSE)</f>
        <v>#N/A</v>
      </c>
      <c r="G359" s="205" t="str">
        <f>TEXT('Peněžní deník'!F363+'Peněžní deník'!G363+'Peněžní deník'!H363+'Peněžní deník'!I363,"0,00")</f>
        <v>0,00</v>
      </c>
      <c r="H359" s="205">
        <f t="shared" si="101"/>
        <v>0</v>
      </c>
      <c r="I359" s="205">
        <f t="shared" si="104"/>
        <v>0</v>
      </c>
      <c r="J359" t="str">
        <f t="shared" si="103"/>
        <v/>
      </c>
      <c r="K359" t="str">
        <f t="shared" si="105"/>
        <v/>
      </c>
      <c r="L359">
        <f t="shared" si="106"/>
        <v>1</v>
      </c>
      <c r="M359" t="str">
        <f t="shared" si="107"/>
        <v/>
      </c>
      <c r="N359" t="str">
        <f>IF(O359="0","",IF(L359=1,VLOOKUP(O359+0,slovy!$A$2:$C$10,3,FALSE),IF(Q359="1","",VLOOKUP(O359+0,slovy!$A$2:$B$10,2))))</f>
        <v/>
      </c>
      <c r="O359" t="str">
        <f t="shared" si="102"/>
        <v>0</v>
      </c>
      <c r="P359" t="e">
        <f>IF(Q359="0","",IF(Q359="1",VLOOKUP(O359+0,slovy!$F$2:$G$11,2,FALSE),VLOOKUP(Q359+0,slovy!$D$2:$E$10,2,FALSE)))</f>
        <v>#VALUE!</v>
      </c>
      <c r="Q359" t="str">
        <f t="shared" si="108"/>
        <v/>
      </c>
      <c r="R359">
        <f t="shared" si="92"/>
        <v>1</v>
      </c>
      <c r="S359" t="str">
        <f t="shared" si="93"/>
        <v/>
      </c>
      <c r="T359" t="str">
        <f>IF(U359="0","",IF(R359=1,VLOOKUP(U359+0,slovy!$A$2:$C$10,3,FALSE),IF(W359="1","",VLOOKUP(U359+0,slovy!$A$2:$B$10,2))))</f>
        <v/>
      </c>
      <c r="U359" t="str">
        <f t="shared" si="94"/>
        <v>0</v>
      </c>
      <c r="V359" t="e">
        <f>IF(W359="0","",IF(W359="1",VLOOKUP(U359+0,slovy!$F$2:$G$11,2,FALSE),VLOOKUP(W359+0,slovy!$D$2:$E$10,2,FALSE)))</f>
        <v>#VALUE!</v>
      </c>
      <c r="W359" t="str">
        <f t="shared" si="95"/>
        <v/>
      </c>
      <c r="X359" t="e">
        <f>IF(Y359="0","",VLOOKUP(Y359+0,slovy!$H$2:$I$10,2,FALSE))</f>
        <v>#VALUE!</v>
      </c>
      <c r="Y359" t="str">
        <f t="shared" si="96"/>
        <v/>
      </c>
      <c r="Z359" t="e">
        <f>IF(AC359="",VLOOKUP(AA359+0,slovy!$J$2:$K$10,2,FALSE),IF(AC359="0",IF(AE359="0","",IF(AA359="0","",VLOOKUP(AA359+0,slovy!J359:K367,2,FALSE))),IF(AC359="1","",IF(AA359="0",IF(AC359&gt;1,slovy!$M$13,""),VLOOKUP(AA359+0,slovy!$L$2:$M$10,2,FALSE)))))</f>
        <v>#VALUE!</v>
      </c>
      <c r="AA359" t="str">
        <f t="shared" si="97"/>
        <v/>
      </c>
      <c r="AB359" t="e">
        <f>IF(ISBLANK(AC359),"",IF(AC359="0","",IF(AC359="1",CONCATENATE(VLOOKUP(AA359+0,slovy!$F$2:$G$11,2,FALSE),slovy!$M$13),VLOOKUP(AC359+0,slovy!$D$2:$E$10,2,FALSE))))</f>
        <v>#VALUE!</v>
      </c>
      <c r="AC359" t="str">
        <f t="shared" si="98"/>
        <v/>
      </c>
      <c r="AD359" t="e">
        <f>IF(ISBLANK(AE359),"",IF(AE359="0","",IF(AA359="0",CONCATENATE(VLOOKUP(AE359+0,slovy!$H$2:$I$10,2,FALSE),slovy!$M$13),VLOOKUP(AE359+0,slovy!$H$2:$I$10,2,FALSE))))</f>
        <v>#VALUE!</v>
      </c>
      <c r="AE359" t="str">
        <f t="shared" si="99"/>
        <v/>
      </c>
      <c r="AF359" t="e">
        <f>IF(ISBLANK(AG359),"",VLOOKUP(AG359+0,slovy!$N$2:$O$10,2,FALSE))</f>
        <v>#VALUE!</v>
      </c>
      <c r="AG359" t="str">
        <f t="shared" si="100"/>
        <v/>
      </c>
      <c r="AK359">
        <f>ÚJ!$B$2</f>
        <v>0</v>
      </c>
      <c r="AL359">
        <f>ÚJ!$B$3</f>
        <v>0</v>
      </c>
      <c r="AM359">
        <f>ÚJ!$B$4</f>
        <v>0</v>
      </c>
      <c r="AN359" s="200">
        <f>ÚJ!$B$5</f>
        <v>0</v>
      </c>
    </row>
    <row r="360" spans="1:40" x14ac:dyDescent="0.25">
      <c r="A360" t="str">
        <f>IF(ISBLANK('Peněžní deník'!C364),"",'Peněžní deník'!C364)</f>
        <v/>
      </c>
      <c r="B360" s="197" t="str">
        <f>IF(ISBLANK('Peněžní deník'!B364),"",'Peněžní deník'!B364)</f>
        <v/>
      </c>
      <c r="C360" t="str">
        <f>IF(ISBLANK('Peněžní deník'!D364),"",'Peněžní deník'!D364)</f>
        <v/>
      </c>
      <c r="D360" t="str">
        <f>IF(ISNUMBER('Peněžní deník'!F364),"příjmový",IF(ISNUMBER('Peněžní deník'!G364),"výdajový",IF(ISNUMBER('Peněžní deník'!H364),"příjmový",IF(ISNUMBER('Peněžní deník'!I364),"výdajový",""))))</f>
        <v/>
      </c>
      <c r="E360" t="str">
        <f>IF(ISNUMBER('Peněžní deník'!F364),"hotově",IF(ISNUMBER('Peněžní deník'!G364),"hotově",IF(ISNUMBER('Peněžní deník'!H364),"na účet",IF(ISNUMBER('Peněžní deník'!I364),"z účtu",""))))</f>
        <v/>
      </c>
      <c r="F360" t="e">
        <f>VLOOKUP('Peněžní deník'!E364,'Čísla položek'!$A$2:$C$45,2,FALSE)</f>
        <v>#N/A</v>
      </c>
      <c r="G360" s="205" t="str">
        <f>TEXT('Peněžní deník'!F364+'Peněžní deník'!G364+'Peněžní deník'!H364+'Peněžní deník'!I364,"0,00")</f>
        <v>0,00</v>
      </c>
      <c r="H360" s="205">
        <f t="shared" si="101"/>
        <v>0</v>
      </c>
      <c r="I360" s="205">
        <f t="shared" si="104"/>
        <v>0</v>
      </c>
      <c r="J360" t="str">
        <f t="shared" si="103"/>
        <v/>
      </c>
      <c r="K360" t="str">
        <f t="shared" si="105"/>
        <v/>
      </c>
      <c r="L360">
        <f t="shared" si="106"/>
        <v>1</v>
      </c>
      <c r="M360" t="str">
        <f t="shared" si="107"/>
        <v/>
      </c>
      <c r="N360" t="str">
        <f>IF(O360="0","",IF(L360=1,VLOOKUP(O360+0,slovy!$A$2:$C$10,3,FALSE),IF(Q360="1","",VLOOKUP(O360+0,slovy!$A$2:$B$10,2))))</f>
        <v/>
      </c>
      <c r="O360" t="str">
        <f t="shared" si="102"/>
        <v>0</v>
      </c>
      <c r="P360" t="e">
        <f>IF(Q360="0","",IF(Q360="1",VLOOKUP(O360+0,slovy!$F$2:$G$11,2,FALSE),VLOOKUP(Q360+0,slovy!$D$2:$E$10,2,FALSE)))</f>
        <v>#VALUE!</v>
      </c>
      <c r="Q360" t="str">
        <f t="shared" si="108"/>
        <v/>
      </c>
      <c r="R360">
        <f t="shared" si="92"/>
        <v>1</v>
      </c>
      <c r="S360" t="str">
        <f t="shared" si="93"/>
        <v/>
      </c>
      <c r="T360" t="str">
        <f>IF(U360="0","",IF(R360=1,VLOOKUP(U360+0,slovy!$A$2:$C$10,3,FALSE),IF(W360="1","",VLOOKUP(U360+0,slovy!$A$2:$B$10,2))))</f>
        <v/>
      </c>
      <c r="U360" t="str">
        <f t="shared" si="94"/>
        <v>0</v>
      </c>
      <c r="V360" t="e">
        <f>IF(W360="0","",IF(W360="1",VLOOKUP(U360+0,slovy!$F$2:$G$11,2,FALSE),VLOOKUP(W360+0,slovy!$D$2:$E$10,2,FALSE)))</f>
        <v>#VALUE!</v>
      </c>
      <c r="W360" t="str">
        <f t="shared" si="95"/>
        <v/>
      </c>
      <c r="X360" t="e">
        <f>IF(Y360="0","",VLOOKUP(Y360+0,slovy!$H$2:$I$10,2,FALSE))</f>
        <v>#VALUE!</v>
      </c>
      <c r="Y360" t="str">
        <f t="shared" si="96"/>
        <v/>
      </c>
      <c r="Z360" t="e">
        <f>IF(AC360="",VLOOKUP(AA360+0,slovy!$J$2:$K$10,2,FALSE),IF(AC360="0",IF(AE360="0","",IF(AA360="0","",VLOOKUP(AA360+0,slovy!J360:K368,2,FALSE))),IF(AC360="1","",IF(AA360="0",IF(AC360&gt;1,slovy!$M$13,""),VLOOKUP(AA360+0,slovy!$L$2:$M$10,2,FALSE)))))</f>
        <v>#VALUE!</v>
      </c>
      <c r="AA360" t="str">
        <f t="shared" si="97"/>
        <v/>
      </c>
      <c r="AB360" t="e">
        <f>IF(ISBLANK(AC360),"",IF(AC360="0","",IF(AC360="1",CONCATENATE(VLOOKUP(AA360+0,slovy!$F$2:$G$11,2,FALSE),slovy!$M$13),VLOOKUP(AC360+0,slovy!$D$2:$E$10,2,FALSE))))</f>
        <v>#VALUE!</v>
      </c>
      <c r="AC360" t="str">
        <f t="shared" si="98"/>
        <v/>
      </c>
      <c r="AD360" t="e">
        <f>IF(ISBLANK(AE360),"",IF(AE360="0","",IF(AA360="0",CONCATENATE(VLOOKUP(AE360+0,slovy!$H$2:$I$10,2,FALSE),slovy!$M$13),VLOOKUP(AE360+0,slovy!$H$2:$I$10,2,FALSE))))</f>
        <v>#VALUE!</v>
      </c>
      <c r="AE360" t="str">
        <f t="shared" si="99"/>
        <v/>
      </c>
      <c r="AF360" t="e">
        <f>IF(ISBLANK(AG360),"",VLOOKUP(AG360+0,slovy!$N$2:$O$10,2,FALSE))</f>
        <v>#VALUE!</v>
      </c>
      <c r="AG360" t="str">
        <f t="shared" si="100"/>
        <v/>
      </c>
      <c r="AK360">
        <f>ÚJ!$B$2</f>
        <v>0</v>
      </c>
      <c r="AL360">
        <f>ÚJ!$B$3</f>
        <v>0</v>
      </c>
      <c r="AM360">
        <f>ÚJ!$B$4</f>
        <v>0</v>
      </c>
      <c r="AN360" s="200">
        <f>ÚJ!$B$5</f>
        <v>0</v>
      </c>
    </row>
    <row r="361" spans="1:40" x14ac:dyDescent="0.25">
      <c r="A361" t="str">
        <f>IF(ISBLANK('Peněžní deník'!C365),"",'Peněžní deník'!C365)</f>
        <v/>
      </c>
      <c r="B361" s="197" t="str">
        <f>IF(ISBLANK('Peněžní deník'!B365),"",'Peněžní deník'!B365)</f>
        <v/>
      </c>
      <c r="C361" t="str">
        <f>IF(ISBLANK('Peněžní deník'!D365),"",'Peněžní deník'!D365)</f>
        <v/>
      </c>
      <c r="D361" t="str">
        <f>IF(ISNUMBER('Peněžní deník'!F365),"příjmový",IF(ISNUMBER('Peněžní deník'!G365),"výdajový",IF(ISNUMBER('Peněžní deník'!H365),"příjmový",IF(ISNUMBER('Peněžní deník'!I365),"výdajový",""))))</f>
        <v/>
      </c>
      <c r="E361" t="str">
        <f>IF(ISNUMBER('Peněžní deník'!F365),"hotově",IF(ISNUMBER('Peněžní deník'!G365),"hotově",IF(ISNUMBER('Peněžní deník'!H365),"na účet",IF(ISNUMBER('Peněžní deník'!I365),"z účtu",""))))</f>
        <v/>
      </c>
      <c r="F361" t="e">
        <f>VLOOKUP('Peněžní deník'!E365,'Čísla položek'!$A$2:$C$45,2,FALSE)</f>
        <v>#N/A</v>
      </c>
      <c r="G361" s="205" t="str">
        <f>TEXT('Peněžní deník'!F365+'Peněžní deník'!G365+'Peněžní deník'!H365+'Peněžní deník'!I365,"0,00")</f>
        <v>0,00</v>
      </c>
      <c r="H361" s="205">
        <f t="shared" si="101"/>
        <v>0</v>
      </c>
      <c r="I361" s="205">
        <f t="shared" si="104"/>
        <v>0</v>
      </c>
      <c r="J361" t="str">
        <f t="shared" si="103"/>
        <v/>
      </c>
      <c r="K361" t="str">
        <f t="shared" si="105"/>
        <v/>
      </c>
      <c r="L361">
        <f t="shared" si="106"/>
        <v>1</v>
      </c>
      <c r="M361" t="str">
        <f t="shared" si="107"/>
        <v/>
      </c>
      <c r="N361" t="str">
        <f>IF(O361="0","",IF(L361=1,VLOOKUP(O361+0,slovy!$A$2:$C$10,3,FALSE),IF(Q361="1","",VLOOKUP(O361+0,slovy!$A$2:$B$10,2))))</f>
        <v/>
      </c>
      <c r="O361" t="str">
        <f t="shared" si="102"/>
        <v>0</v>
      </c>
      <c r="P361" t="e">
        <f>IF(Q361="0","",IF(Q361="1",VLOOKUP(O361+0,slovy!$F$2:$G$11,2,FALSE),VLOOKUP(Q361+0,slovy!$D$2:$E$10,2,FALSE)))</f>
        <v>#VALUE!</v>
      </c>
      <c r="Q361" t="str">
        <f t="shared" si="108"/>
        <v/>
      </c>
      <c r="R361">
        <f t="shared" si="92"/>
        <v>1</v>
      </c>
      <c r="S361" t="str">
        <f t="shared" si="93"/>
        <v/>
      </c>
      <c r="T361" t="str">
        <f>IF(U361="0","",IF(R361=1,VLOOKUP(U361+0,slovy!$A$2:$C$10,3,FALSE),IF(W361="1","",VLOOKUP(U361+0,slovy!$A$2:$B$10,2))))</f>
        <v/>
      </c>
      <c r="U361" t="str">
        <f t="shared" si="94"/>
        <v>0</v>
      </c>
      <c r="V361" t="e">
        <f>IF(W361="0","",IF(W361="1",VLOOKUP(U361+0,slovy!$F$2:$G$11,2,FALSE),VLOOKUP(W361+0,slovy!$D$2:$E$10,2,FALSE)))</f>
        <v>#VALUE!</v>
      </c>
      <c r="W361" t="str">
        <f t="shared" si="95"/>
        <v/>
      </c>
      <c r="X361" t="e">
        <f>IF(Y361="0","",VLOOKUP(Y361+0,slovy!$H$2:$I$10,2,FALSE))</f>
        <v>#VALUE!</v>
      </c>
      <c r="Y361" t="str">
        <f t="shared" si="96"/>
        <v/>
      </c>
      <c r="Z361" t="e">
        <f>IF(AC361="",VLOOKUP(AA361+0,slovy!$J$2:$K$10,2,FALSE),IF(AC361="0",IF(AE361="0","",IF(AA361="0","",VLOOKUP(AA361+0,slovy!J361:K369,2,FALSE))),IF(AC361="1","",IF(AA361="0",IF(AC361&gt;1,slovy!$M$13,""),VLOOKUP(AA361+0,slovy!$L$2:$M$10,2,FALSE)))))</f>
        <v>#VALUE!</v>
      </c>
      <c r="AA361" t="str">
        <f t="shared" si="97"/>
        <v/>
      </c>
      <c r="AB361" t="e">
        <f>IF(ISBLANK(AC361),"",IF(AC361="0","",IF(AC361="1",CONCATENATE(VLOOKUP(AA361+0,slovy!$F$2:$G$11,2,FALSE),slovy!$M$13),VLOOKUP(AC361+0,slovy!$D$2:$E$10,2,FALSE))))</f>
        <v>#VALUE!</v>
      </c>
      <c r="AC361" t="str">
        <f t="shared" si="98"/>
        <v/>
      </c>
      <c r="AD361" t="e">
        <f>IF(ISBLANK(AE361),"",IF(AE361="0","",IF(AA361="0",CONCATENATE(VLOOKUP(AE361+0,slovy!$H$2:$I$10,2,FALSE),slovy!$M$13),VLOOKUP(AE361+0,slovy!$H$2:$I$10,2,FALSE))))</f>
        <v>#VALUE!</v>
      </c>
      <c r="AE361" t="str">
        <f t="shared" si="99"/>
        <v/>
      </c>
      <c r="AF361" t="e">
        <f>IF(ISBLANK(AG361),"",VLOOKUP(AG361+0,slovy!$N$2:$O$10,2,FALSE))</f>
        <v>#VALUE!</v>
      </c>
      <c r="AG361" t="str">
        <f t="shared" si="100"/>
        <v/>
      </c>
      <c r="AK361">
        <f>ÚJ!$B$2</f>
        <v>0</v>
      </c>
      <c r="AL361">
        <f>ÚJ!$B$3</f>
        <v>0</v>
      </c>
      <c r="AM361">
        <f>ÚJ!$B$4</f>
        <v>0</v>
      </c>
      <c r="AN361" s="200">
        <f>ÚJ!$B$5</f>
        <v>0</v>
      </c>
    </row>
    <row r="362" spans="1:40" x14ac:dyDescent="0.25">
      <c r="A362" t="str">
        <f>IF(ISBLANK('Peněžní deník'!C366),"",'Peněžní deník'!C366)</f>
        <v/>
      </c>
      <c r="B362" s="197" t="str">
        <f>IF(ISBLANK('Peněžní deník'!B366),"",'Peněžní deník'!B366)</f>
        <v/>
      </c>
      <c r="C362" t="str">
        <f>IF(ISBLANK('Peněžní deník'!D366),"",'Peněžní deník'!D366)</f>
        <v/>
      </c>
      <c r="D362" t="str">
        <f>IF(ISNUMBER('Peněžní deník'!F366),"příjmový",IF(ISNUMBER('Peněžní deník'!G366),"výdajový",IF(ISNUMBER('Peněžní deník'!H366),"příjmový",IF(ISNUMBER('Peněžní deník'!I366),"výdajový",""))))</f>
        <v/>
      </c>
      <c r="E362" t="str">
        <f>IF(ISNUMBER('Peněžní deník'!F366),"hotově",IF(ISNUMBER('Peněžní deník'!G366),"hotově",IF(ISNUMBER('Peněžní deník'!H366),"na účet",IF(ISNUMBER('Peněžní deník'!I366),"z účtu",""))))</f>
        <v/>
      </c>
      <c r="F362" t="e">
        <f>VLOOKUP('Peněžní deník'!E366,'Čísla položek'!$A$2:$C$45,2,FALSE)</f>
        <v>#N/A</v>
      </c>
      <c r="G362" s="205" t="str">
        <f>TEXT('Peněžní deník'!F366+'Peněžní deník'!G366+'Peněžní deník'!H366+'Peněžní deník'!I366,"0,00")</f>
        <v>0,00</v>
      </c>
      <c r="H362" s="205">
        <f t="shared" si="101"/>
        <v>0</v>
      </c>
      <c r="I362" s="205">
        <f t="shared" si="104"/>
        <v>0</v>
      </c>
      <c r="J362" t="str">
        <f t="shared" si="103"/>
        <v/>
      </c>
      <c r="K362" t="str">
        <f t="shared" si="105"/>
        <v/>
      </c>
      <c r="L362">
        <f t="shared" si="106"/>
        <v>1</v>
      </c>
      <c r="M362" t="str">
        <f t="shared" si="107"/>
        <v/>
      </c>
      <c r="N362" t="str">
        <f>IF(O362="0","",IF(L362=1,VLOOKUP(O362+0,slovy!$A$2:$C$10,3,FALSE),IF(Q362="1","",VLOOKUP(O362+0,slovy!$A$2:$B$10,2))))</f>
        <v/>
      </c>
      <c r="O362" t="str">
        <f t="shared" si="102"/>
        <v>0</v>
      </c>
      <c r="P362" t="e">
        <f>IF(Q362="0","",IF(Q362="1",VLOOKUP(O362+0,slovy!$F$2:$G$11,2,FALSE),VLOOKUP(Q362+0,slovy!$D$2:$E$10,2,FALSE)))</f>
        <v>#VALUE!</v>
      </c>
      <c r="Q362" t="str">
        <f t="shared" si="108"/>
        <v/>
      </c>
      <c r="R362">
        <f t="shared" si="92"/>
        <v>1</v>
      </c>
      <c r="S362" t="str">
        <f t="shared" si="93"/>
        <v/>
      </c>
      <c r="T362" t="str">
        <f>IF(U362="0","",IF(R362=1,VLOOKUP(U362+0,slovy!$A$2:$C$10,3,FALSE),IF(W362="1","",VLOOKUP(U362+0,slovy!$A$2:$B$10,2))))</f>
        <v/>
      </c>
      <c r="U362" t="str">
        <f t="shared" si="94"/>
        <v>0</v>
      </c>
      <c r="V362" t="e">
        <f>IF(W362="0","",IF(W362="1",VLOOKUP(U362+0,slovy!$F$2:$G$11,2,FALSE),VLOOKUP(W362+0,slovy!$D$2:$E$10,2,FALSE)))</f>
        <v>#VALUE!</v>
      </c>
      <c r="W362" t="str">
        <f t="shared" si="95"/>
        <v/>
      </c>
      <c r="X362" t="e">
        <f>IF(Y362="0","",VLOOKUP(Y362+0,slovy!$H$2:$I$10,2,FALSE))</f>
        <v>#VALUE!</v>
      </c>
      <c r="Y362" t="str">
        <f t="shared" si="96"/>
        <v/>
      </c>
      <c r="Z362" t="e">
        <f>IF(AC362="",VLOOKUP(AA362+0,slovy!$J$2:$K$10,2,FALSE),IF(AC362="0",IF(AE362="0","",IF(AA362="0","",VLOOKUP(AA362+0,slovy!J362:K370,2,FALSE))),IF(AC362="1","",IF(AA362="0",IF(AC362&gt;1,slovy!$M$13,""),VLOOKUP(AA362+0,slovy!$L$2:$M$10,2,FALSE)))))</f>
        <v>#VALUE!</v>
      </c>
      <c r="AA362" t="str">
        <f t="shared" si="97"/>
        <v/>
      </c>
      <c r="AB362" t="e">
        <f>IF(ISBLANK(AC362),"",IF(AC362="0","",IF(AC362="1",CONCATENATE(VLOOKUP(AA362+0,slovy!$F$2:$G$11,2,FALSE),slovy!$M$13),VLOOKUP(AC362+0,slovy!$D$2:$E$10,2,FALSE))))</f>
        <v>#VALUE!</v>
      </c>
      <c r="AC362" t="str">
        <f t="shared" si="98"/>
        <v/>
      </c>
      <c r="AD362" t="e">
        <f>IF(ISBLANK(AE362),"",IF(AE362="0","",IF(AA362="0",CONCATENATE(VLOOKUP(AE362+0,slovy!$H$2:$I$10,2,FALSE),slovy!$M$13),VLOOKUP(AE362+0,slovy!$H$2:$I$10,2,FALSE))))</f>
        <v>#VALUE!</v>
      </c>
      <c r="AE362" t="str">
        <f t="shared" si="99"/>
        <v/>
      </c>
      <c r="AF362" t="e">
        <f>IF(ISBLANK(AG362),"",VLOOKUP(AG362+0,slovy!$N$2:$O$10,2,FALSE))</f>
        <v>#VALUE!</v>
      </c>
      <c r="AG362" t="str">
        <f t="shared" si="100"/>
        <v/>
      </c>
      <c r="AK362">
        <f>ÚJ!$B$2</f>
        <v>0</v>
      </c>
      <c r="AL362">
        <f>ÚJ!$B$3</f>
        <v>0</v>
      </c>
      <c r="AM362">
        <f>ÚJ!$B$4</f>
        <v>0</v>
      </c>
      <c r="AN362" s="200">
        <f>ÚJ!$B$5</f>
        <v>0</v>
      </c>
    </row>
    <row r="363" spans="1:40" x14ac:dyDescent="0.25">
      <c r="A363" t="str">
        <f>IF(ISBLANK('Peněžní deník'!C367),"",'Peněžní deník'!C367)</f>
        <v/>
      </c>
      <c r="B363" s="197" t="str">
        <f>IF(ISBLANK('Peněžní deník'!B367),"",'Peněžní deník'!B367)</f>
        <v/>
      </c>
      <c r="C363" t="str">
        <f>IF(ISBLANK('Peněžní deník'!D367),"",'Peněžní deník'!D367)</f>
        <v/>
      </c>
      <c r="D363" t="str">
        <f>IF(ISNUMBER('Peněžní deník'!F367),"příjmový",IF(ISNUMBER('Peněžní deník'!G367),"výdajový",IF(ISNUMBER('Peněžní deník'!H367),"příjmový",IF(ISNUMBER('Peněžní deník'!I367),"výdajový",""))))</f>
        <v/>
      </c>
      <c r="E363" t="str">
        <f>IF(ISNUMBER('Peněžní deník'!F367),"hotově",IF(ISNUMBER('Peněžní deník'!G367),"hotově",IF(ISNUMBER('Peněžní deník'!H367),"na účet",IF(ISNUMBER('Peněžní deník'!I367),"z účtu",""))))</f>
        <v/>
      </c>
      <c r="F363" t="e">
        <f>VLOOKUP('Peněžní deník'!E367,'Čísla položek'!$A$2:$C$45,2,FALSE)</f>
        <v>#N/A</v>
      </c>
      <c r="G363" s="205" t="str">
        <f>TEXT('Peněžní deník'!F367+'Peněžní deník'!G367+'Peněžní deník'!H367+'Peněžní deník'!I367,"0,00")</f>
        <v>0,00</v>
      </c>
      <c r="H363" s="205">
        <f t="shared" si="101"/>
        <v>0</v>
      </c>
      <c r="I363" s="205">
        <f t="shared" si="104"/>
        <v>0</v>
      </c>
      <c r="J363" t="str">
        <f t="shared" si="103"/>
        <v/>
      </c>
      <c r="K363" t="str">
        <f t="shared" si="105"/>
        <v/>
      </c>
      <c r="L363">
        <f t="shared" si="106"/>
        <v>1</v>
      </c>
      <c r="M363" t="str">
        <f t="shared" si="107"/>
        <v/>
      </c>
      <c r="N363" t="str">
        <f>IF(O363="0","",IF(L363=1,VLOOKUP(O363+0,slovy!$A$2:$C$10,3,FALSE),IF(Q363="1","",VLOOKUP(O363+0,slovy!$A$2:$B$10,2))))</f>
        <v/>
      </c>
      <c r="O363" t="str">
        <f t="shared" si="102"/>
        <v>0</v>
      </c>
      <c r="P363" t="e">
        <f>IF(Q363="0","",IF(Q363="1",VLOOKUP(O363+0,slovy!$F$2:$G$11,2,FALSE),VLOOKUP(Q363+0,slovy!$D$2:$E$10,2,FALSE)))</f>
        <v>#VALUE!</v>
      </c>
      <c r="Q363" t="str">
        <f t="shared" si="108"/>
        <v/>
      </c>
      <c r="R363">
        <f t="shared" si="92"/>
        <v>1</v>
      </c>
      <c r="S363" t="str">
        <f t="shared" si="93"/>
        <v/>
      </c>
      <c r="T363" t="str">
        <f>IF(U363="0","",IF(R363=1,VLOOKUP(U363+0,slovy!$A$2:$C$10,3,FALSE),IF(W363="1","",VLOOKUP(U363+0,slovy!$A$2:$B$10,2))))</f>
        <v/>
      </c>
      <c r="U363" t="str">
        <f t="shared" si="94"/>
        <v>0</v>
      </c>
      <c r="V363" t="e">
        <f>IF(W363="0","",IF(W363="1",VLOOKUP(U363+0,slovy!$F$2:$G$11,2,FALSE),VLOOKUP(W363+0,slovy!$D$2:$E$10,2,FALSE)))</f>
        <v>#VALUE!</v>
      </c>
      <c r="W363" t="str">
        <f t="shared" si="95"/>
        <v/>
      </c>
      <c r="X363" t="e">
        <f>IF(Y363="0","",VLOOKUP(Y363+0,slovy!$H$2:$I$10,2,FALSE))</f>
        <v>#VALUE!</v>
      </c>
      <c r="Y363" t="str">
        <f t="shared" si="96"/>
        <v/>
      </c>
      <c r="Z363" t="e">
        <f>IF(AC363="",VLOOKUP(AA363+0,slovy!$J$2:$K$10,2,FALSE),IF(AC363="0",IF(AE363="0","",IF(AA363="0","",VLOOKUP(AA363+0,slovy!J363:K371,2,FALSE))),IF(AC363="1","",IF(AA363="0",IF(AC363&gt;1,slovy!$M$13,""),VLOOKUP(AA363+0,slovy!$L$2:$M$10,2,FALSE)))))</f>
        <v>#VALUE!</v>
      </c>
      <c r="AA363" t="str">
        <f t="shared" si="97"/>
        <v/>
      </c>
      <c r="AB363" t="e">
        <f>IF(ISBLANK(AC363),"",IF(AC363="0","",IF(AC363="1",CONCATENATE(VLOOKUP(AA363+0,slovy!$F$2:$G$11,2,FALSE),slovy!$M$13),VLOOKUP(AC363+0,slovy!$D$2:$E$10,2,FALSE))))</f>
        <v>#VALUE!</v>
      </c>
      <c r="AC363" t="str">
        <f t="shared" si="98"/>
        <v/>
      </c>
      <c r="AD363" t="e">
        <f>IF(ISBLANK(AE363),"",IF(AE363="0","",IF(AA363="0",CONCATENATE(VLOOKUP(AE363+0,slovy!$H$2:$I$10,2,FALSE),slovy!$M$13),VLOOKUP(AE363+0,slovy!$H$2:$I$10,2,FALSE))))</f>
        <v>#VALUE!</v>
      </c>
      <c r="AE363" t="str">
        <f t="shared" si="99"/>
        <v/>
      </c>
      <c r="AF363" t="e">
        <f>IF(ISBLANK(AG363),"",VLOOKUP(AG363+0,slovy!$N$2:$O$10,2,FALSE))</f>
        <v>#VALUE!</v>
      </c>
      <c r="AG363" t="str">
        <f t="shared" si="100"/>
        <v/>
      </c>
      <c r="AK363">
        <f>ÚJ!$B$2</f>
        <v>0</v>
      </c>
      <c r="AL363">
        <f>ÚJ!$B$3</f>
        <v>0</v>
      </c>
      <c r="AM363">
        <f>ÚJ!$B$4</f>
        <v>0</v>
      </c>
      <c r="AN363" s="200">
        <f>ÚJ!$B$5</f>
        <v>0</v>
      </c>
    </row>
    <row r="364" spans="1:40" x14ac:dyDescent="0.25">
      <c r="A364" t="str">
        <f>IF(ISBLANK('Peněžní deník'!C368),"",'Peněžní deník'!C368)</f>
        <v/>
      </c>
      <c r="B364" s="197" t="str">
        <f>IF(ISBLANK('Peněžní deník'!B368),"",'Peněžní deník'!B368)</f>
        <v/>
      </c>
      <c r="C364" t="str">
        <f>IF(ISBLANK('Peněžní deník'!D368),"",'Peněžní deník'!D368)</f>
        <v/>
      </c>
      <c r="D364" t="str">
        <f>IF(ISNUMBER('Peněžní deník'!F368),"příjmový",IF(ISNUMBER('Peněžní deník'!G368),"výdajový",IF(ISNUMBER('Peněžní deník'!H368),"příjmový",IF(ISNUMBER('Peněžní deník'!I368),"výdajový",""))))</f>
        <v/>
      </c>
      <c r="E364" t="str">
        <f>IF(ISNUMBER('Peněžní deník'!F368),"hotově",IF(ISNUMBER('Peněžní deník'!G368),"hotově",IF(ISNUMBER('Peněžní deník'!H368),"na účet",IF(ISNUMBER('Peněžní deník'!I368),"z účtu",""))))</f>
        <v/>
      </c>
      <c r="F364" t="e">
        <f>VLOOKUP('Peněžní deník'!E368,'Čísla položek'!$A$2:$C$45,2,FALSE)</f>
        <v>#N/A</v>
      </c>
      <c r="G364" s="205" t="str">
        <f>TEXT('Peněžní deník'!F368+'Peněžní deník'!G368+'Peněžní deník'!H368+'Peněžní deník'!I368,"0,00")</f>
        <v>0,00</v>
      </c>
      <c r="H364" s="205">
        <f t="shared" si="101"/>
        <v>0</v>
      </c>
      <c r="I364" s="205">
        <f t="shared" si="104"/>
        <v>0</v>
      </c>
      <c r="J364" t="str">
        <f t="shared" si="103"/>
        <v/>
      </c>
      <c r="K364" t="str">
        <f t="shared" si="105"/>
        <v/>
      </c>
      <c r="L364">
        <f t="shared" si="106"/>
        <v>1</v>
      </c>
      <c r="M364" t="str">
        <f t="shared" si="107"/>
        <v/>
      </c>
      <c r="N364" t="str">
        <f>IF(O364="0","",IF(L364=1,VLOOKUP(O364+0,slovy!$A$2:$C$10,3,FALSE),IF(Q364="1","",VLOOKUP(O364+0,slovy!$A$2:$B$10,2))))</f>
        <v/>
      </c>
      <c r="O364" t="str">
        <f t="shared" si="102"/>
        <v>0</v>
      </c>
      <c r="P364" t="e">
        <f>IF(Q364="0","",IF(Q364="1",VLOOKUP(O364+0,slovy!$F$2:$G$11,2,FALSE),VLOOKUP(Q364+0,slovy!$D$2:$E$10,2,FALSE)))</f>
        <v>#VALUE!</v>
      </c>
      <c r="Q364" t="str">
        <f t="shared" si="108"/>
        <v/>
      </c>
      <c r="R364">
        <f t="shared" si="92"/>
        <v>1</v>
      </c>
      <c r="S364" t="str">
        <f t="shared" si="93"/>
        <v/>
      </c>
      <c r="T364" t="str">
        <f>IF(U364="0","",IF(R364=1,VLOOKUP(U364+0,slovy!$A$2:$C$10,3,FALSE),IF(W364="1","",VLOOKUP(U364+0,slovy!$A$2:$B$10,2))))</f>
        <v/>
      </c>
      <c r="U364" t="str">
        <f t="shared" si="94"/>
        <v>0</v>
      </c>
      <c r="V364" t="e">
        <f>IF(W364="0","",IF(W364="1",VLOOKUP(U364+0,slovy!$F$2:$G$11,2,FALSE),VLOOKUP(W364+0,slovy!$D$2:$E$10,2,FALSE)))</f>
        <v>#VALUE!</v>
      </c>
      <c r="W364" t="str">
        <f t="shared" si="95"/>
        <v/>
      </c>
      <c r="X364" t="e">
        <f>IF(Y364="0","",VLOOKUP(Y364+0,slovy!$H$2:$I$10,2,FALSE))</f>
        <v>#VALUE!</v>
      </c>
      <c r="Y364" t="str">
        <f t="shared" si="96"/>
        <v/>
      </c>
      <c r="Z364" t="e">
        <f>IF(AC364="",VLOOKUP(AA364+0,slovy!$J$2:$K$10,2,FALSE),IF(AC364="0",IF(AE364="0","",IF(AA364="0","",VLOOKUP(AA364+0,slovy!J364:K372,2,FALSE))),IF(AC364="1","",IF(AA364="0",IF(AC364&gt;1,slovy!$M$13,""),VLOOKUP(AA364+0,slovy!$L$2:$M$10,2,FALSE)))))</f>
        <v>#VALUE!</v>
      </c>
      <c r="AA364" t="str">
        <f t="shared" si="97"/>
        <v/>
      </c>
      <c r="AB364" t="e">
        <f>IF(ISBLANK(AC364),"",IF(AC364="0","",IF(AC364="1",CONCATENATE(VLOOKUP(AA364+0,slovy!$F$2:$G$11,2,FALSE),slovy!$M$13),VLOOKUP(AC364+0,slovy!$D$2:$E$10,2,FALSE))))</f>
        <v>#VALUE!</v>
      </c>
      <c r="AC364" t="str">
        <f t="shared" si="98"/>
        <v/>
      </c>
      <c r="AD364" t="e">
        <f>IF(ISBLANK(AE364),"",IF(AE364="0","",IF(AA364="0",CONCATENATE(VLOOKUP(AE364+0,slovy!$H$2:$I$10,2,FALSE),slovy!$M$13),VLOOKUP(AE364+0,slovy!$H$2:$I$10,2,FALSE))))</f>
        <v>#VALUE!</v>
      </c>
      <c r="AE364" t="str">
        <f t="shared" si="99"/>
        <v/>
      </c>
      <c r="AF364" t="e">
        <f>IF(ISBLANK(AG364),"",VLOOKUP(AG364+0,slovy!$N$2:$O$10,2,FALSE))</f>
        <v>#VALUE!</v>
      </c>
      <c r="AG364" t="str">
        <f t="shared" si="100"/>
        <v/>
      </c>
      <c r="AK364">
        <f>ÚJ!$B$2</f>
        <v>0</v>
      </c>
      <c r="AL364">
        <f>ÚJ!$B$3</f>
        <v>0</v>
      </c>
      <c r="AM364">
        <f>ÚJ!$B$4</f>
        <v>0</v>
      </c>
      <c r="AN364" s="200">
        <f>ÚJ!$B$5</f>
        <v>0</v>
      </c>
    </row>
    <row r="365" spans="1:40" x14ac:dyDescent="0.25">
      <c r="A365" t="str">
        <f>IF(ISBLANK('Peněžní deník'!C369),"",'Peněžní deník'!C369)</f>
        <v/>
      </c>
      <c r="B365" s="197" t="str">
        <f>IF(ISBLANK('Peněžní deník'!B369),"",'Peněžní deník'!B369)</f>
        <v/>
      </c>
      <c r="C365" t="str">
        <f>IF(ISBLANK('Peněžní deník'!D369),"",'Peněžní deník'!D369)</f>
        <v/>
      </c>
      <c r="D365" t="str">
        <f>IF(ISNUMBER('Peněžní deník'!F369),"příjmový",IF(ISNUMBER('Peněžní deník'!G369),"výdajový",IF(ISNUMBER('Peněžní deník'!H369),"příjmový",IF(ISNUMBER('Peněžní deník'!I369),"výdajový",""))))</f>
        <v/>
      </c>
      <c r="E365" t="str">
        <f>IF(ISNUMBER('Peněžní deník'!F369),"hotově",IF(ISNUMBER('Peněžní deník'!G369),"hotově",IF(ISNUMBER('Peněžní deník'!H369),"na účet",IF(ISNUMBER('Peněžní deník'!I369),"z účtu",""))))</f>
        <v/>
      </c>
      <c r="F365" t="e">
        <f>VLOOKUP('Peněžní deník'!E369,'Čísla položek'!$A$2:$C$45,2,FALSE)</f>
        <v>#N/A</v>
      </c>
      <c r="G365" s="205" t="str">
        <f>TEXT('Peněžní deník'!F369+'Peněžní deník'!G369+'Peněžní deník'!H369+'Peněžní deník'!I369,"0,00")</f>
        <v>0,00</v>
      </c>
      <c r="H365" s="205">
        <f t="shared" si="101"/>
        <v>0</v>
      </c>
      <c r="I365" s="205">
        <f t="shared" si="104"/>
        <v>0</v>
      </c>
      <c r="J365" t="str">
        <f t="shared" si="103"/>
        <v/>
      </c>
      <c r="K365" t="str">
        <f t="shared" si="105"/>
        <v/>
      </c>
      <c r="L365">
        <f t="shared" si="106"/>
        <v>1</v>
      </c>
      <c r="M365" t="str">
        <f t="shared" si="107"/>
        <v/>
      </c>
      <c r="N365" t="str">
        <f>IF(O365="0","",IF(L365=1,VLOOKUP(O365+0,slovy!$A$2:$C$10,3,FALSE),IF(Q365="1","",VLOOKUP(O365+0,slovy!$A$2:$B$10,2))))</f>
        <v/>
      </c>
      <c r="O365" t="str">
        <f t="shared" si="102"/>
        <v>0</v>
      </c>
      <c r="P365" t="e">
        <f>IF(Q365="0","",IF(Q365="1",VLOOKUP(O365+0,slovy!$F$2:$G$11,2,FALSE),VLOOKUP(Q365+0,slovy!$D$2:$E$10,2,FALSE)))</f>
        <v>#VALUE!</v>
      </c>
      <c r="Q365" t="str">
        <f t="shared" si="108"/>
        <v/>
      </c>
      <c r="R365">
        <f t="shared" si="92"/>
        <v>1</v>
      </c>
      <c r="S365" t="str">
        <f t="shared" si="93"/>
        <v/>
      </c>
      <c r="T365" t="str">
        <f>IF(U365="0","",IF(R365=1,VLOOKUP(U365+0,slovy!$A$2:$C$10,3,FALSE),IF(W365="1","",VLOOKUP(U365+0,slovy!$A$2:$B$10,2))))</f>
        <v/>
      </c>
      <c r="U365" t="str">
        <f t="shared" si="94"/>
        <v>0</v>
      </c>
      <c r="V365" t="e">
        <f>IF(W365="0","",IF(W365="1",VLOOKUP(U365+0,slovy!$F$2:$G$11,2,FALSE),VLOOKUP(W365+0,slovy!$D$2:$E$10,2,FALSE)))</f>
        <v>#VALUE!</v>
      </c>
      <c r="W365" t="str">
        <f t="shared" si="95"/>
        <v/>
      </c>
      <c r="X365" t="e">
        <f>IF(Y365="0","",VLOOKUP(Y365+0,slovy!$H$2:$I$10,2,FALSE))</f>
        <v>#VALUE!</v>
      </c>
      <c r="Y365" t="str">
        <f t="shared" si="96"/>
        <v/>
      </c>
      <c r="Z365" t="e">
        <f>IF(AC365="",VLOOKUP(AA365+0,slovy!$J$2:$K$10,2,FALSE),IF(AC365="0",IF(AE365="0","",IF(AA365="0","",VLOOKUP(AA365+0,slovy!J365:K373,2,FALSE))),IF(AC365="1","",IF(AA365="0",IF(AC365&gt;1,slovy!$M$13,""),VLOOKUP(AA365+0,slovy!$L$2:$M$10,2,FALSE)))))</f>
        <v>#VALUE!</v>
      </c>
      <c r="AA365" t="str">
        <f t="shared" si="97"/>
        <v/>
      </c>
      <c r="AB365" t="e">
        <f>IF(ISBLANK(AC365),"",IF(AC365="0","",IF(AC365="1",CONCATENATE(VLOOKUP(AA365+0,slovy!$F$2:$G$11,2,FALSE),slovy!$M$13),VLOOKUP(AC365+0,slovy!$D$2:$E$10,2,FALSE))))</f>
        <v>#VALUE!</v>
      </c>
      <c r="AC365" t="str">
        <f t="shared" si="98"/>
        <v/>
      </c>
      <c r="AD365" t="e">
        <f>IF(ISBLANK(AE365),"",IF(AE365="0","",IF(AA365="0",CONCATENATE(VLOOKUP(AE365+0,slovy!$H$2:$I$10,2,FALSE),slovy!$M$13),VLOOKUP(AE365+0,slovy!$H$2:$I$10,2,FALSE))))</f>
        <v>#VALUE!</v>
      </c>
      <c r="AE365" t="str">
        <f t="shared" si="99"/>
        <v/>
      </c>
      <c r="AF365" t="e">
        <f>IF(ISBLANK(AG365),"",VLOOKUP(AG365+0,slovy!$N$2:$O$10,2,FALSE))</f>
        <v>#VALUE!</v>
      </c>
      <c r="AG365" t="str">
        <f t="shared" si="100"/>
        <v/>
      </c>
      <c r="AK365">
        <f>ÚJ!$B$2</f>
        <v>0</v>
      </c>
      <c r="AL365">
        <f>ÚJ!$B$3</f>
        <v>0</v>
      </c>
      <c r="AM365">
        <f>ÚJ!$B$4</f>
        <v>0</v>
      </c>
      <c r="AN365" s="200">
        <f>ÚJ!$B$5</f>
        <v>0</v>
      </c>
    </row>
    <row r="366" spans="1:40" x14ac:dyDescent="0.25">
      <c r="A366" t="str">
        <f>IF(ISBLANK('Peněžní deník'!C370),"",'Peněžní deník'!C370)</f>
        <v/>
      </c>
      <c r="B366" s="197" t="str">
        <f>IF(ISBLANK('Peněžní deník'!B370),"",'Peněžní deník'!B370)</f>
        <v/>
      </c>
      <c r="C366" t="str">
        <f>IF(ISBLANK('Peněžní deník'!D370),"",'Peněžní deník'!D370)</f>
        <v/>
      </c>
      <c r="D366" t="str">
        <f>IF(ISNUMBER('Peněžní deník'!F370),"příjmový",IF(ISNUMBER('Peněžní deník'!G370),"výdajový",IF(ISNUMBER('Peněžní deník'!H370),"příjmový",IF(ISNUMBER('Peněžní deník'!I370),"výdajový",""))))</f>
        <v/>
      </c>
      <c r="E366" t="str">
        <f>IF(ISNUMBER('Peněžní deník'!F370),"hotově",IF(ISNUMBER('Peněžní deník'!G370),"hotově",IF(ISNUMBER('Peněžní deník'!H370),"na účet",IF(ISNUMBER('Peněžní deník'!I370),"z účtu",""))))</f>
        <v/>
      </c>
      <c r="F366" t="e">
        <f>VLOOKUP('Peněžní deník'!E370,'Čísla položek'!$A$2:$C$45,2,FALSE)</f>
        <v>#N/A</v>
      </c>
      <c r="G366" s="205" t="str">
        <f>TEXT('Peněžní deník'!F370+'Peněžní deník'!G370+'Peněžní deník'!H370+'Peněžní deník'!I370,"0,00")</f>
        <v>0,00</v>
      </c>
      <c r="H366" s="205">
        <f t="shared" si="101"/>
        <v>0</v>
      </c>
      <c r="I366" s="205">
        <f t="shared" si="104"/>
        <v>0</v>
      </c>
      <c r="J366" t="str">
        <f t="shared" si="103"/>
        <v/>
      </c>
      <c r="K366" t="str">
        <f t="shared" si="105"/>
        <v/>
      </c>
      <c r="L366">
        <f t="shared" si="106"/>
        <v>1</v>
      </c>
      <c r="M366" t="str">
        <f t="shared" si="107"/>
        <v/>
      </c>
      <c r="N366" t="str">
        <f>IF(O366="0","",IF(L366=1,VLOOKUP(O366+0,slovy!$A$2:$C$10,3,FALSE),IF(Q366="1","",VLOOKUP(O366+0,slovy!$A$2:$B$10,2))))</f>
        <v/>
      </c>
      <c r="O366" t="str">
        <f t="shared" si="102"/>
        <v>0</v>
      </c>
      <c r="P366" t="e">
        <f>IF(Q366="0","",IF(Q366="1",VLOOKUP(O366+0,slovy!$F$2:$G$11,2,FALSE),VLOOKUP(Q366+0,slovy!$D$2:$E$10,2,FALSE)))</f>
        <v>#VALUE!</v>
      </c>
      <c r="Q366" t="str">
        <f t="shared" si="108"/>
        <v/>
      </c>
      <c r="R366">
        <f t="shared" si="92"/>
        <v>1</v>
      </c>
      <c r="S366" t="str">
        <f t="shared" si="93"/>
        <v/>
      </c>
      <c r="T366" t="str">
        <f>IF(U366="0","",IF(R366=1,VLOOKUP(U366+0,slovy!$A$2:$C$10,3,FALSE),IF(W366="1","",VLOOKUP(U366+0,slovy!$A$2:$B$10,2))))</f>
        <v/>
      </c>
      <c r="U366" t="str">
        <f t="shared" si="94"/>
        <v>0</v>
      </c>
      <c r="V366" t="e">
        <f>IF(W366="0","",IF(W366="1",VLOOKUP(U366+0,slovy!$F$2:$G$11,2,FALSE),VLOOKUP(W366+0,slovy!$D$2:$E$10,2,FALSE)))</f>
        <v>#VALUE!</v>
      </c>
      <c r="W366" t="str">
        <f t="shared" si="95"/>
        <v/>
      </c>
      <c r="X366" t="e">
        <f>IF(Y366="0","",VLOOKUP(Y366+0,slovy!$H$2:$I$10,2,FALSE))</f>
        <v>#VALUE!</v>
      </c>
      <c r="Y366" t="str">
        <f t="shared" si="96"/>
        <v/>
      </c>
      <c r="Z366" t="e">
        <f>IF(AC366="",VLOOKUP(AA366+0,slovy!$J$2:$K$10,2,FALSE),IF(AC366="0",IF(AE366="0","",IF(AA366="0","",VLOOKUP(AA366+0,slovy!J366:K374,2,FALSE))),IF(AC366="1","",IF(AA366="0",IF(AC366&gt;1,slovy!$M$13,""),VLOOKUP(AA366+0,slovy!$L$2:$M$10,2,FALSE)))))</f>
        <v>#VALUE!</v>
      </c>
      <c r="AA366" t="str">
        <f t="shared" si="97"/>
        <v/>
      </c>
      <c r="AB366" t="e">
        <f>IF(ISBLANK(AC366),"",IF(AC366="0","",IF(AC366="1",CONCATENATE(VLOOKUP(AA366+0,slovy!$F$2:$G$11,2,FALSE),slovy!$M$13),VLOOKUP(AC366+0,slovy!$D$2:$E$10,2,FALSE))))</f>
        <v>#VALUE!</v>
      </c>
      <c r="AC366" t="str">
        <f t="shared" si="98"/>
        <v/>
      </c>
      <c r="AD366" t="e">
        <f>IF(ISBLANK(AE366),"",IF(AE366="0","",IF(AA366="0",CONCATENATE(VLOOKUP(AE366+0,slovy!$H$2:$I$10,2,FALSE),slovy!$M$13),VLOOKUP(AE366+0,slovy!$H$2:$I$10,2,FALSE))))</f>
        <v>#VALUE!</v>
      </c>
      <c r="AE366" t="str">
        <f t="shared" si="99"/>
        <v/>
      </c>
      <c r="AF366" t="e">
        <f>IF(ISBLANK(AG366),"",VLOOKUP(AG366+0,slovy!$N$2:$O$10,2,FALSE))</f>
        <v>#VALUE!</v>
      </c>
      <c r="AG366" t="str">
        <f t="shared" si="100"/>
        <v/>
      </c>
      <c r="AK366">
        <f>ÚJ!$B$2</f>
        <v>0</v>
      </c>
      <c r="AL366">
        <f>ÚJ!$B$3</f>
        <v>0</v>
      </c>
      <c r="AM366">
        <f>ÚJ!$B$4</f>
        <v>0</v>
      </c>
      <c r="AN366" s="200">
        <f>ÚJ!$B$5</f>
        <v>0</v>
      </c>
    </row>
    <row r="367" spans="1:40" x14ac:dyDescent="0.25">
      <c r="A367" t="str">
        <f>IF(ISBLANK('Peněžní deník'!C371),"",'Peněžní deník'!C371)</f>
        <v/>
      </c>
      <c r="B367" s="197" t="str">
        <f>IF(ISBLANK('Peněžní deník'!B371),"",'Peněžní deník'!B371)</f>
        <v/>
      </c>
      <c r="C367" t="str">
        <f>IF(ISBLANK('Peněžní deník'!D371),"",'Peněžní deník'!D371)</f>
        <v/>
      </c>
      <c r="D367" t="str">
        <f>IF(ISNUMBER('Peněžní deník'!F371),"příjmový",IF(ISNUMBER('Peněžní deník'!G371),"výdajový",IF(ISNUMBER('Peněžní deník'!H371),"příjmový",IF(ISNUMBER('Peněžní deník'!I371),"výdajový",""))))</f>
        <v/>
      </c>
      <c r="E367" t="str">
        <f>IF(ISNUMBER('Peněžní deník'!F371),"hotově",IF(ISNUMBER('Peněžní deník'!G371),"hotově",IF(ISNUMBER('Peněžní deník'!H371),"na účet",IF(ISNUMBER('Peněžní deník'!I371),"z účtu",""))))</f>
        <v/>
      </c>
      <c r="F367" t="e">
        <f>VLOOKUP('Peněžní deník'!E371,'Čísla položek'!$A$2:$C$45,2,FALSE)</f>
        <v>#N/A</v>
      </c>
      <c r="G367" s="205" t="str">
        <f>TEXT('Peněžní deník'!F371+'Peněžní deník'!G371+'Peněžní deník'!H371+'Peněžní deník'!I371,"0,00")</f>
        <v>0,00</v>
      </c>
      <c r="H367" s="205">
        <f t="shared" si="101"/>
        <v>0</v>
      </c>
      <c r="I367" s="205">
        <f t="shared" si="104"/>
        <v>0</v>
      </c>
      <c r="J367" t="str">
        <f t="shared" si="103"/>
        <v/>
      </c>
      <c r="K367" t="str">
        <f t="shared" si="105"/>
        <v/>
      </c>
      <c r="L367">
        <f t="shared" si="106"/>
        <v>1</v>
      </c>
      <c r="M367" t="str">
        <f t="shared" si="107"/>
        <v/>
      </c>
      <c r="N367" t="str">
        <f>IF(O367="0","",IF(L367=1,VLOOKUP(O367+0,slovy!$A$2:$C$10,3,FALSE),IF(Q367="1","",VLOOKUP(O367+0,slovy!$A$2:$B$10,2))))</f>
        <v/>
      </c>
      <c r="O367" t="str">
        <f t="shared" si="102"/>
        <v>0</v>
      </c>
      <c r="P367" t="e">
        <f>IF(Q367="0","",IF(Q367="1",VLOOKUP(O367+0,slovy!$F$2:$G$11,2,FALSE),VLOOKUP(Q367+0,slovy!$D$2:$E$10,2,FALSE)))</f>
        <v>#VALUE!</v>
      </c>
      <c r="Q367" t="str">
        <f t="shared" si="108"/>
        <v/>
      </c>
      <c r="R367">
        <f t="shared" si="92"/>
        <v>1</v>
      </c>
      <c r="S367" t="str">
        <f t="shared" si="93"/>
        <v/>
      </c>
      <c r="T367" t="str">
        <f>IF(U367="0","",IF(R367=1,VLOOKUP(U367+0,slovy!$A$2:$C$10,3,FALSE),IF(W367="1","",VLOOKUP(U367+0,slovy!$A$2:$B$10,2))))</f>
        <v/>
      </c>
      <c r="U367" t="str">
        <f t="shared" si="94"/>
        <v>0</v>
      </c>
      <c r="V367" t="e">
        <f>IF(W367="0","",IF(W367="1",VLOOKUP(U367+0,slovy!$F$2:$G$11,2,FALSE),VLOOKUP(W367+0,slovy!$D$2:$E$10,2,FALSE)))</f>
        <v>#VALUE!</v>
      </c>
      <c r="W367" t="str">
        <f t="shared" si="95"/>
        <v/>
      </c>
      <c r="X367" t="e">
        <f>IF(Y367="0","",VLOOKUP(Y367+0,slovy!$H$2:$I$10,2,FALSE))</f>
        <v>#VALUE!</v>
      </c>
      <c r="Y367" t="str">
        <f t="shared" si="96"/>
        <v/>
      </c>
      <c r="Z367" t="e">
        <f>IF(AC367="",VLOOKUP(AA367+0,slovy!$J$2:$K$10,2,FALSE),IF(AC367="0",IF(AE367="0","",IF(AA367="0","",VLOOKUP(AA367+0,slovy!J367:K375,2,FALSE))),IF(AC367="1","",IF(AA367="0",IF(AC367&gt;1,slovy!$M$13,""),VLOOKUP(AA367+0,slovy!$L$2:$M$10,2,FALSE)))))</f>
        <v>#VALUE!</v>
      </c>
      <c r="AA367" t="str">
        <f t="shared" si="97"/>
        <v/>
      </c>
      <c r="AB367" t="e">
        <f>IF(ISBLANK(AC367),"",IF(AC367="0","",IF(AC367="1",CONCATENATE(VLOOKUP(AA367+0,slovy!$F$2:$G$11,2,FALSE),slovy!$M$13),VLOOKUP(AC367+0,slovy!$D$2:$E$10,2,FALSE))))</f>
        <v>#VALUE!</v>
      </c>
      <c r="AC367" t="str">
        <f t="shared" si="98"/>
        <v/>
      </c>
      <c r="AD367" t="e">
        <f>IF(ISBLANK(AE367),"",IF(AE367="0","",IF(AA367="0",CONCATENATE(VLOOKUP(AE367+0,slovy!$H$2:$I$10,2,FALSE),slovy!$M$13),VLOOKUP(AE367+0,slovy!$H$2:$I$10,2,FALSE))))</f>
        <v>#VALUE!</v>
      </c>
      <c r="AE367" t="str">
        <f t="shared" si="99"/>
        <v/>
      </c>
      <c r="AF367" t="e">
        <f>IF(ISBLANK(AG367),"",VLOOKUP(AG367+0,slovy!$N$2:$O$10,2,FALSE))</f>
        <v>#VALUE!</v>
      </c>
      <c r="AG367" t="str">
        <f t="shared" si="100"/>
        <v/>
      </c>
      <c r="AK367">
        <f>ÚJ!$B$2</f>
        <v>0</v>
      </c>
      <c r="AL367">
        <f>ÚJ!$B$3</f>
        <v>0</v>
      </c>
      <c r="AM367">
        <f>ÚJ!$B$4</f>
        <v>0</v>
      </c>
      <c r="AN367" s="200">
        <f>ÚJ!$B$5</f>
        <v>0</v>
      </c>
    </row>
    <row r="368" spans="1:40" x14ac:dyDescent="0.25">
      <c r="A368" t="str">
        <f>IF(ISBLANK('Peněžní deník'!C372),"",'Peněžní deník'!C372)</f>
        <v/>
      </c>
      <c r="B368" s="197" t="str">
        <f>IF(ISBLANK('Peněžní deník'!B372),"",'Peněžní deník'!B372)</f>
        <v/>
      </c>
      <c r="C368" t="str">
        <f>IF(ISBLANK('Peněžní deník'!D372),"",'Peněžní deník'!D372)</f>
        <v/>
      </c>
      <c r="D368" t="str">
        <f>IF(ISNUMBER('Peněžní deník'!F372),"příjmový",IF(ISNUMBER('Peněžní deník'!G372),"výdajový",IF(ISNUMBER('Peněžní deník'!H372),"příjmový",IF(ISNUMBER('Peněžní deník'!I372),"výdajový",""))))</f>
        <v/>
      </c>
      <c r="E368" t="str">
        <f>IF(ISNUMBER('Peněžní deník'!F372),"hotově",IF(ISNUMBER('Peněžní deník'!G372),"hotově",IF(ISNUMBER('Peněžní deník'!H372),"na účet",IF(ISNUMBER('Peněžní deník'!I372),"z účtu",""))))</f>
        <v/>
      </c>
      <c r="F368" t="e">
        <f>VLOOKUP('Peněžní deník'!E372,'Čísla položek'!$A$2:$C$45,2,FALSE)</f>
        <v>#N/A</v>
      </c>
      <c r="G368" s="205" t="str">
        <f>TEXT('Peněžní deník'!F372+'Peněžní deník'!G372+'Peněžní deník'!H372+'Peněžní deník'!I372,"0,00")</f>
        <v>0,00</v>
      </c>
      <c r="H368" s="205">
        <f t="shared" si="101"/>
        <v>0</v>
      </c>
      <c r="I368" s="205">
        <f t="shared" si="104"/>
        <v>0</v>
      </c>
      <c r="J368" t="str">
        <f t="shared" si="103"/>
        <v/>
      </c>
      <c r="K368" t="str">
        <f t="shared" si="105"/>
        <v/>
      </c>
      <c r="L368">
        <f t="shared" si="106"/>
        <v>1</v>
      </c>
      <c r="M368" t="str">
        <f t="shared" si="107"/>
        <v/>
      </c>
      <c r="N368" t="str">
        <f>IF(O368="0","",IF(L368=1,VLOOKUP(O368+0,slovy!$A$2:$C$10,3,FALSE),IF(Q368="1","",VLOOKUP(O368+0,slovy!$A$2:$B$10,2))))</f>
        <v/>
      </c>
      <c r="O368" t="str">
        <f t="shared" si="102"/>
        <v>0</v>
      </c>
      <c r="P368" t="e">
        <f>IF(Q368="0","",IF(Q368="1",VLOOKUP(O368+0,slovy!$F$2:$G$11,2,FALSE),VLOOKUP(Q368+0,slovy!$D$2:$E$10,2,FALSE)))</f>
        <v>#VALUE!</v>
      </c>
      <c r="Q368" t="str">
        <f t="shared" si="108"/>
        <v/>
      </c>
      <c r="R368">
        <f t="shared" si="92"/>
        <v>1</v>
      </c>
      <c r="S368" t="str">
        <f t="shared" si="93"/>
        <v/>
      </c>
      <c r="T368" t="str">
        <f>IF(U368="0","",IF(R368=1,VLOOKUP(U368+0,slovy!$A$2:$C$10,3,FALSE),IF(W368="1","",VLOOKUP(U368+0,slovy!$A$2:$B$10,2))))</f>
        <v/>
      </c>
      <c r="U368" t="str">
        <f t="shared" si="94"/>
        <v>0</v>
      </c>
      <c r="V368" t="e">
        <f>IF(W368="0","",IF(W368="1",VLOOKUP(U368+0,slovy!$F$2:$G$11,2,FALSE),VLOOKUP(W368+0,slovy!$D$2:$E$10,2,FALSE)))</f>
        <v>#VALUE!</v>
      </c>
      <c r="W368" t="str">
        <f t="shared" si="95"/>
        <v/>
      </c>
      <c r="X368" t="e">
        <f>IF(Y368="0","",VLOOKUP(Y368+0,slovy!$H$2:$I$10,2,FALSE))</f>
        <v>#VALUE!</v>
      </c>
      <c r="Y368" t="str">
        <f t="shared" si="96"/>
        <v/>
      </c>
      <c r="Z368" t="e">
        <f>IF(AC368="",VLOOKUP(AA368+0,slovy!$J$2:$K$10,2,FALSE),IF(AC368="0",IF(AE368="0","",IF(AA368="0","",VLOOKUP(AA368+0,slovy!J368:K376,2,FALSE))),IF(AC368="1","",IF(AA368="0",IF(AC368&gt;1,slovy!$M$13,""),VLOOKUP(AA368+0,slovy!$L$2:$M$10,2,FALSE)))))</f>
        <v>#VALUE!</v>
      </c>
      <c r="AA368" t="str">
        <f t="shared" si="97"/>
        <v/>
      </c>
      <c r="AB368" t="e">
        <f>IF(ISBLANK(AC368),"",IF(AC368="0","",IF(AC368="1",CONCATENATE(VLOOKUP(AA368+0,slovy!$F$2:$G$11,2,FALSE),slovy!$M$13),VLOOKUP(AC368+0,slovy!$D$2:$E$10,2,FALSE))))</f>
        <v>#VALUE!</v>
      </c>
      <c r="AC368" t="str">
        <f t="shared" si="98"/>
        <v/>
      </c>
      <c r="AD368" t="e">
        <f>IF(ISBLANK(AE368),"",IF(AE368="0","",IF(AA368="0",CONCATENATE(VLOOKUP(AE368+0,slovy!$H$2:$I$10,2,FALSE),slovy!$M$13),VLOOKUP(AE368+0,slovy!$H$2:$I$10,2,FALSE))))</f>
        <v>#VALUE!</v>
      </c>
      <c r="AE368" t="str">
        <f t="shared" si="99"/>
        <v/>
      </c>
      <c r="AF368" t="e">
        <f>IF(ISBLANK(AG368),"",VLOOKUP(AG368+0,slovy!$N$2:$O$10,2,FALSE))</f>
        <v>#VALUE!</v>
      </c>
      <c r="AG368" t="str">
        <f t="shared" si="100"/>
        <v/>
      </c>
      <c r="AK368">
        <f>ÚJ!$B$2</f>
        <v>0</v>
      </c>
      <c r="AL368">
        <f>ÚJ!$B$3</f>
        <v>0</v>
      </c>
      <c r="AM368">
        <f>ÚJ!$B$4</f>
        <v>0</v>
      </c>
      <c r="AN368" s="200">
        <f>ÚJ!$B$5</f>
        <v>0</v>
      </c>
    </row>
    <row r="369" spans="1:40" x14ac:dyDescent="0.25">
      <c r="A369" t="str">
        <f>IF(ISBLANK('Peněžní deník'!C373),"",'Peněžní deník'!C373)</f>
        <v/>
      </c>
      <c r="B369" s="197" t="str">
        <f>IF(ISBLANK('Peněžní deník'!B373),"",'Peněžní deník'!B373)</f>
        <v/>
      </c>
      <c r="C369" t="str">
        <f>IF(ISBLANK('Peněžní deník'!D373),"",'Peněžní deník'!D373)</f>
        <v/>
      </c>
      <c r="D369" t="str">
        <f>IF(ISNUMBER('Peněžní deník'!F373),"příjmový",IF(ISNUMBER('Peněžní deník'!G373),"výdajový",IF(ISNUMBER('Peněžní deník'!H373),"příjmový",IF(ISNUMBER('Peněžní deník'!I373),"výdajový",""))))</f>
        <v/>
      </c>
      <c r="E369" t="str">
        <f>IF(ISNUMBER('Peněžní deník'!F373),"hotově",IF(ISNUMBER('Peněžní deník'!G373),"hotově",IF(ISNUMBER('Peněžní deník'!H373),"na účet",IF(ISNUMBER('Peněžní deník'!I373),"z účtu",""))))</f>
        <v/>
      </c>
      <c r="F369" t="e">
        <f>VLOOKUP('Peněžní deník'!E373,'Čísla položek'!$A$2:$C$45,2,FALSE)</f>
        <v>#N/A</v>
      </c>
      <c r="G369" s="205" t="str">
        <f>TEXT('Peněžní deník'!F373+'Peněžní deník'!G373+'Peněžní deník'!H373+'Peněžní deník'!I373,"0,00")</f>
        <v>0,00</v>
      </c>
      <c r="H369" s="205">
        <f t="shared" si="101"/>
        <v>0</v>
      </c>
      <c r="I369" s="205">
        <f t="shared" si="104"/>
        <v>0</v>
      </c>
      <c r="J369" t="str">
        <f t="shared" si="103"/>
        <v/>
      </c>
      <c r="K369" t="str">
        <f t="shared" si="105"/>
        <v/>
      </c>
      <c r="L369">
        <f t="shared" si="106"/>
        <v>1</v>
      </c>
      <c r="M369" t="str">
        <f t="shared" si="107"/>
        <v/>
      </c>
      <c r="N369" t="str">
        <f>IF(O369="0","",IF(L369=1,VLOOKUP(O369+0,slovy!$A$2:$C$10,3,FALSE),IF(Q369="1","",VLOOKUP(O369+0,slovy!$A$2:$B$10,2))))</f>
        <v/>
      </c>
      <c r="O369" t="str">
        <f t="shared" si="102"/>
        <v>0</v>
      </c>
      <c r="P369" t="e">
        <f>IF(Q369="0","",IF(Q369="1",VLOOKUP(O369+0,slovy!$F$2:$G$11,2,FALSE),VLOOKUP(Q369+0,slovy!$D$2:$E$10,2,FALSE)))</f>
        <v>#VALUE!</v>
      </c>
      <c r="Q369" t="str">
        <f t="shared" si="108"/>
        <v/>
      </c>
      <c r="R369">
        <f t="shared" si="92"/>
        <v>1</v>
      </c>
      <c r="S369" t="str">
        <f t="shared" si="93"/>
        <v/>
      </c>
      <c r="T369" t="str">
        <f>IF(U369="0","",IF(R369=1,VLOOKUP(U369+0,slovy!$A$2:$C$10,3,FALSE),IF(W369="1","",VLOOKUP(U369+0,slovy!$A$2:$B$10,2))))</f>
        <v/>
      </c>
      <c r="U369" t="str">
        <f t="shared" si="94"/>
        <v>0</v>
      </c>
      <c r="V369" t="e">
        <f>IF(W369="0","",IF(W369="1",VLOOKUP(U369+0,slovy!$F$2:$G$11,2,FALSE),VLOOKUP(W369+0,slovy!$D$2:$E$10,2,FALSE)))</f>
        <v>#VALUE!</v>
      </c>
      <c r="W369" t="str">
        <f t="shared" si="95"/>
        <v/>
      </c>
      <c r="X369" t="e">
        <f>IF(Y369="0","",VLOOKUP(Y369+0,slovy!$H$2:$I$10,2,FALSE))</f>
        <v>#VALUE!</v>
      </c>
      <c r="Y369" t="str">
        <f t="shared" si="96"/>
        <v/>
      </c>
      <c r="Z369" t="e">
        <f>IF(AC369="",VLOOKUP(AA369+0,slovy!$J$2:$K$10,2,FALSE),IF(AC369="0",IF(AE369="0","",IF(AA369="0","",VLOOKUP(AA369+0,slovy!J369:K377,2,FALSE))),IF(AC369="1","",IF(AA369="0",IF(AC369&gt;1,slovy!$M$13,""),VLOOKUP(AA369+0,slovy!$L$2:$M$10,2,FALSE)))))</f>
        <v>#VALUE!</v>
      </c>
      <c r="AA369" t="str">
        <f t="shared" si="97"/>
        <v/>
      </c>
      <c r="AB369" t="e">
        <f>IF(ISBLANK(AC369),"",IF(AC369="0","",IF(AC369="1",CONCATENATE(VLOOKUP(AA369+0,slovy!$F$2:$G$11,2,FALSE),slovy!$M$13),VLOOKUP(AC369+0,slovy!$D$2:$E$10,2,FALSE))))</f>
        <v>#VALUE!</v>
      </c>
      <c r="AC369" t="str">
        <f t="shared" si="98"/>
        <v/>
      </c>
      <c r="AD369" t="e">
        <f>IF(ISBLANK(AE369),"",IF(AE369="0","",IF(AA369="0",CONCATENATE(VLOOKUP(AE369+0,slovy!$H$2:$I$10,2,FALSE),slovy!$M$13),VLOOKUP(AE369+0,slovy!$H$2:$I$10,2,FALSE))))</f>
        <v>#VALUE!</v>
      </c>
      <c r="AE369" t="str">
        <f t="shared" si="99"/>
        <v/>
      </c>
      <c r="AF369" t="e">
        <f>IF(ISBLANK(AG369),"",VLOOKUP(AG369+0,slovy!$N$2:$O$10,2,FALSE))</f>
        <v>#VALUE!</v>
      </c>
      <c r="AG369" t="str">
        <f t="shared" si="100"/>
        <v/>
      </c>
      <c r="AK369">
        <f>ÚJ!$B$2</f>
        <v>0</v>
      </c>
      <c r="AL369">
        <f>ÚJ!$B$3</f>
        <v>0</v>
      </c>
      <c r="AM369">
        <f>ÚJ!$B$4</f>
        <v>0</v>
      </c>
      <c r="AN369" s="200">
        <f>ÚJ!$B$5</f>
        <v>0</v>
      </c>
    </row>
    <row r="370" spans="1:40" x14ac:dyDescent="0.25">
      <c r="A370" t="str">
        <f>IF(ISBLANK('Peněžní deník'!C374),"",'Peněžní deník'!C374)</f>
        <v/>
      </c>
      <c r="B370" s="197" t="str">
        <f>IF(ISBLANK('Peněžní deník'!B374),"",'Peněžní deník'!B374)</f>
        <v/>
      </c>
      <c r="C370" t="str">
        <f>IF(ISBLANK('Peněžní deník'!D374),"",'Peněžní deník'!D374)</f>
        <v/>
      </c>
      <c r="D370" t="str">
        <f>IF(ISNUMBER('Peněžní deník'!F374),"příjmový",IF(ISNUMBER('Peněžní deník'!G374),"výdajový",IF(ISNUMBER('Peněžní deník'!H374),"příjmový",IF(ISNUMBER('Peněžní deník'!I374),"výdajový",""))))</f>
        <v/>
      </c>
      <c r="E370" t="str">
        <f>IF(ISNUMBER('Peněžní deník'!F374),"hotově",IF(ISNUMBER('Peněžní deník'!G374),"hotově",IF(ISNUMBER('Peněžní deník'!H374),"na účet",IF(ISNUMBER('Peněžní deník'!I374),"z účtu",""))))</f>
        <v/>
      </c>
      <c r="F370" t="e">
        <f>VLOOKUP('Peněžní deník'!E374,'Čísla položek'!$A$2:$C$45,2,FALSE)</f>
        <v>#N/A</v>
      </c>
      <c r="G370" s="205" t="str">
        <f>TEXT('Peněžní deník'!F374+'Peněžní deník'!G374+'Peněžní deník'!H374+'Peněžní deník'!I374,"0,00")</f>
        <v>0,00</v>
      </c>
      <c r="H370" s="205">
        <f t="shared" si="101"/>
        <v>0</v>
      </c>
      <c r="I370" s="205">
        <f t="shared" si="104"/>
        <v>0</v>
      </c>
      <c r="J370" t="str">
        <f t="shared" si="103"/>
        <v/>
      </c>
      <c r="K370" t="str">
        <f t="shared" si="105"/>
        <v/>
      </c>
      <c r="L370">
        <f t="shared" si="106"/>
        <v>1</v>
      </c>
      <c r="M370" t="str">
        <f t="shared" si="107"/>
        <v/>
      </c>
      <c r="N370" t="str">
        <f>IF(O370="0","",IF(L370=1,VLOOKUP(O370+0,slovy!$A$2:$C$10,3,FALSE),IF(Q370="1","",VLOOKUP(O370+0,slovy!$A$2:$B$10,2))))</f>
        <v/>
      </c>
      <c r="O370" t="str">
        <f t="shared" si="102"/>
        <v>0</v>
      </c>
      <c r="P370" t="e">
        <f>IF(Q370="0","",IF(Q370="1",VLOOKUP(O370+0,slovy!$F$2:$G$11,2,FALSE),VLOOKUP(Q370+0,slovy!$D$2:$E$10,2,FALSE)))</f>
        <v>#VALUE!</v>
      </c>
      <c r="Q370" t="str">
        <f t="shared" si="108"/>
        <v/>
      </c>
      <c r="R370">
        <f t="shared" si="92"/>
        <v>1</v>
      </c>
      <c r="S370" t="str">
        <f t="shared" si="93"/>
        <v/>
      </c>
      <c r="T370" t="str">
        <f>IF(U370="0","",IF(R370=1,VLOOKUP(U370+0,slovy!$A$2:$C$10,3,FALSE),IF(W370="1","",VLOOKUP(U370+0,slovy!$A$2:$B$10,2))))</f>
        <v/>
      </c>
      <c r="U370" t="str">
        <f t="shared" si="94"/>
        <v>0</v>
      </c>
      <c r="V370" t="e">
        <f>IF(W370="0","",IF(W370="1",VLOOKUP(U370+0,slovy!$F$2:$G$11,2,FALSE),VLOOKUP(W370+0,slovy!$D$2:$E$10,2,FALSE)))</f>
        <v>#VALUE!</v>
      </c>
      <c r="W370" t="str">
        <f t="shared" si="95"/>
        <v/>
      </c>
      <c r="X370" t="e">
        <f>IF(Y370="0","",VLOOKUP(Y370+0,slovy!$H$2:$I$10,2,FALSE))</f>
        <v>#VALUE!</v>
      </c>
      <c r="Y370" t="str">
        <f t="shared" si="96"/>
        <v/>
      </c>
      <c r="Z370" t="e">
        <f>IF(AC370="",VLOOKUP(AA370+0,slovy!$J$2:$K$10,2,FALSE),IF(AC370="0",IF(AE370="0","",IF(AA370="0","",VLOOKUP(AA370+0,slovy!J370:K378,2,FALSE))),IF(AC370="1","",IF(AA370="0",IF(AC370&gt;1,slovy!$M$13,""),VLOOKUP(AA370+0,slovy!$L$2:$M$10,2,FALSE)))))</f>
        <v>#VALUE!</v>
      </c>
      <c r="AA370" t="str">
        <f t="shared" si="97"/>
        <v/>
      </c>
      <c r="AB370" t="e">
        <f>IF(ISBLANK(AC370),"",IF(AC370="0","",IF(AC370="1",CONCATENATE(VLOOKUP(AA370+0,slovy!$F$2:$G$11,2,FALSE),slovy!$M$13),VLOOKUP(AC370+0,slovy!$D$2:$E$10,2,FALSE))))</f>
        <v>#VALUE!</v>
      </c>
      <c r="AC370" t="str">
        <f t="shared" si="98"/>
        <v/>
      </c>
      <c r="AD370" t="e">
        <f>IF(ISBLANK(AE370),"",IF(AE370="0","",IF(AA370="0",CONCATENATE(VLOOKUP(AE370+0,slovy!$H$2:$I$10,2,FALSE),slovy!$M$13),VLOOKUP(AE370+0,slovy!$H$2:$I$10,2,FALSE))))</f>
        <v>#VALUE!</v>
      </c>
      <c r="AE370" t="str">
        <f t="shared" si="99"/>
        <v/>
      </c>
      <c r="AF370" t="e">
        <f>IF(ISBLANK(AG370),"",VLOOKUP(AG370+0,slovy!$N$2:$O$10,2,FALSE))</f>
        <v>#VALUE!</v>
      </c>
      <c r="AG370" t="str">
        <f t="shared" si="100"/>
        <v/>
      </c>
      <c r="AK370">
        <f>ÚJ!$B$2</f>
        <v>0</v>
      </c>
      <c r="AL370">
        <f>ÚJ!$B$3</f>
        <v>0</v>
      </c>
      <c r="AM370">
        <f>ÚJ!$B$4</f>
        <v>0</v>
      </c>
      <c r="AN370" s="200">
        <f>ÚJ!$B$5</f>
        <v>0</v>
      </c>
    </row>
    <row r="371" spans="1:40" x14ac:dyDescent="0.25">
      <c r="A371" t="str">
        <f>IF(ISBLANK('Peněžní deník'!C375),"",'Peněžní deník'!C375)</f>
        <v/>
      </c>
      <c r="B371" s="197" t="str">
        <f>IF(ISBLANK('Peněžní deník'!B375),"",'Peněžní deník'!B375)</f>
        <v/>
      </c>
      <c r="C371" t="str">
        <f>IF(ISBLANK('Peněžní deník'!D375),"",'Peněžní deník'!D375)</f>
        <v/>
      </c>
      <c r="D371" t="str">
        <f>IF(ISNUMBER('Peněžní deník'!F375),"příjmový",IF(ISNUMBER('Peněžní deník'!G375),"výdajový",IF(ISNUMBER('Peněžní deník'!H375),"příjmový",IF(ISNUMBER('Peněžní deník'!I375),"výdajový",""))))</f>
        <v/>
      </c>
      <c r="E371" t="str">
        <f>IF(ISNUMBER('Peněžní deník'!F375),"hotově",IF(ISNUMBER('Peněžní deník'!G375),"hotově",IF(ISNUMBER('Peněžní deník'!H375),"na účet",IF(ISNUMBER('Peněžní deník'!I375),"z účtu",""))))</f>
        <v/>
      </c>
      <c r="F371" t="e">
        <f>VLOOKUP('Peněžní deník'!E375,'Čísla položek'!$A$2:$C$45,2,FALSE)</f>
        <v>#N/A</v>
      </c>
      <c r="G371" s="205" t="str">
        <f>TEXT('Peněžní deník'!F375+'Peněžní deník'!G375+'Peněžní deník'!H375+'Peněžní deník'!I375,"0,00")</f>
        <v>0,00</v>
      </c>
      <c r="H371" s="205">
        <f t="shared" si="101"/>
        <v>0</v>
      </c>
      <c r="I371" s="205">
        <f t="shared" si="104"/>
        <v>0</v>
      </c>
      <c r="J371" t="str">
        <f t="shared" si="103"/>
        <v/>
      </c>
      <c r="K371" t="str">
        <f t="shared" si="105"/>
        <v/>
      </c>
      <c r="L371">
        <f t="shared" si="106"/>
        <v>1</v>
      </c>
      <c r="M371" t="str">
        <f t="shared" si="107"/>
        <v/>
      </c>
      <c r="N371" t="str">
        <f>IF(O371="0","",IF(L371=1,VLOOKUP(O371+0,slovy!$A$2:$C$10,3,FALSE),IF(Q371="1","",VLOOKUP(O371+0,slovy!$A$2:$B$10,2))))</f>
        <v/>
      </c>
      <c r="O371" t="str">
        <f t="shared" si="102"/>
        <v>0</v>
      </c>
      <c r="P371" t="e">
        <f>IF(Q371="0","",IF(Q371="1",VLOOKUP(O371+0,slovy!$F$2:$G$11,2,FALSE),VLOOKUP(Q371+0,slovy!$D$2:$E$10,2,FALSE)))</f>
        <v>#VALUE!</v>
      </c>
      <c r="Q371" t="str">
        <f t="shared" si="108"/>
        <v/>
      </c>
      <c r="R371">
        <f t="shared" si="92"/>
        <v>1</v>
      </c>
      <c r="S371" t="str">
        <f t="shared" si="93"/>
        <v/>
      </c>
      <c r="T371" t="str">
        <f>IF(U371="0","",IF(R371=1,VLOOKUP(U371+0,slovy!$A$2:$C$10,3,FALSE),IF(W371="1","",VLOOKUP(U371+0,slovy!$A$2:$B$10,2))))</f>
        <v/>
      </c>
      <c r="U371" t="str">
        <f t="shared" si="94"/>
        <v>0</v>
      </c>
      <c r="V371" t="e">
        <f>IF(W371="0","",IF(W371="1",VLOOKUP(U371+0,slovy!$F$2:$G$11,2,FALSE),VLOOKUP(W371+0,slovy!$D$2:$E$10,2,FALSE)))</f>
        <v>#VALUE!</v>
      </c>
      <c r="W371" t="str">
        <f t="shared" si="95"/>
        <v/>
      </c>
      <c r="X371" t="e">
        <f>IF(Y371="0","",VLOOKUP(Y371+0,slovy!$H$2:$I$10,2,FALSE))</f>
        <v>#VALUE!</v>
      </c>
      <c r="Y371" t="str">
        <f t="shared" si="96"/>
        <v/>
      </c>
      <c r="Z371" t="e">
        <f>IF(AC371="",VLOOKUP(AA371+0,slovy!$J$2:$K$10,2,FALSE),IF(AC371="0",IF(AE371="0","",IF(AA371="0","",VLOOKUP(AA371+0,slovy!J371:K379,2,FALSE))),IF(AC371="1","",IF(AA371="0",IF(AC371&gt;1,slovy!$M$13,""),VLOOKUP(AA371+0,slovy!$L$2:$M$10,2,FALSE)))))</f>
        <v>#VALUE!</v>
      </c>
      <c r="AA371" t="str">
        <f t="shared" si="97"/>
        <v/>
      </c>
      <c r="AB371" t="e">
        <f>IF(ISBLANK(AC371),"",IF(AC371="0","",IF(AC371="1",CONCATENATE(VLOOKUP(AA371+0,slovy!$F$2:$G$11,2,FALSE),slovy!$M$13),VLOOKUP(AC371+0,slovy!$D$2:$E$10,2,FALSE))))</f>
        <v>#VALUE!</v>
      </c>
      <c r="AC371" t="str">
        <f t="shared" si="98"/>
        <v/>
      </c>
      <c r="AD371" t="e">
        <f>IF(ISBLANK(AE371),"",IF(AE371="0","",IF(AA371="0",CONCATENATE(VLOOKUP(AE371+0,slovy!$H$2:$I$10,2,FALSE),slovy!$M$13),VLOOKUP(AE371+0,slovy!$H$2:$I$10,2,FALSE))))</f>
        <v>#VALUE!</v>
      </c>
      <c r="AE371" t="str">
        <f t="shared" si="99"/>
        <v/>
      </c>
      <c r="AF371" t="e">
        <f>IF(ISBLANK(AG371),"",VLOOKUP(AG371+0,slovy!$N$2:$O$10,2,FALSE))</f>
        <v>#VALUE!</v>
      </c>
      <c r="AG371" t="str">
        <f t="shared" si="100"/>
        <v/>
      </c>
      <c r="AK371">
        <f>ÚJ!$B$2</f>
        <v>0</v>
      </c>
      <c r="AL371">
        <f>ÚJ!$B$3</f>
        <v>0</v>
      </c>
      <c r="AM371">
        <f>ÚJ!$B$4</f>
        <v>0</v>
      </c>
      <c r="AN371" s="200">
        <f>ÚJ!$B$5</f>
        <v>0</v>
      </c>
    </row>
    <row r="372" spans="1:40" x14ac:dyDescent="0.25">
      <c r="A372" t="str">
        <f>IF(ISBLANK('Peněžní deník'!C376),"",'Peněžní deník'!C376)</f>
        <v/>
      </c>
      <c r="B372" s="197" t="str">
        <f>IF(ISBLANK('Peněžní deník'!B376),"",'Peněžní deník'!B376)</f>
        <v/>
      </c>
      <c r="C372" t="str">
        <f>IF(ISBLANK('Peněžní deník'!D376),"",'Peněžní deník'!D376)</f>
        <v/>
      </c>
      <c r="D372" t="str">
        <f>IF(ISNUMBER('Peněžní deník'!F376),"příjmový",IF(ISNUMBER('Peněžní deník'!G376),"výdajový",IF(ISNUMBER('Peněžní deník'!H376),"příjmový",IF(ISNUMBER('Peněžní deník'!I376),"výdajový",""))))</f>
        <v/>
      </c>
      <c r="E372" t="str">
        <f>IF(ISNUMBER('Peněžní deník'!F376),"hotově",IF(ISNUMBER('Peněžní deník'!G376),"hotově",IF(ISNUMBER('Peněžní deník'!H376),"na účet",IF(ISNUMBER('Peněžní deník'!I376),"z účtu",""))))</f>
        <v/>
      </c>
      <c r="F372" t="e">
        <f>VLOOKUP('Peněžní deník'!E376,'Čísla položek'!$A$2:$C$45,2,FALSE)</f>
        <v>#N/A</v>
      </c>
      <c r="G372" s="205" t="str">
        <f>TEXT('Peněžní deník'!F376+'Peněžní deník'!G376+'Peněžní deník'!H376+'Peněžní deník'!I376,"0,00")</f>
        <v>0,00</v>
      </c>
      <c r="H372" s="205">
        <f t="shared" si="101"/>
        <v>0</v>
      </c>
      <c r="I372" s="205">
        <f t="shared" si="104"/>
        <v>0</v>
      </c>
      <c r="J372" t="str">
        <f t="shared" si="103"/>
        <v/>
      </c>
      <c r="K372" t="str">
        <f t="shared" si="105"/>
        <v/>
      </c>
      <c r="L372">
        <f t="shared" si="106"/>
        <v>1</v>
      </c>
      <c r="M372" t="str">
        <f t="shared" si="107"/>
        <v/>
      </c>
      <c r="N372" t="str">
        <f>IF(O372="0","",IF(L372=1,VLOOKUP(O372+0,slovy!$A$2:$C$10,3,FALSE),IF(Q372="1","",VLOOKUP(O372+0,slovy!$A$2:$B$10,2))))</f>
        <v/>
      </c>
      <c r="O372" t="str">
        <f t="shared" si="102"/>
        <v>0</v>
      </c>
      <c r="P372" t="e">
        <f>IF(Q372="0","",IF(Q372="1",VLOOKUP(O372+0,slovy!$F$2:$G$11,2,FALSE),VLOOKUP(Q372+0,slovy!$D$2:$E$10,2,FALSE)))</f>
        <v>#VALUE!</v>
      </c>
      <c r="Q372" t="str">
        <f t="shared" si="108"/>
        <v/>
      </c>
      <c r="R372">
        <f t="shared" si="92"/>
        <v>1</v>
      </c>
      <c r="S372" t="str">
        <f t="shared" si="93"/>
        <v/>
      </c>
      <c r="T372" t="str">
        <f>IF(U372="0","",IF(R372=1,VLOOKUP(U372+0,slovy!$A$2:$C$10,3,FALSE),IF(W372="1","",VLOOKUP(U372+0,slovy!$A$2:$B$10,2))))</f>
        <v/>
      </c>
      <c r="U372" t="str">
        <f t="shared" si="94"/>
        <v>0</v>
      </c>
      <c r="V372" t="e">
        <f>IF(W372="0","",IF(W372="1",VLOOKUP(U372+0,slovy!$F$2:$G$11,2,FALSE),VLOOKUP(W372+0,slovy!$D$2:$E$10,2,FALSE)))</f>
        <v>#VALUE!</v>
      </c>
      <c r="W372" t="str">
        <f t="shared" si="95"/>
        <v/>
      </c>
      <c r="X372" t="e">
        <f>IF(Y372="0","",VLOOKUP(Y372+0,slovy!$H$2:$I$10,2,FALSE))</f>
        <v>#VALUE!</v>
      </c>
      <c r="Y372" t="str">
        <f t="shared" si="96"/>
        <v/>
      </c>
      <c r="Z372" t="e">
        <f>IF(AC372="",VLOOKUP(AA372+0,slovy!$J$2:$K$10,2,FALSE),IF(AC372="0",IF(AE372="0","",IF(AA372="0","",VLOOKUP(AA372+0,slovy!J372:K380,2,FALSE))),IF(AC372="1","",IF(AA372="0",IF(AC372&gt;1,slovy!$M$13,""),VLOOKUP(AA372+0,slovy!$L$2:$M$10,2,FALSE)))))</f>
        <v>#VALUE!</v>
      </c>
      <c r="AA372" t="str">
        <f t="shared" si="97"/>
        <v/>
      </c>
      <c r="AB372" t="e">
        <f>IF(ISBLANK(AC372),"",IF(AC372="0","",IF(AC372="1",CONCATENATE(VLOOKUP(AA372+0,slovy!$F$2:$G$11,2,FALSE),slovy!$M$13),VLOOKUP(AC372+0,slovy!$D$2:$E$10,2,FALSE))))</f>
        <v>#VALUE!</v>
      </c>
      <c r="AC372" t="str">
        <f t="shared" si="98"/>
        <v/>
      </c>
      <c r="AD372" t="e">
        <f>IF(ISBLANK(AE372),"",IF(AE372="0","",IF(AA372="0",CONCATENATE(VLOOKUP(AE372+0,slovy!$H$2:$I$10,2,FALSE),slovy!$M$13),VLOOKUP(AE372+0,slovy!$H$2:$I$10,2,FALSE))))</f>
        <v>#VALUE!</v>
      </c>
      <c r="AE372" t="str">
        <f t="shared" si="99"/>
        <v/>
      </c>
      <c r="AF372" t="e">
        <f>IF(ISBLANK(AG372),"",VLOOKUP(AG372+0,slovy!$N$2:$O$10,2,FALSE))</f>
        <v>#VALUE!</v>
      </c>
      <c r="AG372" t="str">
        <f t="shared" si="100"/>
        <v/>
      </c>
      <c r="AK372">
        <f>ÚJ!$B$2</f>
        <v>0</v>
      </c>
      <c r="AL372">
        <f>ÚJ!$B$3</f>
        <v>0</v>
      </c>
      <c r="AM372">
        <f>ÚJ!$B$4</f>
        <v>0</v>
      </c>
      <c r="AN372" s="200">
        <f>ÚJ!$B$5</f>
        <v>0</v>
      </c>
    </row>
    <row r="373" spans="1:40" x14ac:dyDescent="0.25">
      <c r="A373" t="str">
        <f>IF(ISBLANK('Peněžní deník'!C377),"",'Peněžní deník'!C377)</f>
        <v/>
      </c>
      <c r="B373" s="197" t="str">
        <f>IF(ISBLANK('Peněžní deník'!B377),"",'Peněžní deník'!B377)</f>
        <v/>
      </c>
      <c r="C373" t="str">
        <f>IF(ISBLANK('Peněžní deník'!D377),"",'Peněžní deník'!D377)</f>
        <v/>
      </c>
      <c r="D373" t="str">
        <f>IF(ISNUMBER('Peněžní deník'!F377),"příjmový",IF(ISNUMBER('Peněžní deník'!G377),"výdajový",IF(ISNUMBER('Peněžní deník'!H377),"příjmový",IF(ISNUMBER('Peněžní deník'!I377),"výdajový",""))))</f>
        <v/>
      </c>
      <c r="E373" t="str">
        <f>IF(ISNUMBER('Peněžní deník'!F377),"hotově",IF(ISNUMBER('Peněžní deník'!G377),"hotově",IF(ISNUMBER('Peněžní deník'!H377),"na účet",IF(ISNUMBER('Peněžní deník'!I377),"z účtu",""))))</f>
        <v/>
      </c>
      <c r="F373" t="e">
        <f>VLOOKUP('Peněžní deník'!E377,'Čísla položek'!$A$2:$C$45,2,FALSE)</f>
        <v>#N/A</v>
      </c>
      <c r="G373" s="205" t="str">
        <f>TEXT('Peněžní deník'!F377+'Peněžní deník'!G377+'Peněžní deník'!H377+'Peněžní deník'!I377,"0,00")</f>
        <v>0,00</v>
      </c>
      <c r="H373" s="205">
        <f t="shared" si="101"/>
        <v>0</v>
      </c>
      <c r="I373" s="205">
        <f t="shared" si="104"/>
        <v>0</v>
      </c>
      <c r="J373" t="str">
        <f t="shared" si="103"/>
        <v/>
      </c>
      <c r="K373" t="str">
        <f t="shared" si="105"/>
        <v/>
      </c>
      <c r="L373">
        <f t="shared" si="106"/>
        <v>1</v>
      </c>
      <c r="M373" t="str">
        <f t="shared" si="107"/>
        <v/>
      </c>
      <c r="N373" t="str">
        <f>IF(O373="0","",IF(L373=1,VLOOKUP(O373+0,slovy!$A$2:$C$10,3,FALSE),IF(Q373="1","",VLOOKUP(O373+0,slovy!$A$2:$B$10,2))))</f>
        <v/>
      </c>
      <c r="O373" t="str">
        <f t="shared" si="102"/>
        <v>0</v>
      </c>
      <c r="P373" t="e">
        <f>IF(Q373="0","",IF(Q373="1",VLOOKUP(O373+0,slovy!$F$2:$G$11,2,FALSE),VLOOKUP(Q373+0,slovy!$D$2:$E$10,2,FALSE)))</f>
        <v>#VALUE!</v>
      </c>
      <c r="Q373" t="str">
        <f t="shared" si="108"/>
        <v/>
      </c>
      <c r="R373">
        <f t="shared" si="92"/>
        <v>1</v>
      </c>
      <c r="S373" t="str">
        <f t="shared" si="93"/>
        <v/>
      </c>
      <c r="T373" t="str">
        <f>IF(U373="0","",IF(R373=1,VLOOKUP(U373+0,slovy!$A$2:$C$10,3,FALSE),IF(W373="1","",VLOOKUP(U373+0,slovy!$A$2:$B$10,2))))</f>
        <v/>
      </c>
      <c r="U373" t="str">
        <f t="shared" si="94"/>
        <v>0</v>
      </c>
      <c r="V373" t="e">
        <f>IF(W373="0","",IF(W373="1",VLOOKUP(U373+0,slovy!$F$2:$G$11,2,FALSE),VLOOKUP(W373+0,slovy!$D$2:$E$10,2,FALSE)))</f>
        <v>#VALUE!</v>
      </c>
      <c r="W373" t="str">
        <f t="shared" si="95"/>
        <v/>
      </c>
      <c r="X373" t="e">
        <f>IF(Y373="0","",VLOOKUP(Y373+0,slovy!$H$2:$I$10,2,FALSE))</f>
        <v>#VALUE!</v>
      </c>
      <c r="Y373" t="str">
        <f t="shared" si="96"/>
        <v/>
      </c>
      <c r="Z373" t="e">
        <f>IF(AC373="",VLOOKUP(AA373+0,slovy!$J$2:$K$10,2,FALSE),IF(AC373="0",IF(AE373="0","",IF(AA373="0","",VLOOKUP(AA373+0,slovy!J373:K381,2,FALSE))),IF(AC373="1","",IF(AA373="0",IF(AC373&gt;1,slovy!$M$13,""),VLOOKUP(AA373+0,slovy!$L$2:$M$10,2,FALSE)))))</f>
        <v>#VALUE!</v>
      </c>
      <c r="AA373" t="str">
        <f t="shared" si="97"/>
        <v/>
      </c>
      <c r="AB373" t="e">
        <f>IF(ISBLANK(AC373),"",IF(AC373="0","",IF(AC373="1",CONCATENATE(VLOOKUP(AA373+0,slovy!$F$2:$G$11,2,FALSE),slovy!$M$13),VLOOKUP(AC373+0,slovy!$D$2:$E$10,2,FALSE))))</f>
        <v>#VALUE!</v>
      </c>
      <c r="AC373" t="str">
        <f t="shared" si="98"/>
        <v/>
      </c>
      <c r="AD373" t="e">
        <f>IF(ISBLANK(AE373),"",IF(AE373="0","",IF(AA373="0",CONCATENATE(VLOOKUP(AE373+0,slovy!$H$2:$I$10,2,FALSE),slovy!$M$13),VLOOKUP(AE373+0,slovy!$H$2:$I$10,2,FALSE))))</f>
        <v>#VALUE!</v>
      </c>
      <c r="AE373" t="str">
        <f t="shared" si="99"/>
        <v/>
      </c>
      <c r="AF373" t="e">
        <f>IF(ISBLANK(AG373),"",VLOOKUP(AG373+0,slovy!$N$2:$O$10,2,FALSE))</f>
        <v>#VALUE!</v>
      </c>
      <c r="AG373" t="str">
        <f t="shared" si="100"/>
        <v/>
      </c>
      <c r="AK373">
        <f>ÚJ!$B$2</f>
        <v>0</v>
      </c>
      <c r="AL373">
        <f>ÚJ!$B$3</f>
        <v>0</v>
      </c>
      <c r="AM373">
        <f>ÚJ!$B$4</f>
        <v>0</v>
      </c>
      <c r="AN373" s="200">
        <f>ÚJ!$B$5</f>
        <v>0</v>
      </c>
    </row>
    <row r="374" spans="1:40" x14ac:dyDescent="0.25">
      <c r="A374" t="str">
        <f>IF(ISBLANK('Peněžní deník'!C378),"",'Peněžní deník'!C378)</f>
        <v/>
      </c>
      <c r="B374" s="197" t="str">
        <f>IF(ISBLANK('Peněžní deník'!B378),"",'Peněžní deník'!B378)</f>
        <v/>
      </c>
      <c r="C374" t="str">
        <f>IF(ISBLANK('Peněžní deník'!D378),"",'Peněžní deník'!D378)</f>
        <v/>
      </c>
      <c r="D374" t="str">
        <f>IF(ISNUMBER('Peněžní deník'!F378),"příjmový",IF(ISNUMBER('Peněžní deník'!G378),"výdajový",IF(ISNUMBER('Peněžní deník'!H378),"příjmový",IF(ISNUMBER('Peněžní deník'!I378),"výdajový",""))))</f>
        <v/>
      </c>
      <c r="E374" t="str">
        <f>IF(ISNUMBER('Peněžní deník'!F378),"hotově",IF(ISNUMBER('Peněžní deník'!G378),"hotově",IF(ISNUMBER('Peněžní deník'!H378),"na účet",IF(ISNUMBER('Peněžní deník'!I378),"z účtu",""))))</f>
        <v/>
      </c>
      <c r="F374" t="e">
        <f>VLOOKUP('Peněžní deník'!E378,'Čísla položek'!$A$2:$C$45,2,FALSE)</f>
        <v>#N/A</v>
      </c>
      <c r="G374" s="205" t="str">
        <f>TEXT('Peněžní deník'!F378+'Peněžní deník'!G378+'Peněžní deník'!H378+'Peněžní deník'!I378,"0,00")</f>
        <v>0,00</v>
      </c>
      <c r="H374" s="205">
        <f t="shared" si="101"/>
        <v>0</v>
      </c>
      <c r="I374" s="205">
        <f t="shared" si="104"/>
        <v>0</v>
      </c>
      <c r="J374" t="str">
        <f t="shared" si="103"/>
        <v/>
      </c>
      <c r="K374" t="str">
        <f t="shared" si="105"/>
        <v/>
      </c>
      <c r="L374">
        <f t="shared" si="106"/>
        <v>1</v>
      </c>
      <c r="M374" t="str">
        <f t="shared" si="107"/>
        <v/>
      </c>
      <c r="N374" t="str">
        <f>IF(O374="0","",IF(L374=1,VLOOKUP(O374+0,slovy!$A$2:$C$10,3,FALSE),IF(Q374="1","",VLOOKUP(O374+0,slovy!$A$2:$B$10,2))))</f>
        <v/>
      </c>
      <c r="O374" t="str">
        <f t="shared" si="102"/>
        <v>0</v>
      </c>
      <c r="P374" t="e">
        <f>IF(Q374="0","",IF(Q374="1",VLOOKUP(O374+0,slovy!$F$2:$G$11,2,FALSE),VLOOKUP(Q374+0,slovy!$D$2:$E$10,2,FALSE)))</f>
        <v>#VALUE!</v>
      </c>
      <c r="Q374" t="str">
        <f t="shared" si="108"/>
        <v/>
      </c>
      <c r="R374">
        <f t="shared" si="92"/>
        <v>1</v>
      </c>
      <c r="S374" t="str">
        <f t="shared" si="93"/>
        <v/>
      </c>
      <c r="T374" t="str">
        <f>IF(U374="0","",IF(R374=1,VLOOKUP(U374+0,slovy!$A$2:$C$10,3,FALSE),IF(W374="1","",VLOOKUP(U374+0,slovy!$A$2:$B$10,2))))</f>
        <v/>
      </c>
      <c r="U374" t="str">
        <f t="shared" si="94"/>
        <v>0</v>
      </c>
      <c r="V374" t="e">
        <f>IF(W374="0","",IF(W374="1",VLOOKUP(U374+0,slovy!$F$2:$G$11,2,FALSE),VLOOKUP(W374+0,slovy!$D$2:$E$10,2,FALSE)))</f>
        <v>#VALUE!</v>
      </c>
      <c r="W374" t="str">
        <f t="shared" si="95"/>
        <v/>
      </c>
      <c r="X374" t="e">
        <f>IF(Y374="0","",VLOOKUP(Y374+0,slovy!$H$2:$I$10,2,FALSE))</f>
        <v>#VALUE!</v>
      </c>
      <c r="Y374" t="str">
        <f t="shared" si="96"/>
        <v/>
      </c>
      <c r="Z374" t="e">
        <f>IF(AC374="",VLOOKUP(AA374+0,slovy!$J$2:$K$10,2,FALSE),IF(AC374="0",IF(AE374="0","",IF(AA374="0","",VLOOKUP(AA374+0,slovy!J374:K382,2,FALSE))),IF(AC374="1","",IF(AA374="0",IF(AC374&gt;1,slovy!$M$13,""),VLOOKUP(AA374+0,slovy!$L$2:$M$10,2,FALSE)))))</f>
        <v>#VALUE!</v>
      </c>
      <c r="AA374" t="str">
        <f t="shared" si="97"/>
        <v/>
      </c>
      <c r="AB374" t="e">
        <f>IF(ISBLANK(AC374),"",IF(AC374="0","",IF(AC374="1",CONCATENATE(VLOOKUP(AA374+0,slovy!$F$2:$G$11,2,FALSE),slovy!$M$13),VLOOKUP(AC374+0,slovy!$D$2:$E$10,2,FALSE))))</f>
        <v>#VALUE!</v>
      </c>
      <c r="AC374" t="str">
        <f t="shared" si="98"/>
        <v/>
      </c>
      <c r="AD374" t="e">
        <f>IF(ISBLANK(AE374),"",IF(AE374="0","",IF(AA374="0",CONCATENATE(VLOOKUP(AE374+0,slovy!$H$2:$I$10,2,FALSE),slovy!$M$13),VLOOKUP(AE374+0,slovy!$H$2:$I$10,2,FALSE))))</f>
        <v>#VALUE!</v>
      </c>
      <c r="AE374" t="str">
        <f t="shared" si="99"/>
        <v/>
      </c>
      <c r="AF374" t="e">
        <f>IF(ISBLANK(AG374),"",VLOOKUP(AG374+0,slovy!$N$2:$O$10,2,FALSE))</f>
        <v>#VALUE!</v>
      </c>
      <c r="AG374" t="str">
        <f t="shared" si="100"/>
        <v/>
      </c>
      <c r="AK374">
        <f>ÚJ!$B$2</f>
        <v>0</v>
      </c>
      <c r="AL374">
        <f>ÚJ!$B$3</f>
        <v>0</v>
      </c>
      <c r="AM374">
        <f>ÚJ!$B$4</f>
        <v>0</v>
      </c>
      <c r="AN374" s="200">
        <f>ÚJ!$B$5</f>
        <v>0</v>
      </c>
    </row>
    <row r="375" spans="1:40" x14ac:dyDescent="0.25">
      <c r="A375" t="str">
        <f>IF(ISBLANK('Peněžní deník'!C379),"",'Peněžní deník'!C379)</f>
        <v/>
      </c>
      <c r="B375" s="197" t="str">
        <f>IF(ISBLANK('Peněžní deník'!B379),"",'Peněžní deník'!B379)</f>
        <v/>
      </c>
      <c r="C375" t="str">
        <f>IF(ISBLANK('Peněžní deník'!D379),"",'Peněžní deník'!D379)</f>
        <v/>
      </c>
      <c r="D375" t="str">
        <f>IF(ISNUMBER('Peněžní deník'!F379),"příjmový",IF(ISNUMBER('Peněžní deník'!G379),"výdajový",IF(ISNUMBER('Peněžní deník'!H379),"příjmový",IF(ISNUMBER('Peněžní deník'!I379),"výdajový",""))))</f>
        <v/>
      </c>
      <c r="E375" t="str">
        <f>IF(ISNUMBER('Peněžní deník'!F379),"hotově",IF(ISNUMBER('Peněžní deník'!G379),"hotově",IF(ISNUMBER('Peněžní deník'!H379),"na účet",IF(ISNUMBER('Peněžní deník'!I379),"z účtu",""))))</f>
        <v/>
      </c>
      <c r="F375" t="e">
        <f>VLOOKUP('Peněžní deník'!E379,'Čísla položek'!$A$2:$C$45,2,FALSE)</f>
        <v>#N/A</v>
      </c>
      <c r="G375" s="205" t="str">
        <f>TEXT('Peněžní deník'!F379+'Peněžní deník'!G379+'Peněžní deník'!H379+'Peněžní deník'!I379,"0,00")</f>
        <v>0,00</v>
      </c>
      <c r="H375" s="205">
        <f t="shared" si="101"/>
        <v>0</v>
      </c>
      <c r="I375" s="205">
        <f t="shared" si="104"/>
        <v>0</v>
      </c>
      <c r="J375" t="str">
        <f t="shared" si="103"/>
        <v/>
      </c>
      <c r="K375" t="str">
        <f t="shared" si="105"/>
        <v/>
      </c>
      <c r="L375">
        <f t="shared" si="106"/>
        <v>1</v>
      </c>
      <c r="M375" t="str">
        <f t="shared" si="107"/>
        <v/>
      </c>
      <c r="N375" t="str">
        <f>IF(O375="0","",IF(L375=1,VLOOKUP(O375+0,slovy!$A$2:$C$10,3,FALSE),IF(Q375="1","",VLOOKUP(O375+0,slovy!$A$2:$B$10,2))))</f>
        <v/>
      </c>
      <c r="O375" t="str">
        <f t="shared" si="102"/>
        <v>0</v>
      </c>
      <c r="P375" t="e">
        <f>IF(Q375="0","",IF(Q375="1",VLOOKUP(O375+0,slovy!$F$2:$G$11,2,FALSE),VLOOKUP(Q375+0,slovy!$D$2:$E$10,2,FALSE)))</f>
        <v>#VALUE!</v>
      </c>
      <c r="Q375" t="str">
        <f t="shared" si="108"/>
        <v/>
      </c>
      <c r="R375">
        <f t="shared" si="92"/>
        <v>1</v>
      </c>
      <c r="S375" t="str">
        <f t="shared" si="93"/>
        <v/>
      </c>
      <c r="T375" t="str">
        <f>IF(U375="0","",IF(R375=1,VLOOKUP(U375+0,slovy!$A$2:$C$10,3,FALSE),IF(W375="1","",VLOOKUP(U375+0,slovy!$A$2:$B$10,2))))</f>
        <v/>
      </c>
      <c r="U375" t="str">
        <f t="shared" si="94"/>
        <v>0</v>
      </c>
      <c r="V375" t="e">
        <f>IF(W375="0","",IF(W375="1",VLOOKUP(U375+0,slovy!$F$2:$G$11,2,FALSE),VLOOKUP(W375+0,slovy!$D$2:$E$10,2,FALSE)))</f>
        <v>#VALUE!</v>
      </c>
      <c r="W375" t="str">
        <f t="shared" si="95"/>
        <v/>
      </c>
      <c r="X375" t="e">
        <f>IF(Y375="0","",VLOOKUP(Y375+0,slovy!$H$2:$I$10,2,FALSE))</f>
        <v>#VALUE!</v>
      </c>
      <c r="Y375" t="str">
        <f t="shared" si="96"/>
        <v/>
      </c>
      <c r="Z375" t="e">
        <f>IF(AC375="",VLOOKUP(AA375+0,slovy!$J$2:$K$10,2,FALSE),IF(AC375="0",IF(AE375="0","",IF(AA375="0","",VLOOKUP(AA375+0,slovy!J375:K383,2,FALSE))),IF(AC375="1","",IF(AA375="0",IF(AC375&gt;1,slovy!$M$13,""),VLOOKUP(AA375+0,slovy!$L$2:$M$10,2,FALSE)))))</f>
        <v>#VALUE!</v>
      </c>
      <c r="AA375" t="str">
        <f t="shared" si="97"/>
        <v/>
      </c>
      <c r="AB375" t="e">
        <f>IF(ISBLANK(AC375),"",IF(AC375="0","",IF(AC375="1",CONCATENATE(VLOOKUP(AA375+0,slovy!$F$2:$G$11,2,FALSE),slovy!$M$13),VLOOKUP(AC375+0,slovy!$D$2:$E$10,2,FALSE))))</f>
        <v>#VALUE!</v>
      </c>
      <c r="AC375" t="str">
        <f t="shared" si="98"/>
        <v/>
      </c>
      <c r="AD375" t="e">
        <f>IF(ISBLANK(AE375),"",IF(AE375="0","",IF(AA375="0",CONCATENATE(VLOOKUP(AE375+0,slovy!$H$2:$I$10,2,FALSE),slovy!$M$13),VLOOKUP(AE375+0,slovy!$H$2:$I$10,2,FALSE))))</f>
        <v>#VALUE!</v>
      </c>
      <c r="AE375" t="str">
        <f t="shared" si="99"/>
        <v/>
      </c>
      <c r="AF375" t="e">
        <f>IF(ISBLANK(AG375),"",VLOOKUP(AG375+0,slovy!$N$2:$O$10,2,FALSE))</f>
        <v>#VALUE!</v>
      </c>
      <c r="AG375" t="str">
        <f t="shared" si="100"/>
        <v/>
      </c>
      <c r="AK375">
        <f>ÚJ!$B$2</f>
        <v>0</v>
      </c>
      <c r="AL375">
        <f>ÚJ!$B$3</f>
        <v>0</v>
      </c>
      <c r="AM375">
        <f>ÚJ!$B$4</f>
        <v>0</v>
      </c>
      <c r="AN375" s="200">
        <f>ÚJ!$B$5</f>
        <v>0</v>
      </c>
    </row>
    <row r="376" spans="1:40" x14ac:dyDescent="0.25">
      <c r="A376" t="str">
        <f>IF(ISBLANK('Peněžní deník'!C380),"",'Peněžní deník'!C380)</f>
        <v/>
      </c>
      <c r="B376" s="197" t="str">
        <f>IF(ISBLANK('Peněžní deník'!B380),"",'Peněžní deník'!B380)</f>
        <v/>
      </c>
      <c r="C376" t="str">
        <f>IF(ISBLANK('Peněžní deník'!D380),"",'Peněžní deník'!D380)</f>
        <v/>
      </c>
      <c r="D376" t="str">
        <f>IF(ISNUMBER('Peněžní deník'!F380),"příjmový",IF(ISNUMBER('Peněžní deník'!G380),"výdajový",IF(ISNUMBER('Peněžní deník'!H380),"příjmový",IF(ISNUMBER('Peněžní deník'!I380),"výdajový",""))))</f>
        <v/>
      </c>
      <c r="E376" t="str">
        <f>IF(ISNUMBER('Peněžní deník'!F380),"hotově",IF(ISNUMBER('Peněžní deník'!G380),"hotově",IF(ISNUMBER('Peněžní deník'!H380),"na účet",IF(ISNUMBER('Peněžní deník'!I380),"z účtu",""))))</f>
        <v/>
      </c>
      <c r="F376" t="e">
        <f>VLOOKUP('Peněžní deník'!E380,'Čísla položek'!$A$2:$C$45,2,FALSE)</f>
        <v>#N/A</v>
      </c>
      <c r="G376" s="205" t="str">
        <f>TEXT('Peněžní deník'!F380+'Peněžní deník'!G380+'Peněžní deník'!H380+'Peněžní deník'!I380,"0,00")</f>
        <v>0,00</v>
      </c>
      <c r="H376" s="205">
        <f t="shared" si="101"/>
        <v>0</v>
      </c>
      <c r="I376" s="205">
        <f t="shared" si="104"/>
        <v>0</v>
      </c>
      <c r="J376" t="str">
        <f t="shared" si="103"/>
        <v/>
      </c>
      <c r="K376" t="str">
        <f t="shared" si="105"/>
        <v/>
      </c>
      <c r="L376">
        <f t="shared" si="106"/>
        <v>1</v>
      </c>
      <c r="M376" t="str">
        <f t="shared" si="107"/>
        <v/>
      </c>
      <c r="N376" t="str">
        <f>IF(O376="0","",IF(L376=1,VLOOKUP(O376+0,slovy!$A$2:$C$10,3,FALSE),IF(Q376="1","",VLOOKUP(O376+0,slovy!$A$2:$B$10,2))))</f>
        <v/>
      </c>
      <c r="O376" t="str">
        <f t="shared" si="102"/>
        <v>0</v>
      </c>
      <c r="P376" t="e">
        <f>IF(Q376="0","",IF(Q376="1",VLOOKUP(O376+0,slovy!$F$2:$G$11,2,FALSE),VLOOKUP(Q376+0,slovy!$D$2:$E$10,2,FALSE)))</f>
        <v>#VALUE!</v>
      </c>
      <c r="Q376" t="str">
        <f t="shared" si="108"/>
        <v/>
      </c>
      <c r="R376">
        <f t="shared" si="92"/>
        <v>1</v>
      </c>
      <c r="S376" t="str">
        <f t="shared" si="93"/>
        <v/>
      </c>
      <c r="T376" t="str">
        <f>IF(U376="0","",IF(R376=1,VLOOKUP(U376+0,slovy!$A$2:$C$10,3,FALSE),IF(W376="1","",VLOOKUP(U376+0,slovy!$A$2:$B$10,2))))</f>
        <v/>
      </c>
      <c r="U376" t="str">
        <f t="shared" si="94"/>
        <v>0</v>
      </c>
      <c r="V376" t="e">
        <f>IF(W376="0","",IF(W376="1",VLOOKUP(U376+0,slovy!$F$2:$G$11,2,FALSE),VLOOKUP(W376+0,slovy!$D$2:$E$10,2,FALSE)))</f>
        <v>#VALUE!</v>
      </c>
      <c r="W376" t="str">
        <f t="shared" si="95"/>
        <v/>
      </c>
      <c r="X376" t="e">
        <f>IF(Y376="0","",VLOOKUP(Y376+0,slovy!$H$2:$I$10,2,FALSE))</f>
        <v>#VALUE!</v>
      </c>
      <c r="Y376" t="str">
        <f t="shared" si="96"/>
        <v/>
      </c>
      <c r="Z376" t="e">
        <f>IF(AC376="",VLOOKUP(AA376+0,slovy!$J$2:$K$10,2,FALSE),IF(AC376="0",IF(AE376="0","",IF(AA376="0","",VLOOKUP(AA376+0,slovy!J376:K384,2,FALSE))),IF(AC376="1","",IF(AA376="0",IF(AC376&gt;1,slovy!$M$13,""),VLOOKUP(AA376+0,slovy!$L$2:$M$10,2,FALSE)))))</f>
        <v>#VALUE!</v>
      </c>
      <c r="AA376" t="str">
        <f t="shared" si="97"/>
        <v/>
      </c>
      <c r="AB376" t="e">
        <f>IF(ISBLANK(AC376),"",IF(AC376="0","",IF(AC376="1",CONCATENATE(VLOOKUP(AA376+0,slovy!$F$2:$G$11,2,FALSE),slovy!$M$13),VLOOKUP(AC376+0,slovy!$D$2:$E$10,2,FALSE))))</f>
        <v>#VALUE!</v>
      </c>
      <c r="AC376" t="str">
        <f t="shared" si="98"/>
        <v/>
      </c>
      <c r="AD376" t="e">
        <f>IF(ISBLANK(AE376),"",IF(AE376="0","",IF(AA376="0",CONCATENATE(VLOOKUP(AE376+0,slovy!$H$2:$I$10,2,FALSE),slovy!$M$13),VLOOKUP(AE376+0,slovy!$H$2:$I$10,2,FALSE))))</f>
        <v>#VALUE!</v>
      </c>
      <c r="AE376" t="str">
        <f t="shared" si="99"/>
        <v/>
      </c>
      <c r="AF376" t="e">
        <f>IF(ISBLANK(AG376),"",VLOOKUP(AG376+0,slovy!$N$2:$O$10,2,FALSE))</f>
        <v>#VALUE!</v>
      </c>
      <c r="AG376" t="str">
        <f t="shared" si="100"/>
        <v/>
      </c>
      <c r="AK376">
        <f>ÚJ!$B$2</f>
        <v>0</v>
      </c>
      <c r="AL376">
        <f>ÚJ!$B$3</f>
        <v>0</v>
      </c>
      <c r="AM376">
        <f>ÚJ!$B$4</f>
        <v>0</v>
      </c>
      <c r="AN376" s="200">
        <f>ÚJ!$B$5</f>
        <v>0</v>
      </c>
    </row>
    <row r="377" spans="1:40" x14ac:dyDescent="0.25">
      <c r="A377" t="str">
        <f>IF(ISBLANK('Peněžní deník'!C381),"",'Peněžní deník'!C381)</f>
        <v/>
      </c>
      <c r="B377" s="197" t="str">
        <f>IF(ISBLANK('Peněžní deník'!B381),"",'Peněžní deník'!B381)</f>
        <v/>
      </c>
      <c r="C377" t="str">
        <f>IF(ISBLANK('Peněžní deník'!D381),"",'Peněžní deník'!D381)</f>
        <v/>
      </c>
      <c r="D377" t="str">
        <f>IF(ISNUMBER('Peněžní deník'!F381),"příjmový",IF(ISNUMBER('Peněžní deník'!G381),"výdajový",IF(ISNUMBER('Peněžní deník'!H381),"příjmový",IF(ISNUMBER('Peněžní deník'!I381),"výdajový",""))))</f>
        <v/>
      </c>
      <c r="E377" t="str">
        <f>IF(ISNUMBER('Peněžní deník'!F381),"hotově",IF(ISNUMBER('Peněžní deník'!G381),"hotově",IF(ISNUMBER('Peněžní deník'!H381),"na účet",IF(ISNUMBER('Peněžní deník'!I381),"z účtu",""))))</f>
        <v/>
      </c>
      <c r="F377" t="e">
        <f>VLOOKUP('Peněžní deník'!E381,'Čísla položek'!$A$2:$C$45,2,FALSE)</f>
        <v>#N/A</v>
      </c>
      <c r="G377" s="205" t="str">
        <f>TEXT('Peněžní deník'!F381+'Peněžní deník'!G381+'Peněžní deník'!H381+'Peněžní deník'!I381,"0,00")</f>
        <v>0,00</v>
      </c>
      <c r="H377" s="205">
        <f t="shared" si="101"/>
        <v>0</v>
      </c>
      <c r="I377" s="205">
        <f t="shared" si="104"/>
        <v>0</v>
      </c>
      <c r="J377" t="str">
        <f t="shared" si="103"/>
        <v/>
      </c>
      <c r="K377" t="str">
        <f t="shared" si="105"/>
        <v/>
      </c>
      <c r="L377">
        <f t="shared" si="106"/>
        <v>1</v>
      </c>
      <c r="M377" t="str">
        <f t="shared" si="107"/>
        <v/>
      </c>
      <c r="N377" t="str">
        <f>IF(O377="0","",IF(L377=1,VLOOKUP(O377+0,slovy!$A$2:$C$10,3,FALSE),IF(Q377="1","",VLOOKUP(O377+0,slovy!$A$2:$B$10,2))))</f>
        <v/>
      </c>
      <c r="O377" t="str">
        <f t="shared" si="102"/>
        <v>0</v>
      </c>
      <c r="P377" t="e">
        <f>IF(Q377="0","",IF(Q377="1",VLOOKUP(O377+0,slovy!$F$2:$G$11,2,FALSE),VLOOKUP(Q377+0,slovy!$D$2:$E$10,2,FALSE)))</f>
        <v>#VALUE!</v>
      </c>
      <c r="Q377" t="str">
        <f t="shared" si="108"/>
        <v/>
      </c>
      <c r="R377">
        <f t="shared" si="92"/>
        <v>1</v>
      </c>
      <c r="S377" t="str">
        <f t="shared" si="93"/>
        <v/>
      </c>
      <c r="T377" t="str">
        <f>IF(U377="0","",IF(R377=1,VLOOKUP(U377+0,slovy!$A$2:$C$10,3,FALSE),IF(W377="1","",VLOOKUP(U377+0,slovy!$A$2:$B$10,2))))</f>
        <v/>
      </c>
      <c r="U377" t="str">
        <f t="shared" si="94"/>
        <v>0</v>
      </c>
      <c r="V377" t="e">
        <f>IF(W377="0","",IF(W377="1",VLOOKUP(U377+0,slovy!$F$2:$G$11,2,FALSE),VLOOKUP(W377+0,slovy!$D$2:$E$10,2,FALSE)))</f>
        <v>#VALUE!</v>
      </c>
      <c r="W377" t="str">
        <f t="shared" si="95"/>
        <v/>
      </c>
      <c r="X377" t="e">
        <f>IF(Y377="0","",VLOOKUP(Y377+0,slovy!$H$2:$I$10,2,FALSE))</f>
        <v>#VALUE!</v>
      </c>
      <c r="Y377" t="str">
        <f t="shared" si="96"/>
        <v/>
      </c>
      <c r="Z377" t="e">
        <f>IF(AC377="",VLOOKUP(AA377+0,slovy!$J$2:$K$10,2,FALSE),IF(AC377="0",IF(AE377="0","",IF(AA377="0","",VLOOKUP(AA377+0,slovy!J377:K385,2,FALSE))),IF(AC377="1","",IF(AA377="0",IF(AC377&gt;1,slovy!$M$13,""),VLOOKUP(AA377+0,slovy!$L$2:$M$10,2,FALSE)))))</f>
        <v>#VALUE!</v>
      </c>
      <c r="AA377" t="str">
        <f t="shared" si="97"/>
        <v/>
      </c>
      <c r="AB377" t="e">
        <f>IF(ISBLANK(AC377),"",IF(AC377="0","",IF(AC377="1",CONCATENATE(VLOOKUP(AA377+0,slovy!$F$2:$G$11,2,FALSE),slovy!$M$13),VLOOKUP(AC377+0,slovy!$D$2:$E$10,2,FALSE))))</f>
        <v>#VALUE!</v>
      </c>
      <c r="AC377" t="str">
        <f t="shared" si="98"/>
        <v/>
      </c>
      <c r="AD377" t="e">
        <f>IF(ISBLANK(AE377),"",IF(AE377="0","",IF(AA377="0",CONCATENATE(VLOOKUP(AE377+0,slovy!$H$2:$I$10,2,FALSE),slovy!$M$13),VLOOKUP(AE377+0,slovy!$H$2:$I$10,2,FALSE))))</f>
        <v>#VALUE!</v>
      </c>
      <c r="AE377" t="str">
        <f t="shared" si="99"/>
        <v/>
      </c>
      <c r="AF377" t="e">
        <f>IF(ISBLANK(AG377),"",VLOOKUP(AG377+0,slovy!$N$2:$O$10,2,FALSE))</f>
        <v>#VALUE!</v>
      </c>
      <c r="AG377" t="str">
        <f t="shared" si="100"/>
        <v/>
      </c>
      <c r="AK377">
        <f>ÚJ!$B$2</f>
        <v>0</v>
      </c>
      <c r="AL377">
        <f>ÚJ!$B$3</f>
        <v>0</v>
      </c>
      <c r="AM377">
        <f>ÚJ!$B$4</f>
        <v>0</v>
      </c>
      <c r="AN377" s="200">
        <f>ÚJ!$B$5</f>
        <v>0</v>
      </c>
    </row>
    <row r="378" spans="1:40" x14ac:dyDescent="0.25">
      <c r="A378" t="str">
        <f>IF(ISBLANK('Peněžní deník'!C382),"",'Peněžní deník'!C382)</f>
        <v/>
      </c>
      <c r="B378" s="197" t="str">
        <f>IF(ISBLANK('Peněžní deník'!B382),"",'Peněžní deník'!B382)</f>
        <v/>
      </c>
      <c r="C378" t="str">
        <f>IF(ISBLANK('Peněžní deník'!D382),"",'Peněžní deník'!D382)</f>
        <v/>
      </c>
      <c r="D378" t="str">
        <f>IF(ISNUMBER('Peněžní deník'!F382),"příjmový",IF(ISNUMBER('Peněžní deník'!G382),"výdajový",IF(ISNUMBER('Peněžní deník'!H382),"příjmový",IF(ISNUMBER('Peněžní deník'!I382),"výdajový",""))))</f>
        <v/>
      </c>
      <c r="E378" t="str">
        <f>IF(ISNUMBER('Peněžní deník'!F382),"hotově",IF(ISNUMBER('Peněžní deník'!G382),"hotově",IF(ISNUMBER('Peněžní deník'!H382),"na účet",IF(ISNUMBER('Peněžní deník'!I382),"z účtu",""))))</f>
        <v/>
      </c>
      <c r="F378" t="e">
        <f>VLOOKUP('Peněžní deník'!E382,'Čísla položek'!$A$2:$C$45,2,FALSE)</f>
        <v>#N/A</v>
      </c>
      <c r="G378" s="205" t="str">
        <f>TEXT('Peněžní deník'!F382+'Peněžní deník'!G382+'Peněžní deník'!H382+'Peněžní deník'!I382,"0,00")</f>
        <v>0,00</v>
      </c>
      <c r="H378" s="205">
        <f t="shared" si="101"/>
        <v>0</v>
      </c>
      <c r="I378" s="205">
        <f t="shared" si="104"/>
        <v>0</v>
      </c>
      <c r="J378" t="str">
        <f t="shared" si="103"/>
        <v/>
      </c>
      <c r="K378" t="str">
        <f t="shared" si="105"/>
        <v/>
      </c>
      <c r="L378">
        <f t="shared" si="106"/>
        <v>1</v>
      </c>
      <c r="M378" t="str">
        <f t="shared" si="107"/>
        <v/>
      </c>
      <c r="N378" t="str">
        <f>IF(O378="0","",IF(L378=1,VLOOKUP(O378+0,slovy!$A$2:$C$10,3,FALSE),IF(Q378="1","",VLOOKUP(O378+0,slovy!$A$2:$B$10,2))))</f>
        <v/>
      </c>
      <c r="O378" t="str">
        <f t="shared" si="102"/>
        <v>0</v>
      </c>
      <c r="P378" t="e">
        <f>IF(Q378="0","",IF(Q378="1",VLOOKUP(O378+0,slovy!$F$2:$G$11,2,FALSE),VLOOKUP(Q378+0,slovy!$D$2:$E$10,2,FALSE)))</f>
        <v>#VALUE!</v>
      </c>
      <c r="Q378" t="str">
        <f t="shared" si="108"/>
        <v/>
      </c>
      <c r="R378">
        <f t="shared" si="92"/>
        <v>1</v>
      </c>
      <c r="S378" t="str">
        <f t="shared" si="93"/>
        <v/>
      </c>
      <c r="T378" t="str">
        <f>IF(U378="0","",IF(R378=1,VLOOKUP(U378+0,slovy!$A$2:$C$10,3,FALSE),IF(W378="1","",VLOOKUP(U378+0,slovy!$A$2:$B$10,2))))</f>
        <v/>
      </c>
      <c r="U378" t="str">
        <f t="shared" si="94"/>
        <v>0</v>
      </c>
      <c r="V378" t="e">
        <f>IF(W378="0","",IF(W378="1",VLOOKUP(U378+0,slovy!$F$2:$G$11,2,FALSE),VLOOKUP(W378+0,slovy!$D$2:$E$10,2,FALSE)))</f>
        <v>#VALUE!</v>
      </c>
      <c r="W378" t="str">
        <f t="shared" si="95"/>
        <v/>
      </c>
      <c r="X378" t="e">
        <f>IF(Y378="0","",VLOOKUP(Y378+0,slovy!$H$2:$I$10,2,FALSE))</f>
        <v>#VALUE!</v>
      </c>
      <c r="Y378" t="str">
        <f t="shared" si="96"/>
        <v/>
      </c>
      <c r="Z378" t="e">
        <f>IF(AC378="",VLOOKUP(AA378+0,slovy!$J$2:$K$10,2,FALSE),IF(AC378="0",IF(AE378="0","",IF(AA378="0","",VLOOKUP(AA378+0,slovy!J378:K386,2,FALSE))),IF(AC378="1","",IF(AA378="0",IF(AC378&gt;1,slovy!$M$13,""),VLOOKUP(AA378+0,slovy!$L$2:$M$10,2,FALSE)))))</f>
        <v>#VALUE!</v>
      </c>
      <c r="AA378" t="str">
        <f t="shared" si="97"/>
        <v/>
      </c>
      <c r="AB378" t="e">
        <f>IF(ISBLANK(AC378),"",IF(AC378="0","",IF(AC378="1",CONCATENATE(VLOOKUP(AA378+0,slovy!$F$2:$G$11,2,FALSE),slovy!$M$13),VLOOKUP(AC378+0,slovy!$D$2:$E$10,2,FALSE))))</f>
        <v>#VALUE!</v>
      </c>
      <c r="AC378" t="str">
        <f t="shared" si="98"/>
        <v/>
      </c>
      <c r="AD378" t="e">
        <f>IF(ISBLANK(AE378),"",IF(AE378="0","",IF(AA378="0",CONCATENATE(VLOOKUP(AE378+0,slovy!$H$2:$I$10,2,FALSE),slovy!$M$13),VLOOKUP(AE378+0,slovy!$H$2:$I$10,2,FALSE))))</f>
        <v>#VALUE!</v>
      </c>
      <c r="AE378" t="str">
        <f t="shared" si="99"/>
        <v/>
      </c>
      <c r="AF378" t="e">
        <f>IF(ISBLANK(AG378),"",VLOOKUP(AG378+0,slovy!$N$2:$O$10,2,FALSE))</f>
        <v>#VALUE!</v>
      </c>
      <c r="AG378" t="str">
        <f t="shared" si="100"/>
        <v/>
      </c>
      <c r="AK378">
        <f>ÚJ!$B$2</f>
        <v>0</v>
      </c>
      <c r="AL378">
        <f>ÚJ!$B$3</f>
        <v>0</v>
      </c>
      <c r="AM378">
        <f>ÚJ!$B$4</f>
        <v>0</v>
      </c>
      <c r="AN378" s="200">
        <f>ÚJ!$B$5</f>
        <v>0</v>
      </c>
    </row>
    <row r="379" spans="1:40" x14ac:dyDescent="0.25">
      <c r="A379" t="str">
        <f>IF(ISBLANK('Peněžní deník'!C383),"",'Peněžní deník'!C383)</f>
        <v/>
      </c>
      <c r="B379" s="197" t="str">
        <f>IF(ISBLANK('Peněžní deník'!B383),"",'Peněžní deník'!B383)</f>
        <v/>
      </c>
      <c r="C379" t="str">
        <f>IF(ISBLANK('Peněžní deník'!D383),"",'Peněžní deník'!D383)</f>
        <v/>
      </c>
      <c r="D379" t="str">
        <f>IF(ISNUMBER('Peněžní deník'!F383),"příjmový",IF(ISNUMBER('Peněžní deník'!G383),"výdajový",IF(ISNUMBER('Peněžní deník'!H383),"příjmový",IF(ISNUMBER('Peněžní deník'!I383),"výdajový",""))))</f>
        <v/>
      </c>
      <c r="E379" t="str">
        <f>IF(ISNUMBER('Peněžní deník'!F383),"hotově",IF(ISNUMBER('Peněžní deník'!G383),"hotově",IF(ISNUMBER('Peněžní deník'!H383),"na účet",IF(ISNUMBER('Peněžní deník'!I383),"z účtu",""))))</f>
        <v/>
      </c>
      <c r="F379" t="e">
        <f>VLOOKUP('Peněžní deník'!E383,'Čísla položek'!$A$2:$C$45,2,FALSE)</f>
        <v>#N/A</v>
      </c>
      <c r="G379" s="205" t="str">
        <f>TEXT('Peněžní deník'!F383+'Peněžní deník'!G383+'Peněžní deník'!H383+'Peněžní deník'!I383,"0,00")</f>
        <v>0,00</v>
      </c>
      <c r="H379" s="205">
        <f t="shared" si="101"/>
        <v>0</v>
      </c>
      <c r="I379" s="205">
        <f t="shared" si="104"/>
        <v>0</v>
      </c>
      <c r="J379" t="str">
        <f t="shared" si="103"/>
        <v/>
      </c>
      <c r="K379" t="str">
        <f t="shared" si="105"/>
        <v/>
      </c>
      <c r="L379">
        <f t="shared" si="106"/>
        <v>1</v>
      </c>
      <c r="M379" t="str">
        <f t="shared" si="107"/>
        <v/>
      </c>
      <c r="N379" t="str">
        <f>IF(O379="0","",IF(L379=1,VLOOKUP(O379+0,slovy!$A$2:$C$10,3,FALSE),IF(Q379="1","",VLOOKUP(O379+0,slovy!$A$2:$B$10,2))))</f>
        <v/>
      </c>
      <c r="O379" t="str">
        <f t="shared" si="102"/>
        <v>0</v>
      </c>
      <c r="P379" t="e">
        <f>IF(Q379="0","",IF(Q379="1",VLOOKUP(O379+0,slovy!$F$2:$G$11,2,FALSE),VLOOKUP(Q379+0,slovy!$D$2:$E$10,2,FALSE)))</f>
        <v>#VALUE!</v>
      </c>
      <c r="Q379" t="str">
        <f t="shared" si="108"/>
        <v/>
      </c>
      <c r="R379">
        <f t="shared" si="92"/>
        <v>1</v>
      </c>
      <c r="S379" t="str">
        <f t="shared" si="93"/>
        <v/>
      </c>
      <c r="T379" t="str">
        <f>IF(U379="0","",IF(R379=1,VLOOKUP(U379+0,slovy!$A$2:$C$10,3,FALSE),IF(W379="1","",VLOOKUP(U379+0,slovy!$A$2:$B$10,2))))</f>
        <v/>
      </c>
      <c r="U379" t="str">
        <f t="shared" si="94"/>
        <v>0</v>
      </c>
      <c r="V379" t="e">
        <f>IF(W379="0","",IF(W379="1",VLOOKUP(U379+0,slovy!$F$2:$G$11,2,FALSE),VLOOKUP(W379+0,slovy!$D$2:$E$10,2,FALSE)))</f>
        <v>#VALUE!</v>
      </c>
      <c r="W379" t="str">
        <f t="shared" si="95"/>
        <v/>
      </c>
      <c r="X379" t="e">
        <f>IF(Y379="0","",VLOOKUP(Y379+0,slovy!$H$2:$I$10,2,FALSE))</f>
        <v>#VALUE!</v>
      </c>
      <c r="Y379" t="str">
        <f t="shared" si="96"/>
        <v/>
      </c>
      <c r="Z379" t="e">
        <f>IF(AC379="",VLOOKUP(AA379+0,slovy!$J$2:$K$10,2,FALSE),IF(AC379="0",IF(AE379="0","",IF(AA379="0","",VLOOKUP(AA379+0,slovy!J379:K387,2,FALSE))),IF(AC379="1","",IF(AA379="0",IF(AC379&gt;1,slovy!$M$13,""),VLOOKUP(AA379+0,slovy!$L$2:$M$10,2,FALSE)))))</f>
        <v>#VALUE!</v>
      </c>
      <c r="AA379" t="str">
        <f t="shared" si="97"/>
        <v/>
      </c>
      <c r="AB379" t="e">
        <f>IF(ISBLANK(AC379),"",IF(AC379="0","",IF(AC379="1",CONCATENATE(VLOOKUP(AA379+0,slovy!$F$2:$G$11,2,FALSE),slovy!$M$13),VLOOKUP(AC379+0,slovy!$D$2:$E$10,2,FALSE))))</f>
        <v>#VALUE!</v>
      </c>
      <c r="AC379" t="str">
        <f t="shared" si="98"/>
        <v/>
      </c>
      <c r="AD379" t="e">
        <f>IF(ISBLANK(AE379),"",IF(AE379="0","",IF(AA379="0",CONCATENATE(VLOOKUP(AE379+0,slovy!$H$2:$I$10,2,FALSE),slovy!$M$13),VLOOKUP(AE379+0,slovy!$H$2:$I$10,2,FALSE))))</f>
        <v>#VALUE!</v>
      </c>
      <c r="AE379" t="str">
        <f t="shared" si="99"/>
        <v/>
      </c>
      <c r="AF379" t="e">
        <f>IF(ISBLANK(AG379),"",VLOOKUP(AG379+0,slovy!$N$2:$O$10,2,FALSE))</f>
        <v>#VALUE!</v>
      </c>
      <c r="AG379" t="str">
        <f t="shared" si="100"/>
        <v/>
      </c>
      <c r="AK379">
        <f>ÚJ!$B$2</f>
        <v>0</v>
      </c>
      <c r="AL379">
        <f>ÚJ!$B$3</f>
        <v>0</v>
      </c>
      <c r="AM379">
        <f>ÚJ!$B$4</f>
        <v>0</v>
      </c>
      <c r="AN379" s="200">
        <f>ÚJ!$B$5</f>
        <v>0</v>
      </c>
    </row>
    <row r="380" spans="1:40" x14ac:dyDescent="0.25">
      <c r="A380" t="str">
        <f>IF(ISBLANK('Peněžní deník'!C384),"",'Peněžní deník'!C384)</f>
        <v/>
      </c>
      <c r="B380" s="197" t="str">
        <f>IF(ISBLANK('Peněžní deník'!B384),"",'Peněžní deník'!B384)</f>
        <v/>
      </c>
      <c r="C380" t="str">
        <f>IF(ISBLANK('Peněžní deník'!D384),"",'Peněžní deník'!D384)</f>
        <v/>
      </c>
      <c r="D380" t="str">
        <f>IF(ISNUMBER('Peněžní deník'!F384),"příjmový",IF(ISNUMBER('Peněžní deník'!G384),"výdajový",IF(ISNUMBER('Peněžní deník'!H384),"příjmový",IF(ISNUMBER('Peněžní deník'!I384),"výdajový",""))))</f>
        <v/>
      </c>
      <c r="E380" t="str">
        <f>IF(ISNUMBER('Peněžní deník'!F384),"hotově",IF(ISNUMBER('Peněžní deník'!G384),"hotově",IF(ISNUMBER('Peněžní deník'!H384),"na účet",IF(ISNUMBER('Peněžní deník'!I384),"z účtu",""))))</f>
        <v/>
      </c>
      <c r="F380" t="e">
        <f>VLOOKUP('Peněžní deník'!E384,'Čísla položek'!$A$2:$C$45,2,FALSE)</f>
        <v>#N/A</v>
      </c>
      <c r="G380" s="205" t="str">
        <f>TEXT('Peněžní deník'!F384+'Peněžní deník'!G384+'Peněžní deník'!H384+'Peněžní deník'!I384,"0,00")</f>
        <v>0,00</v>
      </c>
      <c r="H380" s="205">
        <f t="shared" si="101"/>
        <v>0</v>
      </c>
      <c r="I380" s="205">
        <f t="shared" si="104"/>
        <v>0</v>
      </c>
      <c r="J380" t="str">
        <f t="shared" si="103"/>
        <v/>
      </c>
      <c r="K380" t="str">
        <f t="shared" si="105"/>
        <v/>
      </c>
      <c r="L380">
        <f t="shared" si="106"/>
        <v>1</v>
      </c>
      <c r="M380" t="str">
        <f t="shared" si="107"/>
        <v/>
      </c>
      <c r="N380" t="str">
        <f>IF(O380="0","",IF(L380=1,VLOOKUP(O380+0,slovy!$A$2:$C$10,3,FALSE),IF(Q380="1","",VLOOKUP(O380+0,slovy!$A$2:$B$10,2))))</f>
        <v/>
      </c>
      <c r="O380" t="str">
        <f t="shared" si="102"/>
        <v>0</v>
      </c>
      <c r="P380" t="e">
        <f>IF(Q380="0","",IF(Q380="1",VLOOKUP(O380+0,slovy!$F$2:$G$11,2,FALSE),VLOOKUP(Q380+0,slovy!$D$2:$E$10,2,FALSE)))</f>
        <v>#VALUE!</v>
      </c>
      <c r="Q380" t="str">
        <f t="shared" si="108"/>
        <v/>
      </c>
      <c r="R380">
        <f t="shared" si="92"/>
        <v>1</v>
      </c>
      <c r="S380" t="str">
        <f t="shared" si="93"/>
        <v/>
      </c>
      <c r="T380" t="str">
        <f>IF(U380="0","",IF(R380=1,VLOOKUP(U380+0,slovy!$A$2:$C$10,3,FALSE),IF(W380="1","",VLOOKUP(U380+0,slovy!$A$2:$B$10,2))))</f>
        <v/>
      </c>
      <c r="U380" t="str">
        <f t="shared" si="94"/>
        <v>0</v>
      </c>
      <c r="V380" t="e">
        <f>IF(W380="0","",IF(W380="1",VLOOKUP(U380+0,slovy!$F$2:$G$11,2,FALSE),VLOOKUP(W380+0,slovy!$D$2:$E$10,2,FALSE)))</f>
        <v>#VALUE!</v>
      </c>
      <c r="W380" t="str">
        <f t="shared" si="95"/>
        <v/>
      </c>
      <c r="X380" t="e">
        <f>IF(Y380="0","",VLOOKUP(Y380+0,slovy!$H$2:$I$10,2,FALSE))</f>
        <v>#VALUE!</v>
      </c>
      <c r="Y380" t="str">
        <f t="shared" si="96"/>
        <v/>
      </c>
      <c r="Z380" t="e">
        <f>IF(AC380="",VLOOKUP(AA380+0,slovy!$J$2:$K$10,2,FALSE),IF(AC380="0",IF(AE380="0","",IF(AA380="0","",VLOOKUP(AA380+0,slovy!J380:K388,2,FALSE))),IF(AC380="1","",IF(AA380="0",IF(AC380&gt;1,slovy!$M$13,""),VLOOKUP(AA380+0,slovy!$L$2:$M$10,2,FALSE)))))</f>
        <v>#VALUE!</v>
      </c>
      <c r="AA380" t="str">
        <f t="shared" si="97"/>
        <v/>
      </c>
      <c r="AB380" t="e">
        <f>IF(ISBLANK(AC380),"",IF(AC380="0","",IF(AC380="1",CONCATENATE(VLOOKUP(AA380+0,slovy!$F$2:$G$11,2,FALSE),slovy!$M$13),VLOOKUP(AC380+0,slovy!$D$2:$E$10,2,FALSE))))</f>
        <v>#VALUE!</v>
      </c>
      <c r="AC380" t="str">
        <f t="shared" si="98"/>
        <v/>
      </c>
      <c r="AD380" t="e">
        <f>IF(ISBLANK(AE380),"",IF(AE380="0","",IF(AA380="0",CONCATENATE(VLOOKUP(AE380+0,slovy!$H$2:$I$10,2,FALSE),slovy!$M$13),VLOOKUP(AE380+0,slovy!$H$2:$I$10,2,FALSE))))</f>
        <v>#VALUE!</v>
      </c>
      <c r="AE380" t="str">
        <f t="shared" si="99"/>
        <v/>
      </c>
      <c r="AF380" t="e">
        <f>IF(ISBLANK(AG380),"",VLOOKUP(AG380+0,slovy!$N$2:$O$10,2,FALSE))</f>
        <v>#VALUE!</v>
      </c>
      <c r="AG380" t="str">
        <f t="shared" si="100"/>
        <v/>
      </c>
      <c r="AK380">
        <f>ÚJ!$B$2</f>
        <v>0</v>
      </c>
      <c r="AL380">
        <f>ÚJ!$B$3</f>
        <v>0</v>
      </c>
      <c r="AM380">
        <f>ÚJ!$B$4</f>
        <v>0</v>
      </c>
      <c r="AN380" s="200">
        <f>ÚJ!$B$5</f>
        <v>0</v>
      </c>
    </row>
    <row r="381" spans="1:40" x14ac:dyDescent="0.25">
      <c r="A381" t="str">
        <f>IF(ISBLANK('Peněžní deník'!C385),"",'Peněžní deník'!C385)</f>
        <v/>
      </c>
      <c r="B381" s="197" t="str">
        <f>IF(ISBLANK('Peněžní deník'!B385),"",'Peněžní deník'!B385)</f>
        <v/>
      </c>
      <c r="C381" t="str">
        <f>IF(ISBLANK('Peněžní deník'!D385),"",'Peněžní deník'!D385)</f>
        <v/>
      </c>
      <c r="D381" t="str">
        <f>IF(ISNUMBER('Peněžní deník'!F385),"příjmový",IF(ISNUMBER('Peněžní deník'!G385),"výdajový",IF(ISNUMBER('Peněžní deník'!H385),"příjmový",IF(ISNUMBER('Peněžní deník'!I385),"výdajový",""))))</f>
        <v/>
      </c>
      <c r="E381" t="str">
        <f>IF(ISNUMBER('Peněžní deník'!F385),"hotově",IF(ISNUMBER('Peněžní deník'!G385),"hotově",IF(ISNUMBER('Peněžní deník'!H385),"na účet",IF(ISNUMBER('Peněžní deník'!I385),"z účtu",""))))</f>
        <v/>
      </c>
      <c r="F381" t="e">
        <f>VLOOKUP('Peněžní deník'!E385,'Čísla položek'!$A$2:$C$45,2,FALSE)</f>
        <v>#N/A</v>
      </c>
      <c r="G381" s="205" t="str">
        <f>TEXT('Peněžní deník'!F385+'Peněžní deník'!G385+'Peněžní deník'!H385+'Peněžní deník'!I385,"0,00")</f>
        <v>0,00</v>
      </c>
      <c r="H381" s="205">
        <f t="shared" si="101"/>
        <v>0</v>
      </c>
      <c r="I381" s="205">
        <f t="shared" si="104"/>
        <v>0</v>
      </c>
      <c r="J381" t="str">
        <f t="shared" si="103"/>
        <v/>
      </c>
      <c r="K381" t="str">
        <f t="shared" si="105"/>
        <v/>
      </c>
      <c r="L381">
        <f t="shared" si="106"/>
        <v>1</v>
      </c>
      <c r="M381" t="str">
        <f t="shared" si="107"/>
        <v/>
      </c>
      <c r="N381" t="str">
        <f>IF(O381="0","",IF(L381=1,VLOOKUP(O381+0,slovy!$A$2:$C$10,3,FALSE),IF(Q381="1","",VLOOKUP(O381+0,slovy!$A$2:$B$10,2))))</f>
        <v/>
      </c>
      <c r="O381" t="str">
        <f t="shared" si="102"/>
        <v>0</v>
      </c>
      <c r="P381" t="e">
        <f>IF(Q381="0","",IF(Q381="1",VLOOKUP(O381+0,slovy!$F$2:$G$11,2,FALSE),VLOOKUP(Q381+0,slovy!$D$2:$E$10,2,FALSE)))</f>
        <v>#VALUE!</v>
      </c>
      <c r="Q381" t="str">
        <f t="shared" si="108"/>
        <v/>
      </c>
      <c r="R381">
        <f t="shared" si="92"/>
        <v>1</v>
      </c>
      <c r="S381" t="str">
        <f t="shared" si="93"/>
        <v/>
      </c>
      <c r="T381" t="str">
        <f>IF(U381="0","",IF(R381=1,VLOOKUP(U381+0,slovy!$A$2:$C$10,3,FALSE),IF(W381="1","",VLOOKUP(U381+0,slovy!$A$2:$B$10,2))))</f>
        <v/>
      </c>
      <c r="U381" t="str">
        <f t="shared" si="94"/>
        <v>0</v>
      </c>
      <c r="V381" t="e">
        <f>IF(W381="0","",IF(W381="1",VLOOKUP(U381+0,slovy!$F$2:$G$11,2,FALSE),VLOOKUP(W381+0,slovy!$D$2:$E$10,2,FALSE)))</f>
        <v>#VALUE!</v>
      </c>
      <c r="W381" t="str">
        <f t="shared" si="95"/>
        <v/>
      </c>
      <c r="X381" t="e">
        <f>IF(Y381="0","",VLOOKUP(Y381+0,slovy!$H$2:$I$10,2,FALSE))</f>
        <v>#VALUE!</v>
      </c>
      <c r="Y381" t="str">
        <f t="shared" si="96"/>
        <v/>
      </c>
      <c r="Z381" t="e">
        <f>IF(AC381="",VLOOKUP(AA381+0,slovy!$J$2:$K$10,2,FALSE),IF(AC381="0",IF(AE381="0","",IF(AA381="0","",VLOOKUP(AA381+0,slovy!J381:K389,2,FALSE))),IF(AC381="1","",IF(AA381="0",IF(AC381&gt;1,slovy!$M$13,""),VLOOKUP(AA381+0,slovy!$L$2:$M$10,2,FALSE)))))</f>
        <v>#VALUE!</v>
      </c>
      <c r="AA381" t="str">
        <f t="shared" si="97"/>
        <v/>
      </c>
      <c r="AB381" t="e">
        <f>IF(ISBLANK(AC381),"",IF(AC381="0","",IF(AC381="1",CONCATENATE(VLOOKUP(AA381+0,slovy!$F$2:$G$11,2,FALSE),slovy!$M$13),VLOOKUP(AC381+0,slovy!$D$2:$E$10,2,FALSE))))</f>
        <v>#VALUE!</v>
      </c>
      <c r="AC381" t="str">
        <f t="shared" si="98"/>
        <v/>
      </c>
      <c r="AD381" t="e">
        <f>IF(ISBLANK(AE381),"",IF(AE381="0","",IF(AA381="0",CONCATENATE(VLOOKUP(AE381+0,slovy!$H$2:$I$10,2,FALSE),slovy!$M$13),VLOOKUP(AE381+0,slovy!$H$2:$I$10,2,FALSE))))</f>
        <v>#VALUE!</v>
      </c>
      <c r="AE381" t="str">
        <f t="shared" si="99"/>
        <v/>
      </c>
      <c r="AF381" t="e">
        <f>IF(ISBLANK(AG381),"",VLOOKUP(AG381+0,slovy!$N$2:$O$10,2,FALSE))</f>
        <v>#VALUE!</v>
      </c>
      <c r="AG381" t="str">
        <f t="shared" si="100"/>
        <v/>
      </c>
      <c r="AK381">
        <f>ÚJ!$B$2</f>
        <v>0</v>
      </c>
      <c r="AL381">
        <f>ÚJ!$B$3</f>
        <v>0</v>
      </c>
      <c r="AM381">
        <f>ÚJ!$B$4</f>
        <v>0</v>
      </c>
      <c r="AN381" s="200">
        <f>ÚJ!$B$5</f>
        <v>0</v>
      </c>
    </row>
    <row r="382" spans="1:40" x14ac:dyDescent="0.25">
      <c r="A382" t="str">
        <f>IF(ISBLANK('Peněžní deník'!C386),"",'Peněžní deník'!C386)</f>
        <v/>
      </c>
      <c r="B382" s="197" t="str">
        <f>IF(ISBLANK('Peněžní deník'!B386),"",'Peněžní deník'!B386)</f>
        <v/>
      </c>
      <c r="C382" t="str">
        <f>IF(ISBLANK('Peněžní deník'!D386),"",'Peněžní deník'!D386)</f>
        <v/>
      </c>
      <c r="D382" t="str">
        <f>IF(ISNUMBER('Peněžní deník'!F386),"příjmový",IF(ISNUMBER('Peněžní deník'!G386),"výdajový",IF(ISNUMBER('Peněžní deník'!H386),"příjmový",IF(ISNUMBER('Peněžní deník'!I386),"výdajový",""))))</f>
        <v/>
      </c>
      <c r="E382" t="str">
        <f>IF(ISNUMBER('Peněžní deník'!F386),"hotově",IF(ISNUMBER('Peněžní deník'!G386),"hotově",IF(ISNUMBER('Peněžní deník'!H386),"na účet",IF(ISNUMBER('Peněžní deník'!I386),"z účtu",""))))</f>
        <v/>
      </c>
      <c r="F382" t="e">
        <f>VLOOKUP('Peněžní deník'!E386,'Čísla položek'!$A$2:$C$45,2,FALSE)</f>
        <v>#N/A</v>
      </c>
      <c r="G382" s="205" t="str">
        <f>TEXT('Peněžní deník'!F386+'Peněžní deník'!G386+'Peněžní deník'!H386+'Peněžní deník'!I386,"0,00")</f>
        <v>0,00</v>
      </c>
      <c r="H382" s="205">
        <f t="shared" si="101"/>
        <v>0</v>
      </c>
      <c r="I382" s="205">
        <f t="shared" si="104"/>
        <v>0</v>
      </c>
      <c r="J382" t="str">
        <f t="shared" si="103"/>
        <v/>
      </c>
      <c r="K382" t="str">
        <f t="shared" si="105"/>
        <v/>
      </c>
      <c r="L382">
        <f t="shared" si="106"/>
        <v>1</v>
      </c>
      <c r="M382" t="str">
        <f t="shared" si="107"/>
        <v/>
      </c>
      <c r="N382" t="str">
        <f>IF(O382="0","",IF(L382=1,VLOOKUP(O382+0,slovy!$A$2:$C$10,3,FALSE),IF(Q382="1","",VLOOKUP(O382+0,slovy!$A$2:$B$10,2))))</f>
        <v/>
      </c>
      <c r="O382" t="str">
        <f t="shared" si="102"/>
        <v>0</v>
      </c>
      <c r="P382" t="e">
        <f>IF(Q382="0","",IF(Q382="1",VLOOKUP(O382+0,slovy!$F$2:$G$11,2,FALSE),VLOOKUP(Q382+0,slovy!$D$2:$E$10,2,FALSE)))</f>
        <v>#VALUE!</v>
      </c>
      <c r="Q382" t="str">
        <f t="shared" si="108"/>
        <v/>
      </c>
      <c r="R382">
        <f t="shared" si="92"/>
        <v>1</v>
      </c>
      <c r="S382" t="str">
        <f t="shared" si="93"/>
        <v/>
      </c>
      <c r="T382" t="str">
        <f>IF(U382="0","",IF(R382=1,VLOOKUP(U382+0,slovy!$A$2:$C$10,3,FALSE),IF(W382="1","",VLOOKUP(U382+0,slovy!$A$2:$B$10,2))))</f>
        <v/>
      </c>
      <c r="U382" t="str">
        <f t="shared" si="94"/>
        <v>0</v>
      </c>
      <c r="V382" t="e">
        <f>IF(W382="0","",IF(W382="1",VLOOKUP(U382+0,slovy!$F$2:$G$11,2,FALSE),VLOOKUP(W382+0,slovy!$D$2:$E$10,2,FALSE)))</f>
        <v>#VALUE!</v>
      </c>
      <c r="W382" t="str">
        <f t="shared" si="95"/>
        <v/>
      </c>
      <c r="X382" t="e">
        <f>IF(Y382="0","",VLOOKUP(Y382+0,slovy!$H$2:$I$10,2,FALSE))</f>
        <v>#VALUE!</v>
      </c>
      <c r="Y382" t="str">
        <f t="shared" si="96"/>
        <v/>
      </c>
      <c r="Z382" t="e">
        <f>IF(AC382="",VLOOKUP(AA382+0,slovy!$J$2:$K$10,2,FALSE),IF(AC382="0",IF(AE382="0","",IF(AA382="0","",VLOOKUP(AA382+0,slovy!J382:K390,2,FALSE))),IF(AC382="1","",IF(AA382="0",IF(AC382&gt;1,slovy!$M$13,""),VLOOKUP(AA382+0,slovy!$L$2:$M$10,2,FALSE)))))</f>
        <v>#VALUE!</v>
      </c>
      <c r="AA382" t="str">
        <f t="shared" si="97"/>
        <v/>
      </c>
      <c r="AB382" t="e">
        <f>IF(ISBLANK(AC382),"",IF(AC382="0","",IF(AC382="1",CONCATENATE(VLOOKUP(AA382+0,slovy!$F$2:$G$11,2,FALSE),slovy!$M$13),VLOOKUP(AC382+0,slovy!$D$2:$E$10,2,FALSE))))</f>
        <v>#VALUE!</v>
      </c>
      <c r="AC382" t="str">
        <f t="shared" si="98"/>
        <v/>
      </c>
      <c r="AD382" t="e">
        <f>IF(ISBLANK(AE382),"",IF(AE382="0","",IF(AA382="0",CONCATENATE(VLOOKUP(AE382+0,slovy!$H$2:$I$10,2,FALSE),slovy!$M$13),VLOOKUP(AE382+0,slovy!$H$2:$I$10,2,FALSE))))</f>
        <v>#VALUE!</v>
      </c>
      <c r="AE382" t="str">
        <f t="shared" si="99"/>
        <v/>
      </c>
      <c r="AF382" t="e">
        <f>IF(ISBLANK(AG382),"",VLOOKUP(AG382+0,slovy!$N$2:$O$10,2,FALSE))</f>
        <v>#VALUE!</v>
      </c>
      <c r="AG382" t="str">
        <f t="shared" si="100"/>
        <v/>
      </c>
      <c r="AK382">
        <f>ÚJ!$B$2</f>
        <v>0</v>
      </c>
      <c r="AL382">
        <f>ÚJ!$B$3</f>
        <v>0</v>
      </c>
      <c r="AM382">
        <f>ÚJ!$B$4</f>
        <v>0</v>
      </c>
      <c r="AN382" s="200">
        <f>ÚJ!$B$5</f>
        <v>0</v>
      </c>
    </row>
    <row r="383" spans="1:40" x14ac:dyDescent="0.25">
      <c r="A383" t="str">
        <f>IF(ISBLANK('Peněžní deník'!C387),"",'Peněžní deník'!C387)</f>
        <v/>
      </c>
      <c r="B383" s="197" t="str">
        <f>IF(ISBLANK('Peněžní deník'!B387),"",'Peněžní deník'!B387)</f>
        <v/>
      </c>
      <c r="C383" t="str">
        <f>IF(ISBLANK('Peněžní deník'!D387),"",'Peněžní deník'!D387)</f>
        <v/>
      </c>
      <c r="D383" t="str">
        <f>IF(ISNUMBER('Peněžní deník'!F387),"příjmový",IF(ISNUMBER('Peněžní deník'!G387),"výdajový",IF(ISNUMBER('Peněžní deník'!H387),"příjmový",IF(ISNUMBER('Peněžní deník'!I387),"výdajový",""))))</f>
        <v/>
      </c>
      <c r="E383" t="str">
        <f>IF(ISNUMBER('Peněžní deník'!F387),"hotově",IF(ISNUMBER('Peněžní deník'!G387),"hotově",IF(ISNUMBER('Peněžní deník'!H387),"na účet",IF(ISNUMBER('Peněžní deník'!I387),"z účtu",""))))</f>
        <v/>
      </c>
      <c r="F383" t="e">
        <f>VLOOKUP('Peněžní deník'!E387,'Čísla položek'!$A$2:$C$45,2,FALSE)</f>
        <v>#N/A</v>
      </c>
      <c r="G383" s="205" t="str">
        <f>TEXT('Peněžní deník'!F387+'Peněžní deník'!G387+'Peněžní deník'!H387+'Peněžní deník'!I387,"0,00")</f>
        <v>0,00</v>
      </c>
      <c r="H383" s="205">
        <f t="shared" si="101"/>
        <v>0</v>
      </c>
      <c r="I383" s="205">
        <f t="shared" si="104"/>
        <v>0</v>
      </c>
      <c r="J383" t="str">
        <f t="shared" si="103"/>
        <v/>
      </c>
      <c r="K383" t="str">
        <f t="shared" si="105"/>
        <v/>
      </c>
      <c r="L383">
        <f t="shared" si="106"/>
        <v>1</v>
      </c>
      <c r="M383" t="str">
        <f t="shared" si="107"/>
        <v/>
      </c>
      <c r="N383" t="str">
        <f>IF(O383="0","",IF(L383=1,VLOOKUP(O383+0,slovy!$A$2:$C$10,3,FALSE),IF(Q383="1","",VLOOKUP(O383+0,slovy!$A$2:$B$10,2))))</f>
        <v/>
      </c>
      <c r="O383" t="str">
        <f t="shared" si="102"/>
        <v>0</v>
      </c>
      <c r="P383" t="e">
        <f>IF(Q383="0","",IF(Q383="1",VLOOKUP(O383+0,slovy!$F$2:$G$11,2,FALSE),VLOOKUP(Q383+0,slovy!$D$2:$E$10,2,FALSE)))</f>
        <v>#VALUE!</v>
      </c>
      <c r="Q383" t="str">
        <f t="shared" si="108"/>
        <v/>
      </c>
      <c r="R383">
        <f t="shared" si="92"/>
        <v>1</v>
      </c>
      <c r="S383" t="str">
        <f t="shared" si="93"/>
        <v/>
      </c>
      <c r="T383" t="str">
        <f>IF(U383="0","",IF(R383=1,VLOOKUP(U383+0,slovy!$A$2:$C$10,3,FALSE),IF(W383="1","",VLOOKUP(U383+0,slovy!$A$2:$B$10,2))))</f>
        <v/>
      </c>
      <c r="U383" t="str">
        <f t="shared" si="94"/>
        <v>0</v>
      </c>
      <c r="V383" t="e">
        <f>IF(W383="0","",IF(W383="1",VLOOKUP(U383+0,slovy!$F$2:$G$11,2,FALSE),VLOOKUP(W383+0,slovy!$D$2:$E$10,2,FALSE)))</f>
        <v>#VALUE!</v>
      </c>
      <c r="W383" t="str">
        <f t="shared" si="95"/>
        <v/>
      </c>
      <c r="X383" t="e">
        <f>IF(Y383="0","",VLOOKUP(Y383+0,slovy!$H$2:$I$10,2,FALSE))</f>
        <v>#VALUE!</v>
      </c>
      <c r="Y383" t="str">
        <f t="shared" si="96"/>
        <v/>
      </c>
      <c r="Z383" t="e">
        <f>IF(AC383="",VLOOKUP(AA383+0,slovy!$J$2:$K$10,2,FALSE),IF(AC383="0",IF(AE383="0","",IF(AA383="0","",VLOOKUP(AA383+0,slovy!J383:K391,2,FALSE))),IF(AC383="1","",IF(AA383="0",IF(AC383&gt;1,slovy!$M$13,""),VLOOKUP(AA383+0,slovy!$L$2:$M$10,2,FALSE)))))</f>
        <v>#VALUE!</v>
      </c>
      <c r="AA383" t="str">
        <f t="shared" si="97"/>
        <v/>
      </c>
      <c r="AB383" t="e">
        <f>IF(ISBLANK(AC383),"",IF(AC383="0","",IF(AC383="1",CONCATENATE(VLOOKUP(AA383+0,slovy!$F$2:$G$11,2,FALSE),slovy!$M$13),VLOOKUP(AC383+0,slovy!$D$2:$E$10,2,FALSE))))</f>
        <v>#VALUE!</v>
      </c>
      <c r="AC383" t="str">
        <f t="shared" si="98"/>
        <v/>
      </c>
      <c r="AD383" t="e">
        <f>IF(ISBLANK(AE383),"",IF(AE383="0","",IF(AA383="0",CONCATENATE(VLOOKUP(AE383+0,slovy!$H$2:$I$10,2,FALSE),slovy!$M$13),VLOOKUP(AE383+0,slovy!$H$2:$I$10,2,FALSE))))</f>
        <v>#VALUE!</v>
      </c>
      <c r="AE383" t="str">
        <f t="shared" si="99"/>
        <v/>
      </c>
      <c r="AF383" t="e">
        <f>IF(ISBLANK(AG383),"",VLOOKUP(AG383+0,slovy!$N$2:$O$10,2,FALSE))</f>
        <v>#VALUE!</v>
      </c>
      <c r="AG383" t="str">
        <f t="shared" si="100"/>
        <v/>
      </c>
      <c r="AK383">
        <f>ÚJ!$B$2</f>
        <v>0</v>
      </c>
      <c r="AL383">
        <f>ÚJ!$B$3</f>
        <v>0</v>
      </c>
      <c r="AM383">
        <f>ÚJ!$B$4</f>
        <v>0</v>
      </c>
      <c r="AN383" s="200">
        <f>ÚJ!$B$5</f>
        <v>0</v>
      </c>
    </row>
    <row r="384" spans="1:40" x14ac:dyDescent="0.25">
      <c r="A384" t="str">
        <f>IF(ISBLANK('Peněžní deník'!C388),"",'Peněžní deník'!C388)</f>
        <v/>
      </c>
      <c r="B384" s="197" t="str">
        <f>IF(ISBLANK('Peněžní deník'!B388),"",'Peněžní deník'!B388)</f>
        <v/>
      </c>
      <c r="C384" t="str">
        <f>IF(ISBLANK('Peněžní deník'!D388),"",'Peněžní deník'!D388)</f>
        <v/>
      </c>
      <c r="D384" t="str">
        <f>IF(ISNUMBER('Peněžní deník'!F388),"příjmový",IF(ISNUMBER('Peněžní deník'!G388),"výdajový",IF(ISNUMBER('Peněžní deník'!H388),"příjmový",IF(ISNUMBER('Peněžní deník'!I388),"výdajový",""))))</f>
        <v/>
      </c>
      <c r="E384" t="str">
        <f>IF(ISNUMBER('Peněžní deník'!F388),"hotově",IF(ISNUMBER('Peněžní deník'!G388),"hotově",IF(ISNUMBER('Peněžní deník'!H388),"na účet",IF(ISNUMBER('Peněžní deník'!I388),"z účtu",""))))</f>
        <v/>
      </c>
      <c r="F384" t="e">
        <f>VLOOKUP('Peněžní deník'!E388,'Čísla položek'!$A$2:$C$45,2,FALSE)</f>
        <v>#N/A</v>
      </c>
      <c r="G384" s="205" t="str">
        <f>TEXT('Peněžní deník'!F388+'Peněžní deník'!G388+'Peněžní deník'!H388+'Peněžní deník'!I388,"0,00")</f>
        <v>0,00</v>
      </c>
      <c r="H384" s="205">
        <f t="shared" si="101"/>
        <v>0</v>
      </c>
      <c r="I384" s="205">
        <f t="shared" si="104"/>
        <v>0</v>
      </c>
      <c r="J384" t="str">
        <f t="shared" si="103"/>
        <v/>
      </c>
      <c r="K384" t="str">
        <f t="shared" si="105"/>
        <v/>
      </c>
      <c r="L384">
        <f t="shared" si="106"/>
        <v>1</v>
      </c>
      <c r="M384" t="str">
        <f t="shared" si="107"/>
        <v/>
      </c>
      <c r="N384" t="str">
        <f>IF(O384="0","",IF(L384=1,VLOOKUP(O384+0,slovy!$A$2:$C$10,3,FALSE),IF(Q384="1","",VLOOKUP(O384+0,slovy!$A$2:$B$10,2))))</f>
        <v/>
      </c>
      <c r="O384" t="str">
        <f t="shared" si="102"/>
        <v>0</v>
      </c>
      <c r="P384" t="e">
        <f>IF(Q384="0","",IF(Q384="1",VLOOKUP(O384+0,slovy!$F$2:$G$11,2,FALSE),VLOOKUP(Q384+0,slovy!$D$2:$E$10,2,FALSE)))</f>
        <v>#VALUE!</v>
      </c>
      <c r="Q384" t="str">
        <f t="shared" si="108"/>
        <v/>
      </c>
      <c r="R384">
        <f t="shared" si="92"/>
        <v>1</v>
      </c>
      <c r="S384" t="str">
        <f t="shared" si="93"/>
        <v/>
      </c>
      <c r="T384" t="str">
        <f>IF(U384="0","",IF(R384=1,VLOOKUP(U384+0,slovy!$A$2:$C$10,3,FALSE),IF(W384="1","",VLOOKUP(U384+0,slovy!$A$2:$B$10,2))))</f>
        <v/>
      </c>
      <c r="U384" t="str">
        <f t="shared" si="94"/>
        <v>0</v>
      </c>
      <c r="V384" t="e">
        <f>IF(W384="0","",IF(W384="1",VLOOKUP(U384+0,slovy!$F$2:$G$11,2,FALSE),VLOOKUP(W384+0,slovy!$D$2:$E$10,2,FALSE)))</f>
        <v>#VALUE!</v>
      </c>
      <c r="W384" t="str">
        <f t="shared" si="95"/>
        <v/>
      </c>
      <c r="X384" t="e">
        <f>IF(Y384="0","",VLOOKUP(Y384+0,slovy!$H$2:$I$10,2,FALSE))</f>
        <v>#VALUE!</v>
      </c>
      <c r="Y384" t="str">
        <f t="shared" si="96"/>
        <v/>
      </c>
      <c r="Z384" t="e">
        <f>IF(AC384="",VLOOKUP(AA384+0,slovy!$J$2:$K$10,2,FALSE),IF(AC384="0",IF(AE384="0","",IF(AA384="0","",VLOOKUP(AA384+0,slovy!J384:K392,2,FALSE))),IF(AC384="1","",IF(AA384="0",IF(AC384&gt;1,slovy!$M$13,""),VLOOKUP(AA384+0,slovy!$L$2:$M$10,2,FALSE)))))</f>
        <v>#VALUE!</v>
      </c>
      <c r="AA384" t="str">
        <f t="shared" si="97"/>
        <v/>
      </c>
      <c r="AB384" t="e">
        <f>IF(ISBLANK(AC384),"",IF(AC384="0","",IF(AC384="1",CONCATENATE(VLOOKUP(AA384+0,slovy!$F$2:$G$11,2,FALSE),slovy!$M$13),VLOOKUP(AC384+0,slovy!$D$2:$E$10,2,FALSE))))</f>
        <v>#VALUE!</v>
      </c>
      <c r="AC384" t="str">
        <f t="shared" si="98"/>
        <v/>
      </c>
      <c r="AD384" t="e">
        <f>IF(ISBLANK(AE384),"",IF(AE384="0","",IF(AA384="0",CONCATENATE(VLOOKUP(AE384+0,slovy!$H$2:$I$10,2,FALSE),slovy!$M$13),VLOOKUP(AE384+0,slovy!$H$2:$I$10,2,FALSE))))</f>
        <v>#VALUE!</v>
      </c>
      <c r="AE384" t="str">
        <f t="shared" si="99"/>
        <v/>
      </c>
      <c r="AF384" t="e">
        <f>IF(ISBLANK(AG384),"",VLOOKUP(AG384+0,slovy!$N$2:$O$10,2,FALSE))</f>
        <v>#VALUE!</v>
      </c>
      <c r="AG384" t="str">
        <f t="shared" si="100"/>
        <v/>
      </c>
      <c r="AK384">
        <f>ÚJ!$B$2</f>
        <v>0</v>
      </c>
      <c r="AL384">
        <f>ÚJ!$B$3</f>
        <v>0</v>
      </c>
      <c r="AM384">
        <f>ÚJ!$B$4</f>
        <v>0</v>
      </c>
      <c r="AN384" s="200">
        <f>ÚJ!$B$5</f>
        <v>0</v>
      </c>
    </row>
    <row r="385" spans="1:40" x14ac:dyDescent="0.25">
      <c r="A385" t="str">
        <f>IF(ISBLANK('Peněžní deník'!C389),"",'Peněžní deník'!C389)</f>
        <v/>
      </c>
      <c r="B385" s="197" t="str">
        <f>IF(ISBLANK('Peněžní deník'!B389),"",'Peněžní deník'!B389)</f>
        <v/>
      </c>
      <c r="C385" t="str">
        <f>IF(ISBLANK('Peněžní deník'!D389),"",'Peněžní deník'!D389)</f>
        <v/>
      </c>
      <c r="D385" t="str">
        <f>IF(ISNUMBER('Peněžní deník'!F389),"příjmový",IF(ISNUMBER('Peněžní deník'!G389),"výdajový",IF(ISNUMBER('Peněžní deník'!H389),"příjmový",IF(ISNUMBER('Peněžní deník'!I389),"výdajový",""))))</f>
        <v/>
      </c>
      <c r="E385" t="str">
        <f>IF(ISNUMBER('Peněžní deník'!F389),"hotově",IF(ISNUMBER('Peněžní deník'!G389),"hotově",IF(ISNUMBER('Peněžní deník'!H389),"na účet",IF(ISNUMBER('Peněžní deník'!I389),"z účtu",""))))</f>
        <v/>
      </c>
      <c r="F385" t="e">
        <f>VLOOKUP('Peněžní deník'!E389,'Čísla položek'!$A$2:$C$45,2,FALSE)</f>
        <v>#N/A</v>
      </c>
      <c r="G385" s="205" t="str">
        <f>TEXT('Peněžní deník'!F389+'Peněžní deník'!G389+'Peněžní deník'!H389+'Peněžní deník'!I389,"0,00")</f>
        <v>0,00</v>
      </c>
      <c r="H385" s="205">
        <f t="shared" si="101"/>
        <v>0</v>
      </c>
      <c r="I385" s="205">
        <f t="shared" si="104"/>
        <v>0</v>
      </c>
      <c r="J385" t="str">
        <f t="shared" si="103"/>
        <v/>
      </c>
      <c r="K385" t="str">
        <f t="shared" si="105"/>
        <v/>
      </c>
      <c r="L385">
        <f t="shared" si="106"/>
        <v>1</v>
      </c>
      <c r="M385" t="str">
        <f t="shared" si="107"/>
        <v/>
      </c>
      <c r="N385" t="str">
        <f>IF(O385="0","",IF(L385=1,VLOOKUP(O385+0,slovy!$A$2:$C$10,3,FALSE),IF(Q385="1","",VLOOKUP(O385+0,slovy!$A$2:$B$10,2))))</f>
        <v/>
      </c>
      <c r="O385" t="str">
        <f t="shared" si="102"/>
        <v>0</v>
      </c>
      <c r="P385" t="e">
        <f>IF(Q385="0","",IF(Q385="1",VLOOKUP(O385+0,slovy!$F$2:$G$11,2,FALSE),VLOOKUP(Q385+0,slovy!$D$2:$E$10,2,FALSE)))</f>
        <v>#VALUE!</v>
      </c>
      <c r="Q385" t="str">
        <f t="shared" si="108"/>
        <v/>
      </c>
      <c r="R385">
        <f t="shared" si="92"/>
        <v>1</v>
      </c>
      <c r="S385" t="str">
        <f t="shared" si="93"/>
        <v/>
      </c>
      <c r="T385" t="str">
        <f>IF(U385="0","",IF(R385=1,VLOOKUP(U385+0,slovy!$A$2:$C$10,3,FALSE),IF(W385="1","",VLOOKUP(U385+0,slovy!$A$2:$B$10,2))))</f>
        <v/>
      </c>
      <c r="U385" t="str">
        <f t="shared" si="94"/>
        <v>0</v>
      </c>
      <c r="V385" t="e">
        <f>IF(W385="0","",IF(W385="1",VLOOKUP(U385+0,slovy!$F$2:$G$11,2,FALSE),VLOOKUP(W385+0,slovy!$D$2:$E$10,2,FALSE)))</f>
        <v>#VALUE!</v>
      </c>
      <c r="W385" t="str">
        <f t="shared" si="95"/>
        <v/>
      </c>
      <c r="X385" t="e">
        <f>IF(Y385="0","",VLOOKUP(Y385+0,slovy!$H$2:$I$10,2,FALSE))</f>
        <v>#VALUE!</v>
      </c>
      <c r="Y385" t="str">
        <f t="shared" si="96"/>
        <v/>
      </c>
      <c r="Z385" t="e">
        <f>IF(AC385="",VLOOKUP(AA385+0,slovy!$J$2:$K$10,2,FALSE),IF(AC385="0",IF(AE385="0","",IF(AA385="0","",VLOOKUP(AA385+0,slovy!J385:K393,2,FALSE))),IF(AC385="1","",IF(AA385="0",IF(AC385&gt;1,slovy!$M$13,""),VLOOKUP(AA385+0,slovy!$L$2:$M$10,2,FALSE)))))</f>
        <v>#VALUE!</v>
      </c>
      <c r="AA385" t="str">
        <f t="shared" si="97"/>
        <v/>
      </c>
      <c r="AB385" t="e">
        <f>IF(ISBLANK(AC385),"",IF(AC385="0","",IF(AC385="1",CONCATENATE(VLOOKUP(AA385+0,slovy!$F$2:$G$11,2,FALSE),slovy!$M$13),VLOOKUP(AC385+0,slovy!$D$2:$E$10,2,FALSE))))</f>
        <v>#VALUE!</v>
      </c>
      <c r="AC385" t="str">
        <f t="shared" si="98"/>
        <v/>
      </c>
      <c r="AD385" t="e">
        <f>IF(ISBLANK(AE385),"",IF(AE385="0","",IF(AA385="0",CONCATENATE(VLOOKUP(AE385+0,slovy!$H$2:$I$10,2,FALSE),slovy!$M$13),VLOOKUP(AE385+0,slovy!$H$2:$I$10,2,FALSE))))</f>
        <v>#VALUE!</v>
      </c>
      <c r="AE385" t="str">
        <f t="shared" si="99"/>
        <v/>
      </c>
      <c r="AF385" t="e">
        <f>IF(ISBLANK(AG385),"",VLOOKUP(AG385+0,slovy!$N$2:$O$10,2,FALSE))</f>
        <v>#VALUE!</v>
      </c>
      <c r="AG385" t="str">
        <f t="shared" si="100"/>
        <v/>
      </c>
      <c r="AK385">
        <f>ÚJ!$B$2</f>
        <v>0</v>
      </c>
      <c r="AL385">
        <f>ÚJ!$B$3</f>
        <v>0</v>
      </c>
      <c r="AM385">
        <f>ÚJ!$B$4</f>
        <v>0</v>
      </c>
      <c r="AN385" s="200">
        <f>ÚJ!$B$5</f>
        <v>0</v>
      </c>
    </row>
    <row r="386" spans="1:40" x14ac:dyDescent="0.25">
      <c r="A386" t="str">
        <f>IF(ISBLANK('Peněžní deník'!C390),"",'Peněžní deník'!C390)</f>
        <v/>
      </c>
      <c r="B386" s="197" t="str">
        <f>IF(ISBLANK('Peněžní deník'!B390),"",'Peněžní deník'!B390)</f>
        <v/>
      </c>
      <c r="C386" t="str">
        <f>IF(ISBLANK('Peněžní deník'!D390),"",'Peněžní deník'!D390)</f>
        <v/>
      </c>
      <c r="D386" t="str">
        <f>IF(ISNUMBER('Peněžní deník'!F390),"příjmový",IF(ISNUMBER('Peněžní deník'!G390),"výdajový",IF(ISNUMBER('Peněžní deník'!H390),"příjmový",IF(ISNUMBER('Peněžní deník'!I390),"výdajový",""))))</f>
        <v/>
      </c>
      <c r="E386" t="str">
        <f>IF(ISNUMBER('Peněžní deník'!F390),"hotově",IF(ISNUMBER('Peněžní deník'!G390),"hotově",IF(ISNUMBER('Peněžní deník'!H390),"na účet",IF(ISNUMBER('Peněžní deník'!I390),"z účtu",""))))</f>
        <v/>
      </c>
      <c r="F386" t="e">
        <f>VLOOKUP('Peněžní deník'!E390,'Čísla položek'!$A$2:$C$45,2,FALSE)</f>
        <v>#N/A</v>
      </c>
      <c r="G386" s="205" t="str">
        <f>TEXT('Peněžní deník'!F390+'Peněžní deník'!G390+'Peněžní deník'!H390+'Peněžní deník'!I390,"0,00")</f>
        <v>0,00</v>
      </c>
      <c r="H386" s="205">
        <f t="shared" si="101"/>
        <v>0</v>
      </c>
      <c r="I386" s="205">
        <f t="shared" si="104"/>
        <v>0</v>
      </c>
      <c r="J386" t="str">
        <f t="shared" si="103"/>
        <v/>
      </c>
      <c r="K386" t="str">
        <f t="shared" si="105"/>
        <v/>
      </c>
      <c r="L386">
        <f t="shared" si="106"/>
        <v>1</v>
      </c>
      <c r="M386" t="str">
        <f t="shared" si="107"/>
        <v/>
      </c>
      <c r="N386" t="str">
        <f>IF(O386="0","",IF(L386=1,VLOOKUP(O386+0,slovy!$A$2:$C$10,3,FALSE),IF(Q386="1","",VLOOKUP(O386+0,slovy!$A$2:$B$10,2))))</f>
        <v/>
      </c>
      <c r="O386" t="str">
        <f t="shared" si="102"/>
        <v>0</v>
      </c>
      <c r="P386" t="e">
        <f>IF(Q386="0","",IF(Q386="1",VLOOKUP(O386+0,slovy!$F$2:$G$11,2,FALSE),VLOOKUP(Q386+0,slovy!$D$2:$E$10,2,FALSE)))</f>
        <v>#VALUE!</v>
      </c>
      <c r="Q386" t="str">
        <f t="shared" si="108"/>
        <v/>
      </c>
      <c r="R386">
        <f t="shared" ref="R386:R449" si="109">LEN(H386)</f>
        <v>1</v>
      </c>
      <c r="S386" t="str">
        <f t="shared" ref="S386:S449" si="110">IF(H386=0,"",IF(H386&lt;2,"korunačeská",IF(H386&lt;5,"korunyčeské","korunčeských")))</f>
        <v/>
      </c>
      <c r="T386" t="str">
        <f>IF(U386="0","",IF(R386=1,VLOOKUP(U386+0,slovy!$A$2:$C$10,3,FALSE),IF(W386="1","",VLOOKUP(U386+0,slovy!$A$2:$B$10,2))))</f>
        <v/>
      </c>
      <c r="U386" t="str">
        <f t="shared" ref="U386:U449" si="111">MID($G386,$R386,1)</f>
        <v>0</v>
      </c>
      <c r="V386" t="e">
        <f>IF(W386="0","",IF(W386="1",VLOOKUP(U386+0,slovy!$F$2:$G$11,2,FALSE),VLOOKUP(W386+0,slovy!$D$2:$E$10,2,FALSE)))</f>
        <v>#VALUE!</v>
      </c>
      <c r="W386" t="str">
        <f t="shared" ref="W386:W449" si="112">IF(R386&gt;=2,MID($G386,$R386-1,1),"")</f>
        <v/>
      </c>
      <c r="X386" t="e">
        <f>IF(Y386="0","",VLOOKUP(Y386+0,slovy!$H$2:$I$10,2,FALSE))</f>
        <v>#VALUE!</v>
      </c>
      <c r="Y386" t="str">
        <f t="shared" ref="Y386:Y449" si="113">IF(R386&gt;=3,MID($G386,$R386-2,1),"")</f>
        <v/>
      </c>
      <c r="Z386" t="e">
        <f>IF(AC386="",VLOOKUP(AA386+0,slovy!$J$2:$K$10,2,FALSE),IF(AC386="0",IF(AE386="0","",IF(AA386="0","",VLOOKUP(AA386+0,slovy!J386:K394,2,FALSE))),IF(AC386="1","",IF(AA386="0",IF(AC386&gt;1,slovy!$M$13,""),VLOOKUP(AA386+0,slovy!$L$2:$M$10,2,FALSE)))))</f>
        <v>#VALUE!</v>
      </c>
      <c r="AA386" t="str">
        <f t="shared" ref="AA386:AA449" si="114">IF(R386&gt;=4,MID($G386,$R386-3,1),"")</f>
        <v/>
      </c>
      <c r="AB386" t="e">
        <f>IF(ISBLANK(AC386),"",IF(AC386="0","",IF(AC386="1",CONCATENATE(VLOOKUP(AA386+0,slovy!$F$2:$G$11,2,FALSE),slovy!$M$13),VLOOKUP(AC386+0,slovy!$D$2:$E$10,2,FALSE))))</f>
        <v>#VALUE!</v>
      </c>
      <c r="AC386" t="str">
        <f t="shared" ref="AC386:AC449" si="115">IF(R386&gt;=5,MID($G386,$R386-4,1),"")</f>
        <v/>
      </c>
      <c r="AD386" t="e">
        <f>IF(ISBLANK(AE386),"",IF(AE386="0","",IF(AA386="0",CONCATENATE(VLOOKUP(AE386+0,slovy!$H$2:$I$10,2,FALSE),slovy!$M$13),VLOOKUP(AE386+0,slovy!$H$2:$I$10,2,FALSE))))</f>
        <v>#VALUE!</v>
      </c>
      <c r="AE386" t="str">
        <f t="shared" ref="AE386:AE449" si="116">IF(R386&gt;=6,MID($G386,$R386-5,1),"")</f>
        <v/>
      </c>
      <c r="AF386" t="e">
        <f>IF(ISBLANK(AG386),"",VLOOKUP(AG386+0,slovy!$N$2:$O$10,2,FALSE))</f>
        <v>#VALUE!</v>
      </c>
      <c r="AG386" t="str">
        <f t="shared" ref="AG386:AG449" si="117">IF(R386&gt;=7,MID($G386,$R386-6,1),"")</f>
        <v/>
      </c>
      <c r="AK386">
        <f>ÚJ!$B$2</f>
        <v>0</v>
      </c>
      <c r="AL386">
        <f>ÚJ!$B$3</f>
        <v>0</v>
      </c>
      <c r="AM386">
        <f>ÚJ!$B$4</f>
        <v>0</v>
      </c>
      <c r="AN386" s="200">
        <f>ÚJ!$B$5</f>
        <v>0</v>
      </c>
    </row>
    <row r="387" spans="1:40" x14ac:dyDescent="0.25">
      <c r="A387" t="str">
        <f>IF(ISBLANK('Peněžní deník'!C391),"",'Peněžní deník'!C391)</f>
        <v/>
      </c>
      <c r="B387" s="197" t="str">
        <f>IF(ISBLANK('Peněžní deník'!B391),"",'Peněžní deník'!B391)</f>
        <v/>
      </c>
      <c r="C387" t="str">
        <f>IF(ISBLANK('Peněžní deník'!D391),"",'Peněžní deník'!D391)</f>
        <v/>
      </c>
      <c r="D387" t="str">
        <f>IF(ISNUMBER('Peněžní deník'!F391),"příjmový",IF(ISNUMBER('Peněžní deník'!G391),"výdajový",IF(ISNUMBER('Peněžní deník'!H391),"příjmový",IF(ISNUMBER('Peněžní deník'!I391),"výdajový",""))))</f>
        <v/>
      </c>
      <c r="E387" t="str">
        <f>IF(ISNUMBER('Peněžní deník'!F391),"hotově",IF(ISNUMBER('Peněžní deník'!G391),"hotově",IF(ISNUMBER('Peněžní deník'!H391),"na účet",IF(ISNUMBER('Peněžní deník'!I391),"z účtu",""))))</f>
        <v/>
      </c>
      <c r="F387" t="e">
        <f>VLOOKUP('Peněžní deník'!E391,'Čísla položek'!$A$2:$C$45,2,FALSE)</f>
        <v>#N/A</v>
      </c>
      <c r="G387" s="205" t="str">
        <f>TEXT('Peněžní deník'!F391+'Peněžní deník'!G391+'Peněžní deník'!H391+'Peněžní deník'!I391,"0,00")</f>
        <v>0,00</v>
      </c>
      <c r="H387" s="205">
        <f t="shared" ref="H387:H450" si="118">FLOOR(G387,1)</f>
        <v>0</v>
      </c>
      <c r="I387" s="205">
        <f t="shared" si="104"/>
        <v>0</v>
      </c>
      <c r="J387" t="str">
        <f t="shared" si="103"/>
        <v/>
      </c>
      <c r="K387" t="str">
        <f t="shared" si="105"/>
        <v/>
      </c>
      <c r="L387">
        <f t="shared" si="106"/>
        <v>1</v>
      </c>
      <c r="M387" t="str">
        <f t="shared" si="107"/>
        <v/>
      </c>
      <c r="N387" t="str">
        <f>IF(O387="0","",IF(L387=1,VLOOKUP(O387+0,slovy!$A$2:$C$10,3,FALSE),IF(Q387="1","",VLOOKUP(O387+0,slovy!$A$2:$B$10,2))))</f>
        <v/>
      </c>
      <c r="O387" t="str">
        <f t="shared" ref="O387:O450" si="119">MID($I387,$L387,1)</f>
        <v>0</v>
      </c>
      <c r="P387" t="e">
        <f>IF(Q387="0","",IF(Q387="1",VLOOKUP(O387+0,slovy!$F$2:$G$11,2,FALSE),VLOOKUP(Q387+0,slovy!$D$2:$E$10,2,FALSE)))</f>
        <v>#VALUE!</v>
      </c>
      <c r="Q387" t="str">
        <f t="shared" si="108"/>
        <v/>
      </c>
      <c r="R387">
        <f t="shared" si="109"/>
        <v>1</v>
      </c>
      <c r="S387" t="str">
        <f t="shared" si="110"/>
        <v/>
      </c>
      <c r="T387" t="str">
        <f>IF(U387="0","",IF(R387=1,VLOOKUP(U387+0,slovy!$A$2:$C$10,3,FALSE),IF(W387="1","",VLOOKUP(U387+0,slovy!$A$2:$B$10,2))))</f>
        <v/>
      </c>
      <c r="U387" t="str">
        <f t="shared" si="111"/>
        <v>0</v>
      </c>
      <c r="V387" t="e">
        <f>IF(W387="0","",IF(W387="1",VLOOKUP(U387+0,slovy!$F$2:$G$11,2,FALSE),VLOOKUP(W387+0,slovy!$D$2:$E$10,2,FALSE)))</f>
        <v>#VALUE!</v>
      </c>
      <c r="W387" t="str">
        <f t="shared" si="112"/>
        <v/>
      </c>
      <c r="X387" t="e">
        <f>IF(Y387="0","",VLOOKUP(Y387+0,slovy!$H$2:$I$10,2,FALSE))</f>
        <v>#VALUE!</v>
      </c>
      <c r="Y387" t="str">
        <f t="shared" si="113"/>
        <v/>
      </c>
      <c r="Z387" t="e">
        <f>IF(AC387="",VLOOKUP(AA387+0,slovy!$J$2:$K$10,2,FALSE),IF(AC387="0",IF(AE387="0","",IF(AA387="0","",VLOOKUP(AA387+0,slovy!J387:K395,2,FALSE))),IF(AC387="1","",IF(AA387="0",IF(AC387&gt;1,slovy!$M$13,""),VLOOKUP(AA387+0,slovy!$L$2:$M$10,2,FALSE)))))</f>
        <v>#VALUE!</v>
      </c>
      <c r="AA387" t="str">
        <f t="shared" si="114"/>
        <v/>
      </c>
      <c r="AB387" t="e">
        <f>IF(ISBLANK(AC387),"",IF(AC387="0","",IF(AC387="1",CONCATENATE(VLOOKUP(AA387+0,slovy!$F$2:$G$11,2,FALSE),slovy!$M$13),VLOOKUP(AC387+0,slovy!$D$2:$E$10,2,FALSE))))</f>
        <v>#VALUE!</v>
      </c>
      <c r="AC387" t="str">
        <f t="shared" si="115"/>
        <v/>
      </c>
      <c r="AD387" t="e">
        <f>IF(ISBLANK(AE387),"",IF(AE387="0","",IF(AA387="0",CONCATENATE(VLOOKUP(AE387+0,slovy!$H$2:$I$10,2,FALSE),slovy!$M$13),VLOOKUP(AE387+0,slovy!$H$2:$I$10,2,FALSE))))</f>
        <v>#VALUE!</v>
      </c>
      <c r="AE387" t="str">
        <f t="shared" si="116"/>
        <v/>
      </c>
      <c r="AF387" t="e">
        <f>IF(ISBLANK(AG387),"",VLOOKUP(AG387+0,slovy!$N$2:$O$10,2,FALSE))</f>
        <v>#VALUE!</v>
      </c>
      <c r="AG387" t="str">
        <f t="shared" si="117"/>
        <v/>
      </c>
      <c r="AK387">
        <f>ÚJ!$B$2</f>
        <v>0</v>
      </c>
      <c r="AL387">
        <f>ÚJ!$B$3</f>
        <v>0</v>
      </c>
      <c r="AM387">
        <f>ÚJ!$B$4</f>
        <v>0</v>
      </c>
      <c r="AN387" s="200">
        <f>ÚJ!$B$5</f>
        <v>0</v>
      </c>
    </row>
    <row r="388" spans="1:40" x14ac:dyDescent="0.25">
      <c r="A388" t="str">
        <f>IF(ISBLANK('Peněžní deník'!C392),"",'Peněžní deník'!C392)</f>
        <v/>
      </c>
      <c r="B388" s="197" t="str">
        <f>IF(ISBLANK('Peněžní deník'!B392),"",'Peněžní deník'!B392)</f>
        <v/>
      </c>
      <c r="C388" t="str">
        <f>IF(ISBLANK('Peněžní deník'!D392),"",'Peněžní deník'!D392)</f>
        <v/>
      </c>
      <c r="D388" t="str">
        <f>IF(ISNUMBER('Peněžní deník'!F392),"příjmový",IF(ISNUMBER('Peněžní deník'!G392),"výdajový",IF(ISNUMBER('Peněžní deník'!H392),"příjmový",IF(ISNUMBER('Peněžní deník'!I392),"výdajový",""))))</f>
        <v/>
      </c>
      <c r="E388" t="str">
        <f>IF(ISNUMBER('Peněžní deník'!F392),"hotově",IF(ISNUMBER('Peněžní deník'!G392),"hotově",IF(ISNUMBER('Peněžní deník'!H392),"na účet",IF(ISNUMBER('Peněžní deník'!I392),"z účtu",""))))</f>
        <v/>
      </c>
      <c r="F388" t="e">
        <f>VLOOKUP('Peněžní deník'!E392,'Čísla položek'!$A$2:$C$45,2,FALSE)</f>
        <v>#N/A</v>
      </c>
      <c r="G388" s="205" t="str">
        <f>TEXT('Peněžní deník'!F392+'Peněžní deník'!G392+'Peněžní deník'!H392+'Peněžní deník'!I392,"0,00")</f>
        <v>0,00</v>
      </c>
      <c r="H388" s="205">
        <f t="shared" si="118"/>
        <v>0</v>
      </c>
      <c r="I388" s="205">
        <f t="shared" si="104"/>
        <v>0</v>
      </c>
      <c r="J388" t="str">
        <f t="shared" si="103"/>
        <v/>
      </c>
      <c r="K388" t="str">
        <f t="shared" si="105"/>
        <v/>
      </c>
      <c r="L388">
        <f t="shared" si="106"/>
        <v>1</v>
      </c>
      <c r="M388" t="str">
        <f t="shared" si="107"/>
        <v/>
      </c>
      <c r="N388" t="str">
        <f>IF(O388="0","",IF(L388=1,VLOOKUP(O388+0,slovy!$A$2:$C$10,3,FALSE),IF(Q388="1","",VLOOKUP(O388+0,slovy!$A$2:$B$10,2))))</f>
        <v/>
      </c>
      <c r="O388" t="str">
        <f t="shared" si="119"/>
        <v>0</v>
      </c>
      <c r="P388" t="e">
        <f>IF(Q388="0","",IF(Q388="1",VLOOKUP(O388+0,slovy!$F$2:$G$11,2,FALSE),VLOOKUP(Q388+0,slovy!$D$2:$E$10,2,FALSE)))</f>
        <v>#VALUE!</v>
      </c>
      <c r="Q388" t="str">
        <f t="shared" si="108"/>
        <v/>
      </c>
      <c r="R388">
        <f t="shared" si="109"/>
        <v>1</v>
      </c>
      <c r="S388" t="str">
        <f t="shared" si="110"/>
        <v/>
      </c>
      <c r="T388" t="str">
        <f>IF(U388="0","",IF(R388=1,VLOOKUP(U388+0,slovy!$A$2:$C$10,3,FALSE),IF(W388="1","",VLOOKUP(U388+0,slovy!$A$2:$B$10,2))))</f>
        <v/>
      </c>
      <c r="U388" t="str">
        <f t="shared" si="111"/>
        <v>0</v>
      </c>
      <c r="V388" t="e">
        <f>IF(W388="0","",IF(W388="1",VLOOKUP(U388+0,slovy!$F$2:$G$11,2,FALSE),VLOOKUP(W388+0,slovy!$D$2:$E$10,2,FALSE)))</f>
        <v>#VALUE!</v>
      </c>
      <c r="W388" t="str">
        <f t="shared" si="112"/>
        <v/>
      </c>
      <c r="X388" t="e">
        <f>IF(Y388="0","",VLOOKUP(Y388+0,slovy!$H$2:$I$10,2,FALSE))</f>
        <v>#VALUE!</v>
      </c>
      <c r="Y388" t="str">
        <f t="shared" si="113"/>
        <v/>
      </c>
      <c r="Z388" t="e">
        <f>IF(AC388="",VLOOKUP(AA388+0,slovy!$J$2:$K$10,2,FALSE),IF(AC388="0",IF(AE388="0","",IF(AA388="0","",VLOOKUP(AA388+0,slovy!J388:K396,2,FALSE))),IF(AC388="1","",IF(AA388="0",IF(AC388&gt;1,slovy!$M$13,""),VLOOKUP(AA388+0,slovy!$L$2:$M$10,2,FALSE)))))</f>
        <v>#VALUE!</v>
      </c>
      <c r="AA388" t="str">
        <f t="shared" si="114"/>
        <v/>
      </c>
      <c r="AB388" t="e">
        <f>IF(ISBLANK(AC388),"",IF(AC388="0","",IF(AC388="1",CONCATENATE(VLOOKUP(AA388+0,slovy!$F$2:$G$11,2,FALSE),slovy!$M$13),VLOOKUP(AC388+0,slovy!$D$2:$E$10,2,FALSE))))</f>
        <v>#VALUE!</v>
      </c>
      <c r="AC388" t="str">
        <f t="shared" si="115"/>
        <v/>
      </c>
      <c r="AD388" t="e">
        <f>IF(ISBLANK(AE388),"",IF(AE388="0","",IF(AA388="0",CONCATENATE(VLOOKUP(AE388+0,slovy!$H$2:$I$10,2,FALSE),slovy!$M$13),VLOOKUP(AE388+0,slovy!$H$2:$I$10,2,FALSE))))</f>
        <v>#VALUE!</v>
      </c>
      <c r="AE388" t="str">
        <f t="shared" si="116"/>
        <v/>
      </c>
      <c r="AF388" t="e">
        <f>IF(ISBLANK(AG388),"",VLOOKUP(AG388+0,slovy!$N$2:$O$10,2,FALSE))</f>
        <v>#VALUE!</v>
      </c>
      <c r="AG388" t="str">
        <f t="shared" si="117"/>
        <v/>
      </c>
      <c r="AK388">
        <f>ÚJ!$B$2</f>
        <v>0</v>
      </c>
      <c r="AL388">
        <f>ÚJ!$B$3</f>
        <v>0</v>
      </c>
      <c r="AM388">
        <f>ÚJ!$B$4</f>
        <v>0</v>
      </c>
      <c r="AN388" s="200">
        <f>ÚJ!$B$5</f>
        <v>0</v>
      </c>
    </row>
    <row r="389" spans="1:40" x14ac:dyDescent="0.25">
      <c r="A389" t="str">
        <f>IF(ISBLANK('Peněžní deník'!C393),"",'Peněžní deník'!C393)</f>
        <v/>
      </c>
      <c r="B389" s="197" t="str">
        <f>IF(ISBLANK('Peněžní deník'!B393),"",'Peněžní deník'!B393)</f>
        <v/>
      </c>
      <c r="C389" t="str">
        <f>IF(ISBLANK('Peněžní deník'!D393),"",'Peněžní deník'!D393)</f>
        <v/>
      </c>
      <c r="D389" t="str">
        <f>IF(ISNUMBER('Peněžní deník'!F393),"příjmový",IF(ISNUMBER('Peněžní deník'!G393),"výdajový",IF(ISNUMBER('Peněžní deník'!H393),"příjmový",IF(ISNUMBER('Peněžní deník'!I393),"výdajový",""))))</f>
        <v/>
      </c>
      <c r="E389" t="str">
        <f>IF(ISNUMBER('Peněžní deník'!F393),"hotově",IF(ISNUMBER('Peněžní deník'!G393),"hotově",IF(ISNUMBER('Peněžní deník'!H393),"na účet",IF(ISNUMBER('Peněžní deník'!I393),"z účtu",""))))</f>
        <v/>
      </c>
      <c r="F389" t="e">
        <f>VLOOKUP('Peněžní deník'!E393,'Čísla položek'!$A$2:$C$45,2,FALSE)</f>
        <v>#N/A</v>
      </c>
      <c r="G389" s="205" t="str">
        <f>TEXT('Peněžní deník'!F393+'Peněžní deník'!G393+'Peněžní deník'!H393+'Peněžní deník'!I393,"0,00")</f>
        <v>0,00</v>
      </c>
      <c r="H389" s="205">
        <f t="shared" si="118"/>
        <v>0</v>
      </c>
      <c r="I389" s="205">
        <f t="shared" si="104"/>
        <v>0</v>
      </c>
      <c r="J389" t="str">
        <f t="shared" si="103"/>
        <v/>
      </c>
      <c r="K389" t="str">
        <f t="shared" si="105"/>
        <v/>
      </c>
      <c r="L389">
        <f t="shared" si="106"/>
        <v>1</v>
      </c>
      <c r="M389" t="str">
        <f t="shared" si="107"/>
        <v/>
      </c>
      <c r="N389" t="str">
        <f>IF(O389="0","",IF(L389=1,VLOOKUP(O389+0,slovy!$A$2:$C$10,3,FALSE),IF(Q389="1","",VLOOKUP(O389+0,slovy!$A$2:$B$10,2))))</f>
        <v/>
      </c>
      <c r="O389" t="str">
        <f t="shared" si="119"/>
        <v>0</v>
      </c>
      <c r="P389" t="e">
        <f>IF(Q389="0","",IF(Q389="1",VLOOKUP(O389+0,slovy!$F$2:$G$11,2,FALSE),VLOOKUP(Q389+0,slovy!$D$2:$E$10,2,FALSE)))</f>
        <v>#VALUE!</v>
      </c>
      <c r="Q389" t="str">
        <f t="shared" si="108"/>
        <v/>
      </c>
      <c r="R389">
        <f t="shared" si="109"/>
        <v>1</v>
      </c>
      <c r="S389" t="str">
        <f t="shared" si="110"/>
        <v/>
      </c>
      <c r="T389" t="str">
        <f>IF(U389="0","",IF(R389=1,VLOOKUP(U389+0,slovy!$A$2:$C$10,3,FALSE),IF(W389="1","",VLOOKUP(U389+0,slovy!$A$2:$B$10,2))))</f>
        <v/>
      </c>
      <c r="U389" t="str">
        <f t="shared" si="111"/>
        <v>0</v>
      </c>
      <c r="V389" t="e">
        <f>IF(W389="0","",IF(W389="1",VLOOKUP(U389+0,slovy!$F$2:$G$11,2,FALSE),VLOOKUP(W389+0,slovy!$D$2:$E$10,2,FALSE)))</f>
        <v>#VALUE!</v>
      </c>
      <c r="W389" t="str">
        <f t="shared" si="112"/>
        <v/>
      </c>
      <c r="X389" t="e">
        <f>IF(Y389="0","",VLOOKUP(Y389+0,slovy!$H$2:$I$10,2,FALSE))</f>
        <v>#VALUE!</v>
      </c>
      <c r="Y389" t="str">
        <f t="shared" si="113"/>
        <v/>
      </c>
      <c r="Z389" t="e">
        <f>IF(AC389="",VLOOKUP(AA389+0,slovy!$J$2:$K$10,2,FALSE),IF(AC389="0",IF(AE389="0","",IF(AA389="0","",VLOOKUP(AA389+0,slovy!J389:K397,2,FALSE))),IF(AC389="1","",IF(AA389="0",IF(AC389&gt;1,slovy!$M$13,""),VLOOKUP(AA389+0,slovy!$L$2:$M$10,2,FALSE)))))</f>
        <v>#VALUE!</v>
      </c>
      <c r="AA389" t="str">
        <f t="shared" si="114"/>
        <v/>
      </c>
      <c r="AB389" t="e">
        <f>IF(ISBLANK(AC389),"",IF(AC389="0","",IF(AC389="1",CONCATENATE(VLOOKUP(AA389+0,slovy!$F$2:$G$11,2,FALSE),slovy!$M$13),VLOOKUP(AC389+0,slovy!$D$2:$E$10,2,FALSE))))</f>
        <v>#VALUE!</v>
      </c>
      <c r="AC389" t="str">
        <f t="shared" si="115"/>
        <v/>
      </c>
      <c r="AD389" t="e">
        <f>IF(ISBLANK(AE389),"",IF(AE389="0","",IF(AA389="0",CONCATENATE(VLOOKUP(AE389+0,slovy!$H$2:$I$10,2,FALSE),slovy!$M$13),VLOOKUP(AE389+0,slovy!$H$2:$I$10,2,FALSE))))</f>
        <v>#VALUE!</v>
      </c>
      <c r="AE389" t="str">
        <f t="shared" si="116"/>
        <v/>
      </c>
      <c r="AF389" t="e">
        <f>IF(ISBLANK(AG389),"",VLOOKUP(AG389+0,slovy!$N$2:$O$10,2,FALSE))</f>
        <v>#VALUE!</v>
      </c>
      <c r="AG389" t="str">
        <f t="shared" si="117"/>
        <v/>
      </c>
      <c r="AK389">
        <f>ÚJ!$B$2</f>
        <v>0</v>
      </c>
      <c r="AL389">
        <f>ÚJ!$B$3</f>
        <v>0</v>
      </c>
      <c r="AM389">
        <f>ÚJ!$B$4</f>
        <v>0</v>
      </c>
      <c r="AN389" s="200">
        <f>ÚJ!$B$5</f>
        <v>0</v>
      </c>
    </row>
    <row r="390" spans="1:40" x14ac:dyDescent="0.25">
      <c r="A390" t="str">
        <f>IF(ISBLANK('Peněžní deník'!C394),"",'Peněžní deník'!C394)</f>
        <v/>
      </c>
      <c r="B390" s="197" t="str">
        <f>IF(ISBLANK('Peněžní deník'!B394),"",'Peněžní deník'!B394)</f>
        <v/>
      </c>
      <c r="C390" t="str">
        <f>IF(ISBLANK('Peněžní deník'!D394),"",'Peněžní deník'!D394)</f>
        <v/>
      </c>
      <c r="D390" t="str">
        <f>IF(ISNUMBER('Peněžní deník'!F394),"příjmový",IF(ISNUMBER('Peněžní deník'!G394),"výdajový",IF(ISNUMBER('Peněžní deník'!H394),"příjmový",IF(ISNUMBER('Peněžní deník'!I394),"výdajový",""))))</f>
        <v/>
      </c>
      <c r="E390" t="str">
        <f>IF(ISNUMBER('Peněžní deník'!F394),"hotově",IF(ISNUMBER('Peněžní deník'!G394),"hotově",IF(ISNUMBER('Peněžní deník'!H394),"na účet",IF(ISNUMBER('Peněžní deník'!I394),"z účtu",""))))</f>
        <v/>
      </c>
      <c r="F390" t="e">
        <f>VLOOKUP('Peněžní deník'!E394,'Čísla položek'!$A$2:$C$45,2,FALSE)</f>
        <v>#N/A</v>
      </c>
      <c r="G390" s="205" t="str">
        <f>TEXT('Peněžní deník'!F394+'Peněžní deník'!G394+'Peněžní deník'!H394+'Peněžní deník'!I394,"0,00")</f>
        <v>0,00</v>
      </c>
      <c r="H390" s="205">
        <f t="shared" si="118"/>
        <v>0</v>
      </c>
      <c r="I390" s="205">
        <f t="shared" si="104"/>
        <v>0</v>
      </c>
      <c r="J390" t="str">
        <f t="shared" si="103"/>
        <v/>
      </c>
      <c r="K390" t="str">
        <f t="shared" si="105"/>
        <v/>
      </c>
      <c r="L390">
        <f t="shared" si="106"/>
        <v>1</v>
      </c>
      <c r="M390" t="str">
        <f t="shared" si="107"/>
        <v/>
      </c>
      <c r="N390" t="str">
        <f>IF(O390="0","",IF(L390=1,VLOOKUP(O390+0,slovy!$A$2:$C$10,3,FALSE),IF(Q390="1","",VLOOKUP(O390+0,slovy!$A$2:$B$10,2))))</f>
        <v/>
      </c>
      <c r="O390" t="str">
        <f t="shared" si="119"/>
        <v>0</v>
      </c>
      <c r="P390" t="e">
        <f>IF(Q390="0","",IF(Q390="1",VLOOKUP(O390+0,slovy!$F$2:$G$11,2,FALSE),VLOOKUP(Q390+0,slovy!$D$2:$E$10,2,FALSE)))</f>
        <v>#VALUE!</v>
      </c>
      <c r="Q390" t="str">
        <f t="shared" si="108"/>
        <v/>
      </c>
      <c r="R390">
        <f t="shared" si="109"/>
        <v>1</v>
      </c>
      <c r="S390" t="str">
        <f t="shared" si="110"/>
        <v/>
      </c>
      <c r="T390" t="str">
        <f>IF(U390="0","",IF(R390=1,VLOOKUP(U390+0,slovy!$A$2:$C$10,3,FALSE),IF(W390="1","",VLOOKUP(U390+0,slovy!$A$2:$B$10,2))))</f>
        <v/>
      </c>
      <c r="U390" t="str">
        <f t="shared" si="111"/>
        <v>0</v>
      </c>
      <c r="V390" t="e">
        <f>IF(W390="0","",IF(W390="1",VLOOKUP(U390+0,slovy!$F$2:$G$11,2,FALSE),VLOOKUP(W390+0,slovy!$D$2:$E$10,2,FALSE)))</f>
        <v>#VALUE!</v>
      </c>
      <c r="W390" t="str">
        <f t="shared" si="112"/>
        <v/>
      </c>
      <c r="X390" t="e">
        <f>IF(Y390="0","",VLOOKUP(Y390+0,slovy!$H$2:$I$10,2,FALSE))</f>
        <v>#VALUE!</v>
      </c>
      <c r="Y390" t="str">
        <f t="shared" si="113"/>
        <v/>
      </c>
      <c r="Z390" t="e">
        <f>IF(AC390="",VLOOKUP(AA390+0,slovy!$J$2:$K$10,2,FALSE),IF(AC390="0",IF(AE390="0","",IF(AA390="0","",VLOOKUP(AA390+0,slovy!J390:K398,2,FALSE))),IF(AC390="1","",IF(AA390="0",IF(AC390&gt;1,slovy!$M$13,""),VLOOKUP(AA390+0,slovy!$L$2:$M$10,2,FALSE)))))</f>
        <v>#VALUE!</v>
      </c>
      <c r="AA390" t="str">
        <f t="shared" si="114"/>
        <v/>
      </c>
      <c r="AB390" t="e">
        <f>IF(ISBLANK(AC390),"",IF(AC390="0","",IF(AC390="1",CONCATENATE(VLOOKUP(AA390+0,slovy!$F$2:$G$11,2,FALSE),slovy!$M$13),VLOOKUP(AC390+0,slovy!$D$2:$E$10,2,FALSE))))</f>
        <v>#VALUE!</v>
      </c>
      <c r="AC390" t="str">
        <f t="shared" si="115"/>
        <v/>
      </c>
      <c r="AD390" t="e">
        <f>IF(ISBLANK(AE390),"",IF(AE390="0","",IF(AA390="0",CONCATENATE(VLOOKUP(AE390+0,slovy!$H$2:$I$10,2,FALSE),slovy!$M$13),VLOOKUP(AE390+0,slovy!$H$2:$I$10,2,FALSE))))</f>
        <v>#VALUE!</v>
      </c>
      <c r="AE390" t="str">
        <f t="shared" si="116"/>
        <v/>
      </c>
      <c r="AF390" t="e">
        <f>IF(ISBLANK(AG390),"",VLOOKUP(AG390+0,slovy!$N$2:$O$10,2,FALSE))</f>
        <v>#VALUE!</v>
      </c>
      <c r="AG390" t="str">
        <f t="shared" si="117"/>
        <v/>
      </c>
      <c r="AK390">
        <f>ÚJ!$B$2</f>
        <v>0</v>
      </c>
      <c r="AL390">
        <f>ÚJ!$B$3</f>
        <v>0</v>
      </c>
      <c r="AM390">
        <f>ÚJ!$B$4</f>
        <v>0</v>
      </c>
      <c r="AN390" s="200">
        <f>ÚJ!$B$5</f>
        <v>0</v>
      </c>
    </row>
    <row r="391" spans="1:40" x14ac:dyDescent="0.25">
      <c r="A391" t="str">
        <f>IF(ISBLANK('Peněžní deník'!C395),"",'Peněžní deník'!C395)</f>
        <v/>
      </c>
      <c r="B391" s="197" t="str">
        <f>IF(ISBLANK('Peněžní deník'!B395),"",'Peněžní deník'!B395)</f>
        <v/>
      </c>
      <c r="C391" t="str">
        <f>IF(ISBLANK('Peněžní deník'!D395),"",'Peněžní deník'!D395)</f>
        <v/>
      </c>
      <c r="D391" t="str">
        <f>IF(ISNUMBER('Peněžní deník'!F395),"příjmový",IF(ISNUMBER('Peněžní deník'!G395),"výdajový",IF(ISNUMBER('Peněžní deník'!H395),"příjmový",IF(ISNUMBER('Peněžní deník'!I395),"výdajový",""))))</f>
        <v/>
      </c>
      <c r="E391" t="str">
        <f>IF(ISNUMBER('Peněžní deník'!F395),"hotově",IF(ISNUMBER('Peněžní deník'!G395),"hotově",IF(ISNUMBER('Peněžní deník'!H395),"na účet",IF(ISNUMBER('Peněžní deník'!I395),"z účtu",""))))</f>
        <v/>
      </c>
      <c r="F391" t="e">
        <f>VLOOKUP('Peněžní deník'!E395,'Čísla položek'!$A$2:$C$45,2,FALSE)</f>
        <v>#N/A</v>
      </c>
      <c r="G391" s="205" t="str">
        <f>TEXT('Peněžní deník'!F395+'Peněžní deník'!G395+'Peněžní deník'!H395+'Peněžní deník'!I395,"0,00")</f>
        <v>0,00</v>
      </c>
      <c r="H391" s="205">
        <f t="shared" si="118"/>
        <v>0</v>
      </c>
      <c r="I391" s="205">
        <f t="shared" si="104"/>
        <v>0</v>
      </c>
      <c r="J391" t="str">
        <f t="shared" si="103"/>
        <v/>
      </c>
      <c r="K391" t="str">
        <f t="shared" si="105"/>
        <v/>
      </c>
      <c r="L391">
        <f t="shared" si="106"/>
        <v>1</v>
      </c>
      <c r="M391" t="str">
        <f t="shared" si="107"/>
        <v/>
      </c>
      <c r="N391" t="str">
        <f>IF(O391="0","",IF(L391=1,VLOOKUP(O391+0,slovy!$A$2:$C$10,3,FALSE),IF(Q391="1","",VLOOKUP(O391+0,slovy!$A$2:$B$10,2))))</f>
        <v/>
      </c>
      <c r="O391" t="str">
        <f t="shared" si="119"/>
        <v>0</v>
      </c>
      <c r="P391" t="e">
        <f>IF(Q391="0","",IF(Q391="1",VLOOKUP(O391+0,slovy!$F$2:$G$11,2,FALSE),VLOOKUP(Q391+0,slovy!$D$2:$E$10,2,FALSE)))</f>
        <v>#VALUE!</v>
      </c>
      <c r="Q391" t="str">
        <f t="shared" si="108"/>
        <v/>
      </c>
      <c r="R391">
        <f t="shared" si="109"/>
        <v>1</v>
      </c>
      <c r="S391" t="str">
        <f t="shared" si="110"/>
        <v/>
      </c>
      <c r="T391" t="str">
        <f>IF(U391="0","",IF(R391=1,VLOOKUP(U391+0,slovy!$A$2:$C$10,3,FALSE),IF(W391="1","",VLOOKUP(U391+0,slovy!$A$2:$B$10,2))))</f>
        <v/>
      </c>
      <c r="U391" t="str">
        <f t="shared" si="111"/>
        <v>0</v>
      </c>
      <c r="V391" t="e">
        <f>IF(W391="0","",IF(W391="1",VLOOKUP(U391+0,slovy!$F$2:$G$11,2,FALSE),VLOOKUP(W391+0,slovy!$D$2:$E$10,2,FALSE)))</f>
        <v>#VALUE!</v>
      </c>
      <c r="W391" t="str">
        <f t="shared" si="112"/>
        <v/>
      </c>
      <c r="X391" t="e">
        <f>IF(Y391="0","",VLOOKUP(Y391+0,slovy!$H$2:$I$10,2,FALSE))</f>
        <v>#VALUE!</v>
      </c>
      <c r="Y391" t="str">
        <f t="shared" si="113"/>
        <v/>
      </c>
      <c r="Z391" t="e">
        <f>IF(AC391="",VLOOKUP(AA391+0,slovy!$J$2:$K$10,2,FALSE),IF(AC391="0",IF(AE391="0","",IF(AA391="0","",VLOOKUP(AA391+0,slovy!J391:K399,2,FALSE))),IF(AC391="1","",IF(AA391="0",IF(AC391&gt;1,slovy!$M$13,""),VLOOKUP(AA391+0,slovy!$L$2:$M$10,2,FALSE)))))</f>
        <v>#VALUE!</v>
      </c>
      <c r="AA391" t="str">
        <f t="shared" si="114"/>
        <v/>
      </c>
      <c r="AB391" t="e">
        <f>IF(ISBLANK(AC391),"",IF(AC391="0","",IF(AC391="1",CONCATENATE(VLOOKUP(AA391+0,slovy!$F$2:$G$11,2,FALSE),slovy!$M$13),VLOOKUP(AC391+0,slovy!$D$2:$E$10,2,FALSE))))</f>
        <v>#VALUE!</v>
      </c>
      <c r="AC391" t="str">
        <f t="shared" si="115"/>
        <v/>
      </c>
      <c r="AD391" t="e">
        <f>IF(ISBLANK(AE391),"",IF(AE391="0","",IF(AA391="0",CONCATENATE(VLOOKUP(AE391+0,slovy!$H$2:$I$10,2,FALSE),slovy!$M$13),VLOOKUP(AE391+0,slovy!$H$2:$I$10,2,FALSE))))</f>
        <v>#VALUE!</v>
      </c>
      <c r="AE391" t="str">
        <f t="shared" si="116"/>
        <v/>
      </c>
      <c r="AF391" t="e">
        <f>IF(ISBLANK(AG391),"",VLOOKUP(AG391+0,slovy!$N$2:$O$10,2,FALSE))</f>
        <v>#VALUE!</v>
      </c>
      <c r="AG391" t="str">
        <f t="shared" si="117"/>
        <v/>
      </c>
      <c r="AK391">
        <f>ÚJ!$B$2</f>
        <v>0</v>
      </c>
      <c r="AL391">
        <f>ÚJ!$B$3</f>
        <v>0</v>
      </c>
      <c r="AM391">
        <f>ÚJ!$B$4</f>
        <v>0</v>
      </c>
      <c r="AN391" s="200">
        <f>ÚJ!$B$5</f>
        <v>0</v>
      </c>
    </row>
    <row r="392" spans="1:40" x14ac:dyDescent="0.25">
      <c r="A392" t="str">
        <f>IF(ISBLANK('Peněžní deník'!C396),"",'Peněžní deník'!C396)</f>
        <v/>
      </c>
      <c r="B392" s="197" t="str">
        <f>IF(ISBLANK('Peněžní deník'!B396),"",'Peněžní deník'!B396)</f>
        <v/>
      </c>
      <c r="C392" t="str">
        <f>IF(ISBLANK('Peněžní deník'!D396),"",'Peněžní deník'!D396)</f>
        <v/>
      </c>
      <c r="D392" t="str">
        <f>IF(ISNUMBER('Peněžní deník'!F396),"příjmový",IF(ISNUMBER('Peněžní deník'!G396),"výdajový",IF(ISNUMBER('Peněžní deník'!H396),"příjmový",IF(ISNUMBER('Peněžní deník'!I396),"výdajový",""))))</f>
        <v/>
      </c>
      <c r="E392" t="str">
        <f>IF(ISNUMBER('Peněžní deník'!F396),"hotově",IF(ISNUMBER('Peněžní deník'!G396),"hotově",IF(ISNUMBER('Peněžní deník'!H396),"na účet",IF(ISNUMBER('Peněžní deník'!I396),"z účtu",""))))</f>
        <v/>
      </c>
      <c r="F392" t="e">
        <f>VLOOKUP('Peněžní deník'!E396,'Čísla položek'!$A$2:$C$45,2,FALSE)</f>
        <v>#N/A</v>
      </c>
      <c r="G392" s="205" t="str">
        <f>TEXT('Peněžní deník'!F396+'Peněžní deník'!G396+'Peněžní deník'!H396+'Peněžní deník'!I396,"0,00")</f>
        <v>0,00</v>
      </c>
      <c r="H392" s="205">
        <f t="shared" si="118"/>
        <v>0</v>
      </c>
      <c r="I392" s="205">
        <f t="shared" si="104"/>
        <v>0</v>
      </c>
      <c r="J392" t="str">
        <f t="shared" ref="J392:J455" si="120">IF(R392=1,CONCATENATE(T392,S392),IF(R392=2,CONCATENATE(V392,T392,S392),IF(R392=3,CONCATENATE(X392,V392,T392,S392),IF(R392=4,CONCATENATE(Z392,X392,V392,T392,S392),IF(R392=5,CONCATENATE(AB392,Z392,X392,V392,T392,S392),IF(R392=6,CONCATENATE(AD392,AB392,Z392,X392,V392,T392,S392),IF(R392=7,CONCATENATE(AF392,AD392,AB392,Z392,X392,V392,T392,S392),"")))))))</f>
        <v/>
      </c>
      <c r="K392" t="str">
        <f t="shared" si="105"/>
        <v/>
      </c>
      <c r="L392">
        <f t="shared" si="106"/>
        <v>1</v>
      </c>
      <c r="M392" t="str">
        <f t="shared" si="107"/>
        <v/>
      </c>
      <c r="N392" t="str">
        <f>IF(O392="0","",IF(L392=1,VLOOKUP(O392+0,slovy!$A$2:$C$10,3,FALSE),IF(Q392="1","",VLOOKUP(O392+0,slovy!$A$2:$B$10,2))))</f>
        <v/>
      </c>
      <c r="O392" t="str">
        <f t="shared" si="119"/>
        <v>0</v>
      </c>
      <c r="P392" t="e">
        <f>IF(Q392="0","",IF(Q392="1",VLOOKUP(O392+0,slovy!$F$2:$G$11,2,FALSE),VLOOKUP(Q392+0,slovy!$D$2:$E$10,2,FALSE)))</f>
        <v>#VALUE!</v>
      </c>
      <c r="Q392" t="str">
        <f t="shared" si="108"/>
        <v/>
      </c>
      <c r="R392">
        <f t="shared" si="109"/>
        <v>1</v>
      </c>
      <c r="S392" t="str">
        <f t="shared" si="110"/>
        <v/>
      </c>
      <c r="T392" t="str">
        <f>IF(U392="0","",IF(R392=1,VLOOKUP(U392+0,slovy!$A$2:$C$10,3,FALSE),IF(W392="1","",VLOOKUP(U392+0,slovy!$A$2:$B$10,2))))</f>
        <v/>
      </c>
      <c r="U392" t="str">
        <f t="shared" si="111"/>
        <v>0</v>
      </c>
      <c r="V392" t="e">
        <f>IF(W392="0","",IF(W392="1",VLOOKUP(U392+0,slovy!$F$2:$G$11,2,FALSE),VLOOKUP(W392+0,slovy!$D$2:$E$10,2,FALSE)))</f>
        <v>#VALUE!</v>
      </c>
      <c r="W392" t="str">
        <f t="shared" si="112"/>
        <v/>
      </c>
      <c r="X392" t="e">
        <f>IF(Y392="0","",VLOOKUP(Y392+0,slovy!$H$2:$I$10,2,FALSE))</f>
        <v>#VALUE!</v>
      </c>
      <c r="Y392" t="str">
        <f t="shared" si="113"/>
        <v/>
      </c>
      <c r="Z392" t="e">
        <f>IF(AC392="",VLOOKUP(AA392+0,slovy!$J$2:$K$10,2,FALSE),IF(AC392="0",IF(AE392="0","",IF(AA392="0","",VLOOKUP(AA392+0,slovy!J392:K400,2,FALSE))),IF(AC392="1","",IF(AA392="0",IF(AC392&gt;1,slovy!$M$13,""),VLOOKUP(AA392+0,slovy!$L$2:$M$10,2,FALSE)))))</f>
        <v>#VALUE!</v>
      </c>
      <c r="AA392" t="str">
        <f t="shared" si="114"/>
        <v/>
      </c>
      <c r="AB392" t="e">
        <f>IF(ISBLANK(AC392),"",IF(AC392="0","",IF(AC392="1",CONCATENATE(VLOOKUP(AA392+0,slovy!$F$2:$G$11,2,FALSE),slovy!$M$13),VLOOKUP(AC392+0,slovy!$D$2:$E$10,2,FALSE))))</f>
        <v>#VALUE!</v>
      </c>
      <c r="AC392" t="str">
        <f t="shared" si="115"/>
        <v/>
      </c>
      <c r="AD392" t="e">
        <f>IF(ISBLANK(AE392),"",IF(AE392="0","",IF(AA392="0",CONCATENATE(VLOOKUP(AE392+0,slovy!$H$2:$I$10,2,FALSE),slovy!$M$13),VLOOKUP(AE392+0,slovy!$H$2:$I$10,2,FALSE))))</f>
        <v>#VALUE!</v>
      </c>
      <c r="AE392" t="str">
        <f t="shared" si="116"/>
        <v/>
      </c>
      <c r="AF392" t="e">
        <f>IF(ISBLANK(AG392),"",VLOOKUP(AG392+0,slovy!$N$2:$O$10,2,FALSE))</f>
        <v>#VALUE!</v>
      </c>
      <c r="AG392" t="str">
        <f t="shared" si="117"/>
        <v/>
      </c>
      <c r="AK392">
        <f>ÚJ!$B$2</f>
        <v>0</v>
      </c>
      <c r="AL392">
        <f>ÚJ!$B$3</f>
        <v>0</v>
      </c>
      <c r="AM392">
        <f>ÚJ!$B$4</f>
        <v>0</v>
      </c>
      <c r="AN392" s="200">
        <f>ÚJ!$B$5</f>
        <v>0</v>
      </c>
    </row>
    <row r="393" spans="1:40" x14ac:dyDescent="0.25">
      <c r="A393" t="str">
        <f>IF(ISBLANK('Peněžní deník'!C397),"",'Peněžní deník'!C397)</f>
        <v/>
      </c>
      <c r="B393" s="197" t="str">
        <f>IF(ISBLANK('Peněžní deník'!B397),"",'Peněžní deník'!B397)</f>
        <v/>
      </c>
      <c r="C393" t="str">
        <f>IF(ISBLANK('Peněžní deník'!D397),"",'Peněžní deník'!D397)</f>
        <v/>
      </c>
      <c r="D393" t="str">
        <f>IF(ISNUMBER('Peněžní deník'!F397),"příjmový",IF(ISNUMBER('Peněžní deník'!G397),"výdajový",IF(ISNUMBER('Peněžní deník'!H397),"příjmový",IF(ISNUMBER('Peněžní deník'!I397),"výdajový",""))))</f>
        <v/>
      </c>
      <c r="E393" t="str">
        <f>IF(ISNUMBER('Peněžní deník'!F397),"hotově",IF(ISNUMBER('Peněžní deník'!G397),"hotově",IF(ISNUMBER('Peněžní deník'!H397),"na účet",IF(ISNUMBER('Peněžní deník'!I397),"z účtu",""))))</f>
        <v/>
      </c>
      <c r="F393" t="e">
        <f>VLOOKUP('Peněžní deník'!E397,'Čísla položek'!$A$2:$C$45,2,FALSE)</f>
        <v>#N/A</v>
      </c>
      <c r="G393" s="205" t="str">
        <f>TEXT('Peněžní deník'!F397+'Peněžní deník'!G397+'Peněžní deník'!H397+'Peněžní deník'!I397,"0,00")</f>
        <v>0,00</v>
      </c>
      <c r="H393" s="205">
        <f t="shared" si="118"/>
        <v>0</v>
      </c>
      <c r="I393" s="205">
        <f t="shared" ref="I393:I456" si="121">TEXT(G393-H393,"0,00")*100</f>
        <v>0</v>
      </c>
      <c r="J393" t="str">
        <f t="shared" si="120"/>
        <v/>
      </c>
      <c r="K393" t="str">
        <f t="shared" ref="K393:K456" si="122">IF(L393=1,CONCATENATE(N393,M393),IF(L393=2,CONCATENATE(P393,N393,M393),""))</f>
        <v/>
      </c>
      <c r="L393">
        <f t="shared" ref="L393:L456" si="123">LEN(I393)</f>
        <v>1</v>
      </c>
      <c r="M393" t="str">
        <f t="shared" ref="M393:M456" si="124">IF(I393=0,"",IF(I393&lt;2,"haléř",IF(I393&lt;5,"haléře","haléřů")))</f>
        <v/>
      </c>
      <c r="N393" t="str">
        <f>IF(O393="0","",IF(L393=1,VLOOKUP(O393+0,slovy!$A$2:$C$10,3,FALSE),IF(Q393="1","",VLOOKUP(O393+0,slovy!$A$2:$B$10,2))))</f>
        <v/>
      </c>
      <c r="O393" t="str">
        <f t="shared" si="119"/>
        <v>0</v>
      </c>
      <c r="P393" t="e">
        <f>IF(Q393="0","",IF(Q393="1",VLOOKUP(O393+0,slovy!$F$2:$G$11,2,FALSE),VLOOKUP(Q393+0,slovy!$D$2:$E$10,2,FALSE)))</f>
        <v>#VALUE!</v>
      </c>
      <c r="Q393" t="str">
        <f t="shared" ref="Q393:Q456" si="125">IF(L393&gt;=2,MID($I393,$L393-1,1),"")</f>
        <v/>
      </c>
      <c r="R393">
        <f t="shared" si="109"/>
        <v>1</v>
      </c>
      <c r="S393" t="str">
        <f t="shared" si="110"/>
        <v/>
      </c>
      <c r="T393" t="str">
        <f>IF(U393="0","",IF(R393=1,VLOOKUP(U393+0,slovy!$A$2:$C$10,3,FALSE),IF(W393="1","",VLOOKUP(U393+0,slovy!$A$2:$B$10,2))))</f>
        <v/>
      </c>
      <c r="U393" t="str">
        <f t="shared" si="111"/>
        <v>0</v>
      </c>
      <c r="V393" t="e">
        <f>IF(W393="0","",IF(W393="1",VLOOKUP(U393+0,slovy!$F$2:$G$11,2,FALSE),VLOOKUP(W393+0,slovy!$D$2:$E$10,2,FALSE)))</f>
        <v>#VALUE!</v>
      </c>
      <c r="W393" t="str">
        <f t="shared" si="112"/>
        <v/>
      </c>
      <c r="X393" t="e">
        <f>IF(Y393="0","",VLOOKUP(Y393+0,slovy!$H$2:$I$10,2,FALSE))</f>
        <v>#VALUE!</v>
      </c>
      <c r="Y393" t="str">
        <f t="shared" si="113"/>
        <v/>
      </c>
      <c r="Z393" t="e">
        <f>IF(AC393="",VLOOKUP(AA393+0,slovy!$J$2:$K$10,2,FALSE),IF(AC393="0",IF(AE393="0","",IF(AA393="0","",VLOOKUP(AA393+0,slovy!J393:K401,2,FALSE))),IF(AC393="1","",IF(AA393="0",IF(AC393&gt;1,slovy!$M$13,""),VLOOKUP(AA393+0,slovy!$L$2:$M$10,2,FALSE)))))</f>
        <v>#VALUE!</v>
      </c>
      <c r="AA393" t="str">
        <f t="shared" si="114"/>
        <v/>
      </c>
      <c r="AB393" t="e">
        <f>IF(ISBLANK(AC393),"",IF(AC393="0","",IF(AC393="1",CONCATENATE(VLOOKUP(AA393+0,slovy!$F$2:$G$11,2,FALSE),slovy!$M$13),VLOOKUP(AC393+0,slovy!$D$2:$E$10,2,FALSE))))</f>
        <v>#VALUE!</v>
      </c>
      <c r="AC393" t="str">
        <f t="shared" si="115"/>
        <v/>
      </c>
      <c r="AD393" t="e">
        <f>IF(ISBLANK(AE393),"",IF(AE393="0","",IF(AA393="0",CONCATENATE(VLOOKUP(AE393+0,slovy!$H$2:$I$10,2,FALSE),slovy!$M$13),VLOOKUP(AE393+0,slovy!$H$2:$I$10,2,FALSE))))</f>
        <v>#VALUE!</v>
      </c>
      <c r="AE393" t="str">
        <f t="shared" si="116"/>
        <v/>
      </c>
      <c r="AF393" t="e">
        <f>IF(ISBLANK(AG393),"",VLOOKUP(AG393+0,slovy!$N$2:$O$10,2,FALSE))</f>
        <v>#VALUE!</v>
      </c>
      <c r="AG393" t="str">
        <f t="shared" si="117"/>
        <v/>
      </c>
      <c r="AK393">
        <f>ÚJ!$B$2</f>
        <v>0</v>
      </c>
      <c r="AL393">
        <f>ÚJ!$B$3</f>
        <v>0</v>
      </c>
      <c r="AM393">
        <f>ÚJ!$B$4</f>
        <v>0</v>
      </c>
      <c r="AN393" s="200">
        <f>ÚJ!$B$5</f>
        <v>0</v>
      </c>
    </row>
    <row r="394" spans="1:40" x14ac:dyDescent="0.25">
      <c r="A394" t="str">
        <f>IF(ISBLANK('Peněžní deník'!C398),"",'Peněžní deník'!C398)</f>
        <v/>
      </c>
      <c r="B394" s="197" t="str">
        <f>IF(ISBLANK('Peněžní deník'!B398),"",'Peněžní deník'!B398)</f>
        <v/>
      </c>
      <c r="C394" t="str">
        <f>IF(ISBLANK('Peněžní deník'!D398),"",'Peněžní deník'!D398)</f>
        <v/>
      </c>
      <c r="D394" t="str">
        <f>IF(ISNUMBER('Peněžní deník'!F398),"příjmový",IF(ISNUMBER('Peněžní deník'!G398),"výdajový",IF(ISNUMBER('Peněžní deník'!H398),"příjmový",IF(ISNUMBER('Peněžní deník'!I398),"výdajový",""))))</f>
        <v/>
      </c>
      <c r="E394" t="str">
        <f>IF(ISNUMBER('Peněžní deník'!F398),"hotově",IF(ISNUMBER('Peněžní deník'!G398),"hotově",IF(ISNUMBER('Peněžní deník'!H398),"na účet",IF(ISNUMBER('Peněžní deník'!I398),"z účtu",""))))</f>
        <v/>
      </c>
      <c r="F394" t="e">
        <f>VLOOKUP('Peněžní deník'!E398,'Čísla položek'!$A$2:$C$45,2,FALSE)</f>
        <v>#N/A</v>
      </c>
      <c r="G394" s="205" t="str">
        <f>TEXT('Peněžní deník'!F398+'Peněžní deník'!G398+'Peněžní deník'!H398+'Peněžní deník'!I398,"0,00")</f>
        <v>0,00</v>
      </c>
      <c r="H394" s="205">
        <f t="shared" si="118"/>
        <v>0</v>
      </c>
      <c r="I394" s="205">
        <f t="shared" si="121"/>
        <v>0</v>
      </c>
      <c r="J394" t="str">
        <f t="shared" si="120"/>
        <v/>
      </c>
      <c r="K394" t="str">
        <f t="shared" si="122"/>
        <v/>
      </c>
      <c r="L394">
        <f t="shared" si="123"/>
        <v>1</v>
      </c>
      <c r="M394" t="str">
        <f t="shared" si="124"/>
        <v/>
      </c>
      <c r="N394" t="str">
        <f>IF(O394="0","",IF(L394=1,VLOOKUP(O394+0,slovy!$A$2:$C$10,3,FALSE),IF(Q394="1","",VLOOKUP(O394+0,slovy!$A$2:$B$10,2))))</f>
        <v/>
      </c>
      <c r="O394" t="str">
        <f t="shared" si="119"/>
        <v>0</v>
      </c>
      <c r="P394" t="e">
        <f>IF(Q394="0","",IF(Q394="1",VLOOKUP(O394+0,slovy!$F$2:$G$11,2,FALSE),VLOOKUP(Q394+0,slovy!$D$2:$E$10,2,FALSE)))</f>
        <v>#VALUE!</v>
      </c>
      <c r="Q394" t="str">
        <f t="shared" si="125"/>
        <v/>
      </c>
      <c r="R394">
        <f t="shared" si="109"/>
        <v>1</v>
      </c>
      <c r="S394" t="str">
        <f t="shared" si="110"/>
        <v/>
      </c>
      <c r="T394" t="str">
        <f>IF(U394="0","",IF(R394=1,VLOOKUP(U394+0,slovy!$A$2:$C$10,3,FALSE),IF(W394="1","",VLOOKUP(U394+0,slovy!$A$2:$B$10,2))))</f>
        <v/>
      </c>
      <c r="U394" t="str">
        <f t="shared" si="111"/>
        <v>0</v>
      </c>
      <c r="V394" t="e">
        <f>IF(W394="0","",IF(W394="1",VLOOKUP(U394+0,slovy!$F$2:$G$11,2,FALSE),VLOOKUP(W394+0,slovy!$D$2:$E$10,2,FALSE)))</f>
        <v>#VALUE!</v>
      </c>
      <c r="W394" t="str">
        <f t="shared" si="112"/>
        <v/>
      </c>
      <c r="X394" t="e">
        <f>IF(Y394="0","",VLOOKUP(Y394+0,slovy!$H$2:$I$10,2,FALSE))</f>
        <v>#VALUE!</v>
      </c>
      <c r="Y394" t="str">
        <f t="shared" si="113"/>
        <v/>
      </c>
      <c r="Z394" t="e">
        <f>IF(AC394="",VLOOKUP(AA394+0,slovy!$J$2:$K$10,2,FALSE),IF(AC394="0",IF(AE394="0","",IF(AA394="0","",VLOOKUP(AA394+0,slovy!J394:K402,2,FALSE))),IF(AC394="1","",IF(AA394="0",IF(AC394&gt;1,slovy!$M$13,""),VLOOKUP(AA394+0,slovy!$L$2:$M$10,2,FALSE)))))</f>
        <v>#VALUE!</v>
      </c>
      <c r="AA394" t="str">
        <f t="shared" si="114"/>
        <v/>
      </c>
      <c r="AB394" t="e">
        <f>IF(ISBLANK(AC394),"",IF(AC394="0","",IF(AC394="1",CONCATENATE(VLOOKUP(AA394+0,slovy!$F$2:$G$11,2,FALSE),slovy!$M$13),VLOOKUP(AC394+0,slovy!$D$2:$E$10,2,FALSE))))</f>
        <v>#VALUE!</v>
      </c>
      <c r="AC394" t="str">
        <f t="shared" si="115"/>
        <v/>
      </c>
      <c r="AD394" t="e">
        <f>IF(ISBLANK(AE394),"",IF(AE394="0","",IF(AA394="0",CONCATENATE(VLOOKUP(AE394+0,slovy!$H$2:$I$10,2,FALSE),slovy!$M$13),VLOOKUP(AE394+0,slovy!$H$2:$I$10,2,FALSE))))</f>
        <v>#VALUE!</v>
      </c>
      <c r="AE394" t="str">
        <f t="shared" si="116"/>
        <v/>
      </c>
      <c r="AF394" t="e">
        <f>IF(ISBLANK(AG394),"",VLOOKUP(AG394+0,slovy!$N$2:$O$10,2,FALSE))</f>
        <v>#VALUE!</v>
      </c>
      <c r="AG394" t="str">
        <f t="shared" si="117"/>
        <v/>
      </c>
      <c r="AK394">
        <f>ÚJ!$B$2</f>
        <v>0</v>
      </c>
      <c r="AL394">
        <f>ÚJ!$B$3</f>
        <v>0</v>
      </c>
      <c r="AM394">
        <f>ÚJ!$B$4</f>
        <v>0</v>
      </c>
      <c r="AN394" s="200">
        <f>ÚJ!$B$5</f>
        <v>0</v>
      </c>
    </row>
    <row r="395" spans="1:40" x14ac:dyDescent="0.25">
      <c r="A395" t="str">
        <f>IF(ISBLANK('Peněžní deník'!C399),"",'Peněžní deník'!C399)</f>
        <v/>
      </c>
      <c r="B395" s="197" t="str">
        <f>IF(ISBLANK('Peněžní deník'!B399),"",'Peněžní deník'!B399)</f>
        <v/>
      </c>
      <c r="C395" t="str">
        <f>IF(ISBLANK('Peněžní deník'!D399),"",'Peněžní deník'!D399)</f>
        <v/>
      </c>
      <c r="D395" t="str">
        <f>IF(ISNUMBER('Peněžní deník'!F399),"příjmový",IF(ISNUMBER('Peněžní deník'!G399),"výdajový",IF(ISNUMBER('Peněžní deník'!H399),"příjmový",IF(ISNUMBER('Peněžní deník'!I399),"výdajový",""))))</f>
        <v/>
      </c>
      <c r="E395" t="str">
        <f>IF(ISNUMBER('Peněžní deník'!F399),"hotově",IF(ISNUMBER('Peněžní deník'!G399),"hotově",IF(ISNUMBER('Peněžní deník'!H399),"na účet",IF(ISNUMBER('Peněžní deník'!I399),"z účtu",""))))</f>
        <v/>
      </c>
      <c r="F395" t="e">
        <f>VLOOKUP('Peněžní deník'!E399,'Čísla položek'!$A$2:$C$45,2,FALSE)</f>
        <v>#N/A</v>
      </c>
      <c r="G395" s="205" t="str">
        <f>TEXT('Peněžní deník'!F399+'Peněžní deník'!G399+'Peněžní deník'!H399+'Peněžní deník'!I399,"0,00")</f>
        <v>0,00</v>
      </c>
      <c r="H395" s="205">
        <f t="shared" si="118"/>
        <v>0</v>
      </c>
      <c r="I395" s="205">
        <f t="shared" si="121"/>
        <v>0</v>
      </c>
      <c r="J395" t="str">
        <f t="shared" si="120"/>
        <v/>
      </c>
      <c r="K395" t="str">
        <f t="shared" si="122"/>
        <v/>
      </c>
      <c r="L395">
        <f t="shared" si="123"/>
        <v>1</v>
      </c>
      <c r="M395" t="str">
        <f t="shared" si="124"/>
        <v/>
      </c>
      <c r="N395" t="str">
        <f>IF(O395="0","",IF(L395=1,VLOOKUP(O395+0,slovy!$A$2:$C$10,3,FALSE),IF(Q395="1","",VLOOKUP(O395+0,slovy!$A$2:$B$10,2))))</f>
        <v/>
      </c>
      <c r="O395" t="str">
        <f t="shared" si="119"/>
        <v>0</v>
      </c>
      <c r="P395" t="e">
        <f>IF(Q395="0","",IF(Q395="1",VLOOKUP(O395+0,slovy!$F$2:$G$11,2,FALSE),VLOOKUP(Q395+0,slovy!$D$2:$E$10,2,FALSE)))</f>
        <v>#VALUE!</v>
      </c>
      <c r="Q395" t="str">
        <f t="shared" si="125"/>
        <v/>
      </c>
      <c r="R395">
        <f t="shared" si="109"/>
        <v>1</v>
      </c>
      <c r="S395" t="str">
        <f t="shared" si="110"/>
        <v/>
      </c>
      <c r="T395" t="str">
        <f>IF(U395="0","",IF(R395=1,VLOOKUP(U395+0,slovy!$A$2:$C$10,3,FALSE),IF(W395="1","",VLOOKUP(U395+0,slovy!$A$2:$B$10,2))))</f>
        <v/>
      </c>
      <c r="U395" t="str">
        <f t="shared" si="111"/>
        <v>0</v>
      </c>
      <c r="V395" t="e">
        <f>IF(W395="0","",IF(W395="1",VLOOKUP(U395+0,slovy!$F$2:$G$11,2,FALSE),VLOOKUP(W395+0,slovy!$D$2:$E$10,2,FALSE)))</f>
        <v>#VALUE!</v>
      </c>
      <c r="W395" t="str">
        <f t="shared" si="112"/>
        <v/>
      </c>
      <c r="X395" t="e">
        <f>IF(Y395="0","",VLOOKUP(Y395+0,slovy!$H$2:$I$10,2,FALSE))</f>
        <v>#VALUE!</v>
      </c>
      <c r="Y395" t="str">
        <f t="shared" si="113"/>
        <v/>
      </c>
      <c r="Z395" t="e">
        <f>IF(AC395="",VLOOKUP(AA395+0,slovy!$J$2:$K$10,2,FALSE),IF(AC395="0",IF(AE395="0","",IF(AA395="0","",VLOOKUP(AA395+0,slovy!J395:K403,2,FALSE))),IF(AC395="1","",IF(AA395="0",IF(AC395&gt;1,slovy!$M$13,""),VLOOKUP(AA395+0,slovy!$L$2:$M$10,2,FALSE)))))</f>
        <v>#VALUE!</v>
      </c>
      <c r="AA395" t="str">
        <f t="shared" si="114"/>
        <v/>
      </c>
      <c r="AB395" t="e">
        <f>IF(ISBLANK(AC395),"",IF(AC395="0","",IF(AC395="1",CONCATENATE(VLOOKUP(AA395+0,slovy!$F$2:$G$11,2,FALSE),slovy!$M$13),VLOOKUP(AC395+0,slovy!$D$2:$E$10,2,FALSE))))</f>
        <v>#VALUE!</v>
      </c>
      <c r="AC395" t="str">
        <f t="shared" si="115"/>
        <v/>
      </c>
      <c r="AD395" t="e">
        <f>IF(ISBLANK(AE395),"",IF(AE395="0","",IF(AA395="0",CONCATENATE(VLOOKUP(AE395+0,slovy!$H$2:$I$10,2,FALSE),slovy!$M$13),VLOOKUP(AE395+0,slovy!$H$2:$I$10,2,FALSE))))</f>
        <v>#VALUE!</v>
      </c>
      <c r="AE395" t="str">
        <f t="shared" si="116"/>
        <v/>
      </c>
      <c r="AF395" t="e">
        <f>IF(ISBLANK(AG395),"",VLOOKUP(AG395+0,slovy!$N$2:$O$10,2,FALSE))</f>
        <v>#VALUE!</v>
      </c>
      <c r="AG395" t="str">
        <f t="shared" si="117"/>
        <v/>
      </c>
      <c r="AK395">
        <f>ÚJ!$B$2</f>
        <v>0</v>
      </c>
      <c r="AL395">
        <f>ÚJ!$B$3</f>
        <v>0</v>
      </c>
      <c r="AM395">
        <f>ÚJ!$B$4</f>
        <v>0</v>
      </c>
      <c r="AN395" s="200">
        <f>ÚJ!$B$5</f>
        <v>0</v>
      </c>
    </row>
    <row r="396" spans="1:40" x14ac:dyDescent="0.25">
      <c r="A396" t="str">
        <f>IF(ISBLANK('Peněžní deník'!C400),"",'Peněžní deník'!C400)</f>
        <v/>
      </c>
      <c r="B396" s="197" t="str">
        <f>IF(ISBLANK('Peněžní deník'!B400),"",'Peněžní deník'!B400)</f>
        <v/>
      </c>
      <c r="C396" t="str">
        <f>IF(ISBLANK('Peněžní deník'!D400),"",'Peněžní deník'!D400)</f>
        <v/>
      </c>
      <c r="D396" t="str">
        <f>IF(ISNUMBER('Peněžní deník'!F400),"příjmový",IF(ISNUMBER('Peněžní deník'!G400),"výdajový",IF(ISNUMBER('Peněžní deník'!H400),"příjmový",IF(ISNUMBER('Peněžní deník'!I400),"výdajový",""))))</f>
        <v/>
      </c>
      <c r="E396" t="str">
        <f>IF(ISNUMBER('Peněžní deník'!F400),"hotově",IF(ISNUMBER('Peněžní deník'!G400),"hotově",IF(ISNUMBER('Peněžní deník'!H400),"na účet",IF(ISNUMBER('Peněžní deník'!I400),"z účtu",""))))</f>
        <v/>
      </c>
      <c r="F396" t="e">
        <f>VLOOKUP('Peněžní deník'!E400,'Čísla položek'!$A$2:$C$45,2,FALSE)</f>
        <v>#N/A</v>
      </c>
      <c r="G396" s="205" t="str">
        <f>TEXT('Peněžní deník'!F400+'Peněžní deník'!G400+'Peněžní deník'!H400+'Peněžní deník'!I400,"0,00")</f>
        <v>0,00</v>
      </c>
      <c r="H396" s="205">
        <f t="shared" si="118"/>
        <v>0</v>
      </c>
      <c r="I396" s="205">
        <f t="shared" si="121"/>
        <v>0</v>
      </c>
      <c r="J396" t="str">
        <f t="shared" si="120"/>
        <v/>
      </c>
      <c r="K396" t="str">
        <f t="shared" si="122"/>
        <v/>
      </c>
      <c r="L396">
        <f t="shared" si="123"/>
        <v>1</v>
      </c>
      <c r="M396" t="str">
        <f t="shared" si="124"/>
        <v/>
      </c>
      <c r="N396" t="str">
        <f>IF(O396="0","",IF(L396=1,VLOOKUP(O396+0,slovy!$A$2:$C$10,3,FALSE),IF(Q396="1","",VLOOKUP(O396+0,slovy!$A$2:$B$10,2))))</f>
        <v/>
      </c>
      <c r="O396" t="str">
        <f t="shared" si="119"/>
        <v>0</v>
      </c>
      <c r="P396" t="e">
        <f>IF(Q396="0","",IF(Q396="1",VLOOKUP(O396+0,slovy!$F$2:$G$11,2,FALSE),VLOOKUP(Q396+0,slovy!$D$2:$E$10,2,FALSE)))</f>
        <v>#VALUE!</v>
      </c>
      <c r="Q396" t="str">
        <f t="shared" si="125"/>
        <v/>
      </c>
      <c r="R396">
        <f t="shared" si="109"/>
        <v>1</v>
      </c>
      <c r="S396" t="str">
        <f t="shared" si="110"/>
        <v/>
      </c>
      <c r="T396" t="str">
        <f>IF(U396="0","",IF(R396=1,VLOOKUP(U396+0,slovy!$A$2:$C$10,3,FALSE),IF(W396="1","",VLOOKUP(U396+0,slovy!$A$2:$B$10,2))))</f>
        <v/>
      </c>
      <c r="U396" t="str">
        <f t="shared" si="111"/>
        <v>0</v>
      </c>
      <c r="V396" t="e">
        <f>IF(W396="0","",IF(W396="1",VLOOKUP(U396+0,slovy!$F$2:$G$11,2,FALSE),VLOOKUP(W396+0,slovy!$D$2:$E$10,2,FALSE)))</f>
        <v>#VALUE!</v>
      </c>
      <c r="W396" t="str">
        <f t="shared" si="112"/>
        <v/>
      </c>
      <c r="X396" t="e">
        <f>IF(Y396="0","",VLOOKUP(Y396+0,slovy!$H$2:$I$10,2,FALSE))</f>
        <v>#VALUE!</v>
      </c>
      <c r="Y396" t="str">
        <f t="shared" si="113"/>
        <v/>
      </c>
      <c r="Z396" t="e">
        <f>IF(AC396="",VLOOKUP(AA396+0,slovy!$J$2:$K$10,2,FALSE),IF(AC396="0",IF(AE396="0","",IF(AA396="0","",VLOOKUP(AA396+0,slovy!J396:K404,2,FALSE))),IF(AC396="1","",IF(AA396="0",IF(AC396&gt;1,slovy!$M$13,""),VLOOKUP(AA396+0,slovy!$L$2:$M$10,2,FALSE)))))</f>
        <v>#VALUE!</v>
      </c>
      <c r="AA396" t="str">
        <f t="shared" si="114"/>
        <v/>
      </c>
      <c r="AB396" t="e">
        <f>IF(ISBLANK(AC396),"",IF(AC396="0","",IF(AC396="1",CONCATENATE(VLOOKUP(AA396+0,slovy!$F$2:$G$11,2,FALSE),slovy!$M$13),VLOOKUP(AC396+0,slovy!$D$2:$E$10,2,FALSE))))</f>
        <v>#VALUE!</v>
      </c>
      <c r="AC396" t="str">
        <f t="shared" si="115"/>
        <v/>
      </c>
      <c r="AD396" t="e">
        <f>IF(ISBLANK(AE396),"",IF(AE396="0","",IF(AA396="0",CONCATENATE(VLOOKUP(AE396+0,slovy!$H$2:$I$10,2,FALSE),slovy!$M$13),VLOOKUP(AE396+0,slovy!$H$2:$I$10,2,FALSE))))</f>
        <v>#VALUE!</v>
      </c>
      <c r="AE396" t="str">
        <f t="shared" si="116"/>
        <v/>
      </c>
      <c r="AF396" t="e">
        <f>IF(ISBLANK(AG396),"",VLOOKUP(AG396+0,slovy!$N$2:$O$10,2,FALSE))</f>
        <v>#VALUE!</v>
      </c>
      <c r="AG396" t="str">
        <f t="shared" si="117"/>
        <v/>
      </c>
      <c r="AK396">
        <f>ÚJ!$B$2</f>
        <v>0</v>
      </c>
      <c r="AL396">
        <f>ÚJ!$B$3</f>
        <v>0</v>
      </c>
      <c r="AM396">
        <f>ÚJ!$B$4</f>
        <v>0</v>
      </c>
      <c r="AN396" s="200">
        <f>ÚJ!$B$5</f>
        <v>0</v>
      </c>
    </row>
    <row r="397" spans="1:40" x14ac:dyDescent="0.25">
      <c r="A397" t="str">
        <f>IF(ISBLANK('Peněžní deník'!C401),"",'Peněžní deník'!C401)</f>
        <v/>
      </c>
      <c r="B397" s="197" t="str">
        <f>IF(ISBLANK('Peněžní deník'!B401),"",'Peněžní deník'!B401)</f>
        <v/>
      </c>
      <c r="C397" t="str">
        <f>IF(ISBLANK('Peněžní deník'!D401),"",'Peněžní deník'!D401)</f>
        <v/>
      </c>
      <c r="D397" t="str">
        <f>IF(ISNUMBER('Peněžní deník'!F401),"příjmový",IF(ISNUMBER('Peněžní deník'!G401),"výdajový",IF(ISNUMBER('Peněžní deník'!H401),"příjmový",IF(ISNUMBER('Peněžní deník'!I401),"výdajový",""))))</f>
        <v/>
      </c>
      <c r="E397" t="str">
        <f>IF(ISNUMBER('Peněžní deník'!F401),"hotově",IF(ISNUMBER('Peněžní deník'!G401),"hotově",IF(ISNUMBER('Peněžní deník'!H401),"na účet",IF(ISNUMBER('Peněžní deník'!I401),"z účtu",""))))</f>
        <v/>
      </c>
      <c r="F397" t="e">
        <f>VLOOKUP('Peněžní deník'!E401,'Čísla položek'!$A$2:$C$45,2,FALSE)</f>
        <v>#N/A</v>
      </c>
      <c r="G397" s="205" t="str">
        <f>TEXT('Peněžní deník'!F401+'Peněžní deník'!G401+'Peněžní deník'!H401+'Peněžní deník'!I401,"0,00")</f>
        <v>0,00</v>
      </c>
      <c r="H397" s="205">
        <f t="shared" si="118"/>
        <v>0</v>
      </c>
      <c r="I397" s="205">
        <f t="shared" si="121"/>
        <v>0</v>
      </c>
      <c r="J397" t="str">
        <f t="shared" si="120"/>
        <v/>
      </c>
      <c r="K397" t="str">
        <f t="shared" si="122"/>
        <v/>
      </c>
      <c r="L397">
        <f t="shared" si="123"/>
        <v>1</v>
      </c>
      <c r="M397" t="str">
        <f t="shared" si="124"/>
        <v/>
      </c>
      <c r="N397" t="str">
        <f>IF(O397="0","",IF(L397=1,VLOOKUP(O397+0,slovy!$A$2:$C$10,3,FALSE),IF(Q397="1","",VLOOKUP(O397+0,slovy!$A$2:$B$10,2))))</f>
        <v/>
      </c>
      <c r="O397" t="str">
        <f t="shared" si="119"/>
        <v>0</v>
      </c>
      <c r="P397" t="e">
        <f>IF(Q397="0","",IF(Q397="1",VLOOKUP(O397+0,slovy!$F$2:$G$11,2,FALSE),VLOOKUP(Q397+0,slovy!$D$2:$E$10,2,FALSE)))</f>
        <v>#VALUE!</v>
      </c>
      <c r="Q397" t="str">
        <f t="shared" si="125"/>
        <v/>
      </c>
      <c r="R397">
        <f t="shared" si="109"/>
        <v>1</v>
      </c>
      <c r="S397" t="str">
        <f t="shared" si="110"/>
        <v/>
      </c>
      <c r="T397" t="str">
        <f>IF(U397="0","",IF(R397=1,VLOOKUP(U397+0,slovy!$A$2:$C$10,3,FALSE),IF(W397="1","",VLOOKUP(U397+0,slovy!$A$2:$B$10,2))))</f>
        <v/>
      </c>
      <c r="U397" t="str">
        <f t="shared" si="111"/>
        <v>0</v>
      </c>
      <c r="V397" t="e">
        <f>IF(W397="0","",IF(W397="1",VLOOKUP(U397+0,slovy!$F$2:$G$11,2,FALSE),VLOOKUP(W397+0,slovy!$D$2:$E$10,2,FALSE)))</f>
        <v>#VALUE!</v>
      </c>
      <c r="W397" t="str">
        <f t="shared" si="112"/>
        <v/>
      </c>
      <c r="X397" t="e">
        <f>IF(Y397="0","",VLOOKUP(Y397+0,slovy!$H$2:$I$10,2,FALSE))</f>
        <v>#VALUE!</v>
      </c>
      <c r="Y397" t="str">
        <f t="shared" si="113"/>
        <v/>
      </c>
      <c r="Z397" t="e">
        <f>IF(AC397="",VLOOKUP(AA397+0,slovy!$J$2:$K$10,2,FALSE),IF(AC397="0",IF(AE397="0","",IF(AA397="0","",VLOOKUP(AA397+0,slovy!J397:K405,2,FALSE))),IF(AC397="1","",IF(AA397="0",IF(AC397&gt;1,slovy!$M$13,""),VLOOKUP(AA397+0,slovy!$L$2:$M$10,2,FALSE)))))</f>
        <v>#VALUE!</v>
      </c>
      <c r="AA397" t="str">
        <f t="shared" si="114"/>
        <v/>
      </c>
      <c r="AB397" t="e">
        <f>IF(ISBLANK(AC397),"",IF(AC397="0","",IF(AC397="1",CONCATENATE(VLOOKUP(AA397+0,slovy!$F$2:$G$11,2,FALSE),slovy!$M$13),VLOOKUP(AC397+0,slovy!$D$2:$E$10,2,FALSE))))</f>
        <v>#VALUE!</v>
      </c>
      <c r="AC397" t="str">
        <f t="shared" si="115"/>
        <v/>
      </c>
      <c r="AD397" t="e">
        <f>IF(ISBLANK(AE397),"",IF(AE397="0","",IF(AA397="0",CONCATENATE(VLOOKUP(AE397+0,slovy!$H$2:$I$10,2,FALSE),slovy!$M$13),VLOOKUP(AE397+0,slovy!$H$2:$I$10,2,FALSE))))</f>
        <v>#VALUE!</v>
      </c>
      <c r="AE397" t="str">
        <f t="shared" si="116"/>
        <v/>
      </c>
      <c r="AF397" t="e">
        <f>IF(ISBLANK(AG397),"",VLOOKUP(AG397+0,slovy!$N$2:$O$10,2,FALSE))</f>
        <v>#VALUE!</v>
      </c>
      <c r="AG397" t="str">
        <f t="shared" si="117"/>
        <v/>
      </c>
      <c r="AK397">
        <f>ÚJ!$B$2</f>
        <v>0</v>
      </c>
      <c r="AL397">
        <f>ÚJ!$B$3</f>
        <v>0</v>
      </c>
      <c r="AM397">
        <f>ÚJ!$B$4</f>
        <v>0</v>
      </c>
      <c r="AN397" s="200">
        <f>ÚJ!$B$5</f>
        <v>0</v>
      </c>
    </row>
    <row r="398" spans="1:40" x14ac:dyDescent="0.25">
      <c r="A398" t="str">
        <f>IF(ISBLANK('Peněžní deník'!C402),"",'Peněžní deník'!C402)</f>
        <v/>
      </c>
      <c r="B398" s="197" t="str">
        <f>IF(ISBLANK('Peněžní deník'!B402),"",'Peněžní deník'!B402)</f>
        <v/>
      </c>
      <c r="C398" t="str">
        <f>IF(ISBLANK('Peněžní deník'!D402),"",'Peněžní deník'!D402)</f>
        <v/>
      </c>
      <c r="D398" t="str">
        <f>IF(ISNUMBER('Peněžní deník'!F402),"příjmový",IF(ISNUMBER('Peněžní deník'!G402),"výdajový",IF(ISNUMBER('Peněžní deník'!H402),"příjmový",IF(ISNUMBER('Peněžní deník'!I402),"výdajový",""))))</f>
        <v/>
      </c>
      <c r="E398" t="str">
        <f>IF(ISNUMBER('Peněžní deník'!F402),"hotově",IF(ISNUMBER('Peněžní deník'!G402),"hotově",IF(ISNUMBER('Peněžní deník'!H402),"na účet",IF(ISNUMBER('Peněžní deník'!I402),"z účtu",""))))</f>
        <v/>
      </c>
      <c r="F398" t="e">
        <f>VLOOKUP('Peněžní deník'!E402,'Čísla položek'!$A$2:$C$45,2,FALSE)</f>
        <v>#N/A</v>
      </c>
      <c r="G398" s="205" t="str">
        <f>TEXT('Peněžní deník'!F402+'Peněžní deník'!G402+'Peněžní deník'!H402+'Peněžní deník'!I402,"0,00")</f>
        <v>0,00</v>
      </c>
      <c r="H398" s="205">
        <f t="shared" si="118"/>
        <v>0</v>
      </c>
      <c r="I398" s="205">
        <f t="shared" si="121"/>
        <v>0</v>
      </c>
      <c r="J398" t="str">
        <f t="shared" si="120"/>
        <v/>
      </c>
      <c r="K398" t="str">
        <f t="shared" si="122"/>
        <v/>
      </c>
      <c r="L398">
        <f t="shared" si="123"/>
        <v>1</v>
      </c>
      <c r="M398" t="str">
        <f t="shared" si="124"/>
        <v/>
      </c>
      <c r="N398" t="str">
        <f>IF(O398="0","",IF(L398=1,VLOOKUP(O398+0,slovy!$A$2:$C$10,3,FALSE),IF(Q398="1","",VLOOKUP(O398+0,slovy!$A$2:$B$10,2))))</f>
        <v/>
      </c>
      <c r="O398" t="str">
        <f t="shared" si="119"/>
        <v>0</v>
      </c>
      <c r="P398" t="e">
        <f>IF(Q398="0","",IF(Q398="1",VLOOKUP(O398+0,slovy!$F$2:$G$11,2,FALSE),VLOOKUP(Q398+0,slovy!$D$2:$E$10,2,FALSE)))</f>
        <v>#VALUE!</v>
      </c>
      <c r="Q398" t="str">
        <f t="shared" si="125"/>
        <v/>
      </c>
      <c r="R398">
        <f t="shared" si="109"/>
        <v>1</v>
      </c>
      <c r="S398" t="str">
        <f t="shared" si="110"/>
        <v/>
      </c>
      <c r="T398" t="str">
        <f>IF(U398="0","",IF(R398=1,VLOOKUP(U398+0,slovy!$A$2:$C$10,3,FALSE),IF(W398="1","",VLOOKUP(U398+0,slovy!$A$2:$B$10,2))))</f>
        <v/>
      </c>
      <c r="U398" t="str">
        <f t="shared" si="111"/>
        <v>0</v>
      </c>
      <c r="V398" t="e">
        <f>IF(W398="0","",IF(W398="1",VLOOKUP(U398+0,slovy!$F$2:$G$11,2,FALSE),VLOOKUP(W398+0,slovy!$D$2:$E$10,2,FALSE)))</f>
        <v>#VALUE!</v>
      </c>
      <c r="W398" t="str">
        <f t="shared" si="112"/>
        <v/>
      </c>
      <c r="X398" t="e">
        <f>IF(Y398="0","",VLOOKUP(Y398+0,slovy!$H$2:$I$10,2,FALSE))</f>
        <v>#VALUE!</v>
      </c>
      <c r="Y398" t="str">
        <f t="shared" si="113"/>
        <v/>
      </c>
      <c r="Z398" t="e">
        <f>IF(AC398="",VLOOKUP(AA398+0,slovy!$J$2:$K$10,2,FALSE),IF(AC398="0",IF(AE398="0","",IF(AA398="0","",VLOOKUP(AA398+0,slovy!J398:K406,2,FALSE))),IF(AC398="1","",IF(AA398="0",IF(AC398&gt;1,slovy!$M$13,""),VLOOKUP(AA398+0,slovy!$L$2:$M$10,2,FALSE)))))</f>
        <v>#VALUE!</v>
      </c>
      <c r="AA398" t="str">
        <f t="shared" si="114"/>
        <v/>
      </c>
      <c r="AB398" t="e">
        <f>IF(ISBLANK(AC398),"",IF(AC398="0","",IF(AC398="1",CONCATENATE(VLOOKUP(AA398+0,slovy!$F$2:$G$11,2,FALSE),slovy!$M$13),VLOOKUP(AC398+0,slovy!$D$2:$E$10,2,FALSE))))</f>
        <v>#VALUE!</v>
      </c>
      <c r="AC398" t="str">
        <f t="shared" si="115"/>
        <v/>
      </c>
      <c r="AD398" t="e">
        <f>IF(ISBLANK(AE398),"",IF(AE398="0","",IF(AA398="0",CONCATENATE(VLOOKUP(AE398+0,slovy!$H$2:$I$10,2,FALSE),slovy!$M$13),VLOOKUP(AE398+0,slovy!$H$2:$I$10,2,FALSE))))</f>
        <v>#VALUE!</v>
      </c>
      <c r="AE398" t="str">
        <f t="shared" si="116"/>
        <v/>
      </c>
      <c r="AF398" t="e">
        <f>IF(ISBLANK(AG398),"",VLOOKUP(AG398+0,slovy!$N$2:$O$10,2,FALSE))</f>
        <v>#VALUE!</v>
      </c>
      <c r="AG398" t="str">
        <f t="shared" si="117"/>
        <v/>
      </c>
      <c r="AK398">
        <f>ÚJ!$B$2</f>
        <v>0</v>
      </c>
      <c r="AL398">
        <f>ÚJ!$B$3</f>
        <v>0</v>
      </c>
      <c r="AM398">
        <f>ÚJ!$B$4</f>
        <v>0</v>
      </c>
      <c r="AN398" s="200">
        <f>ÚJ!$B$5</f>
        <v>0</v>
      </c>
    </row>
    <row r="399" spans="1:40" x14ac:dyDescent="0.25">
      <c r="A399" t="str">
        <f>IF(ISBLANK('Peněžní deník'!C403),"",'Peněžní deník'!C403)</f>
        <v/>
      </c>
      <c r="B399" s="197" t="str">
        <f>IF(ISBLANK('Peněžní deník'!B403),"",'Peněžní deník'!B403)</f>
        <v/>
      </c>
      <c r="C399" t="str">
        <f>IF(ISBLANK('Peněžní deník'!D403),"",'Peněžní deník'!D403)</f>
        <v/>
      </c>
      <c r="D399" t="str">
        <f>IF(ISNUMBER('Peněžní deník'!F403),"příjmový",IF(ISNUMBER('Peněžní deník'!G403),"výdajový",IF(ISNUMBER('Peněžní deník'!H403),"příjmový",IF(ISNUMBER('Peněžní deník'!I403),"výdajový",""))))</f>
        <v/>
      </c>
      <c r="E399" t="str">
        <f>IF(ISNUMBER('Peněžní deník'!F403),"hotově",IF(ISNUMBER('Peněžní deník'!G403),"hotově",IF(ISNUMBER('Peněžní deník'!H403),"na účet",IF(ISNUMBER('Peněžní deník'!I403),"z účtu",""))))</f>
        <v/>
      </c>
      <c r="F399" t="e">
        <f>VLOOKUP('Peněžní deník'!E403,'Čísla položek'!$A$2:$C$45,2,FALSE)</f>
        <v>#N/A</v>
      </c>
      <c r="G399" s="205" t="str">
        <f>TEXT('Peněžní deník'!F403+'Peněžní deník'!G403+'Peněžní deník'!H403+'Peněžní deník'!I403,"0,00")</f>
        <v>0,00</v>
      </c>
      <c r="H399" s="205">
        <f t="shared" si="118"/>
        <v>0</v>
      </c>
      <c r="I399" s="205">
        <f t="shared" si="121"/>
        <v>0</v>
      </c>
      <c r="J399" t="str">
        <f t="shared" si="120"/>
        <v/>
      </c>
      <c r="K399" t="str">
        <f t="shared" si="122"/>
        <v/>
      </c>
      <c r="L399">
        <f t="shared" si="123"/>
        <v>1</v>
      </c>
      <c r="M399" t="str">
        <f t="shared" si="124"/>
        <v/>
      </c>
      <c r="N399" t="str">
        <f>IF(O399="0","",IF(L399=1,VLOOKUP(O399+0,slovy!$A$2:$C$10,3,FALSE),IF(Q399="1","",VLOOKUP(O399+0,slovy!$A$2:$B$10,2))))</f>
        <v/>
      </c>
      <c r="O399" t="str">
        <f t="shared" si="119"/>
        <v>0</v>
      </c>
      <c r="P399" t="e">
        <f>IF(Q399="0","",IF(Q399="1",VLOOKUP(O399+0,slovy!$F$2:$G$11,2,FALSE),VLOOKUP(Q399+0,slovy!$D$2:$E$10,2,FALSE)))</f>
        <v>#VALUE!</v>
      </c>
      <c r="Q399" t="str">
        <f t="shared" si="125"/>
        <v/>
      </c>
      <c r="R399">
        <f t="shared" si="109"/>
        <v>1</v>
      </c>
      <c r="S399" t="str">
        <f t="shared" si="110"/>
        <v/>
      </c>
      <c r="T399" t="str">
        <f>IF(U399="0","",IF(R399=1,VLOOKUP(U399+0,slovy!$A$2:$C$10,3,FALSE),IF(W399="1","",VLOOKUP(U399+0,slovy!$A$2:$B$10,2))))</f>
        <v/>
      </c>
      <c r="U399" t="str">
        <f t="shared" si="111"/>
        <v>0</v>
      </c>
      <c r="V399" t="e">
        <f>IF(W399="0","",IF(W399="1",VLOOKUP(U399+0,slovy!$F$2:$G$11,2,FALSE),VLOOKUP(W399+0,slovy!$D$2:$E$10,2,FALSE)))</f>
        <v>#VALUE!</v>
      </c>
      <c r="W399" t="str">
        <f t="shared" si="112"/>
        <v/>
      </c>
      <c r="X399" t="e">
        <f>IF(Y399="0","",VLOOKUP(Y399+0,slovy!$H$2:$I$10,2,FALSE))</f>
        <v>#VALUE!</v>
      </c>
      <c r="Y399" t="str">
        <f t="shared" si="113"/>
        <v/>
      </c>
      <c r="Z399" t="e">
        <f>IF(AC399="",VLOOKUP(AA399+0,slovy!$J$2:$K$10,2,FALSE),IF(AC399="0",IF(AE399="0","",IF(AA399="0","",VLOOKUP(AA399+0,slovy!J399:K407,2,FALSE))),IF(AC399="1","",IF(AA399="0",IF(AC399&gt;1,slovy!$M$13,""),VLOOKUP(AA399+0,slovy!$L$2:$M$10,2,FALSE)))))</f>
        <v>#VALUE!</v>
      </c>
      <c r="AA399" t="str">
        <f t="shared" si="114"/>
        <v/>
      </c>
      <c r="AB399" t="e">
        <f>IF(ISBLANK(AC399),"",IF(AC399="0","",IF(AC399="1",CONCATENATE(VLOOKUP(AA399+0,slovy!$F$2:$G$11,2,FALSE),slovy!$M$13),VLOOKUP(AC399+0,slovy!$D$2:$E$10,2,FALSE))))</f>
        <v>#VALUE!</v>
      </c>
      <c r="AC399" t="str">
        <f t="shared" si="115"/>
        <v/>
      </c>
      <c r="AD399" t="e">
        <f>IF(ISBLANK(AE399),"",IF(AE399="0","",IF(AA399="0",CONCATENATE(VLOOKUP(AE399+0,slovy!$H$2:$I$10,2,FALSE),slovy!$M$13),VLOOKUP(AE399+0,slovy!$H$2:$I$10,2,FALSE))))</f>
        <v>#VALUE!</v>
      </c>
      <c r="AE399" t="str">
        <f t="shared" si="116"/>
        <v/>
      </c>
      <c r="AF399" t="e">
        <f>IF(ISBLANK(AG399),"",VLOOKUP(AG399+0,slovy!$N$2:$O$10,2,FALSE))</f>
        <v>#VALUE!</v>
      </c>
      <c r="AG399" t="str">
        <f t="shared" si="117"/>
        <v/>
      </c>
      <c r="AK399">
        <f>ÚJ!$B$2</f>
        <v>0</v>
      </c>
      <c r="AL399">
        <f>ÚJ!$B$3</f>
        <v>0</v>
      </c>
      <c r="AM399">
        <f>ÚJ!$B$4</f>
        <v>0</v>
      </c>
      <c r="AN399" s="200">
        <f>ÚJ!$B$5</f>
        <v>0</v>
      </c>
    </row>
    <row r="400" spans="1:40" x14ac:dyDescent="0.25">
      <c r="A400" t="str">
        <f>IF(ISBLANK('Peněžní deník'!C404),"",'Peněžní deník'!C404)</f>
        <v/>
      </c>
      <c r="B400" s="197" t="str">
        <f>IF(ISBLANK('Peněžní deník'!B404),"",'Peněžní deník'!B404)</f>
        <v/>
      </c>
      <c r="C400" t="str">
        <f>IF(ISBLANK('Peněžní deník'!D404),"",'Peněžní deník'!D404)</f>
        <v/>
      </c>
      <c r="D400" t="str">
        <f>IF(ISNUMBER('Peněžní deník'!F404),"příjmový",IF(ISNUMBER('Peněžní deník'!G404),"výdajový",IF(ISNUMBER('Peněžní deník'!H404),"příjmový",IF(ISNUMBER('Peněžní deník'!I404),"výdajový",""))))</f>
        <v/>
      </c>
      <c r="E400" t="str">
        <f>IF(ISNUMBER('Peněžní deník'!F404),"hotově",IF(ISNUMBER('Peněžní deník'!G404),"hotově",IF(ISNUMBER('Peněžní deník'!H404),"na účet",IF(ISNUMBER('Peněžní deník'!I404),"z účtu",""))))</f>
        <v/>
      </c>
      <c r="F400" t="e">
        <f>VLOOKUP('Peněžní deník'!E404,'Čísla položek'!$A$2:$C$45,2,FALSE)</f>
        <v>#N/A</v>
      </c>
      <c r="G400" s="205" t="str">
        <f>TEXT('Peněžní deník'!F404+'Peněžní deník'!G404+'Peněžní deník'!H404+'Peněžní deník'!I404,"0,00")</f>
        <v>0,00</v>
      </c>
      <c r="H400" s="205">
        <f t="shared" si="118"/>
        <v>0</v>
      </c>
      <c r="I400" s="205">
        <f t="shared" si="121"/>
        <v>0</v>
      </c>
      <c r="J400" t="str">
        <f t="shared" si="120"/>
        <v/>
      </c>
      <c r="K400" t="str">
        <f t="shared" si="122"/>
        <v/>
      </c>
      <c r="L400">
        <f t="shared" si="123"/>
        <v>1</v>
      </c>
      <c r="M400" t="str">
        <f t="shared" si="124"/>
        <v/>
      </c>
      <c r="N400" t="str">
        <f>IF(O400="0","",IF(L400=1,VLOOKUP(O400+0,slovy!$A$2:$C$10,3,FALSE),IF(Q400="1","",VLOOKUP(O400+0,slovy!$A$2:$B$10,2))))</f>
        <v/>
      </c>
      <c r="O400" t="str">
        <f t="shared" si="119"/>
        <v>0</v>
      </c>
      <c r="P400" t="e">
        <f>IF(Q400="0","",IF(Q400="1",VLOOKUP(O400+0,slovy!$F$2:$G$11,2,FALSE),VLOOKUP(Q400+0,slovy!$D$2:$E$10,2,FALSE)))</f>
        <v>#VALUE!</v>
      </c>
      <c r="Q400" t="str">
        <f t="shared" si="125"/>
        <v/>
      </c>
      <c r="R400">
        <f t="shared" si="109"/>
        <v>1</v>
      </c>
      <c r="S400" t="str">
        <f t="shared" si="110"/>
        <v/>
      </c>
      <c r="T400" t="str">
        <f>IF(U400="0","",IF(R400=1,VLOOKUP(U400+0,slovy!$A$2:$C$10,3,FALSE),IF(W400="1","",VLOOKUP(U400+0,slovy!$A$2:$B$10,2))))</f>
        <v/>
      </c>
      <c r="U400" t="str">
        <f t="shared" si="111"/>
        <v>0</v>
      </c>
      <c r="V400" t="e">
        <f>IF(W400="0","",IF(W400="1",VLOOKUP(U400+0,slovy!$F$2:$G$11,2,FALSE),VLOOKUP(W400+0,slovy!$D$2:$E$10,2,FALSE)))</f>
        <v>#VALUE!</v>
      </c>
      <c r="W400" t="str">
        <f t="shared" si="112"/>
        <v/>
      </c>
      <c r="X400" t="e">
        <f>IF(Y400="0","",VLOOKUP(Y400+0,slovy!$H$2:$I$10,2,FALSE))</f>
        <v>#VALUE!</v>
      </c>
      <c r="Y400" t="str">
        <f t="shared" si="113"/>
        <v/>
      </c>
      <c r="Z400" t="e">
        <f>IF(AC400="",VLOOKUP(AA400+0,slovy!$J$2:$K$10,2,FALSE),IF(AC400="0",IF(AE400="0","",IF(AA400="0","",VLOOKUP(AA400+0,slovy!J400:K408,2,FALSE))),IF(AC400="1","",IF(AA400="0",IF(AC400&gt;1,slovy!$M$13,""),VLOOKUP(AA400+0,slovy!$L$2:$M$10,2,FALSE)))))</f>
        <v>#VALUE!</v>
      </c>
      <c r="AA400" t="str">
        <f t="shared" si="114"/>
        <v/>
      </c>
      <c r="AB400" t="e">
        <f>IF(ISBLANK(AC400),"",IF(AC400="0","",IF(AC400="1",CONCATENATE(VLOOKUP(AA400+0,slovy!$F$2:$G$11,2,FALSE),slovy!$M$13),VLOOKUP(AC400+0,slovy!$D$2:$E$10,2,FALSE))))</f>
        <v>#VALUE!</v>
      </c>
      <c r="AC400" t="str">
        <f t="shared" si="115"/>
        <v/>
      </c>
      <c r="AD400" t="e">
        <f>IF(ISBLANK(AE400),"",IF(AE400="0","",IF(AA400="0",CONCATENATE(VLOOKUP(AE400+0,slovy!$H$2:$I$10,2,FALSE),slovy!$M$13),VLOOKUP(AE400+0,slovy!$H$2:$I$10,2,FALSE))))</f>
        <v>#VALUE!</v>
      </c>
      <c r="AE400" t="str">
        <f t="shared" si="116"/>
        <v/>
      </c>
      <c r="AF400" t="e">
        <f>IF(ISBLANK(AG400),"",VLOOKUP(AG400+0,slovy!$N$2:$O$10,2,FALSE))</f>
        <v>#VALUE!</v>
      </c>
      <c r="AG400" t="str">
        <f t="shared" si="117"/>
        <v/>
      </c>
      <c r="AK400">
        <f>ÚJ!$B$2</f>
        <v>0</v>
      </c>
      <c r="AL400">
        <f>ÚJ!$B$3</f>
        <v>0</v>
      </c>
      <c r="AM400">
        <f>ÚJ!$B$4</f>
        <v>0</v>
      </c>
      <c r="AN400" s="200">
        <f>ÚJ!$B$5</f>
        <v>0</v>
      </c>
    </row>
    <row r="401" spans="1:40" x14ac:dyDescent="0.25">
      <c r="A401" t="str">
        <f>IF(ISBLANK('Peněžní deník'!C405),"",'Peněžní deník'!C405)</f>
        <v/>
      </c>
      <c r="B401" s="197" t="str">
        <f>IF(ISBLANK('Peněžní deník'!B405),"",'Peněžní deník'!B405)</f>
        <v/>
      </c>
      <c r="C401" t="str">
        <f>IF(ISBLANK('Peněžní deník'!D405),"",'Peněžní deník'!D405)</f>
        <v/>
      </c>
      <c r="D401" t="str">
        <f>IF(ISNUMBER('Peněžní deník'!F405),"příjmový",IF(ISNUMBER('Peněžní deník'!G405),"výdajový",IF(ISNUMBER('Peněžní deník'!H405),"příjmový",IF(ISNUMBER('Peněžní deník'!I405),"výdajový",""))))</f>
        <v/>
      </c>
      <c r="E401" t="str">
        <f>IF(ISNUMBER('Peněžní deník'!F405),"hotově",IF(ISNUMBER('Peněžní deník'!G405),"hotově",IF(ISNUMBER('Peněžní deník'!H405),"na účet",IF(ISNUMBER('Peněžní deník'!I405),"z účtu",""))))</f>
        <v/>
      </c>
      <c r="F401" t="e">
        <f>VLOOKUP('Peněžní deník'!E405,'Čísla položek'!$A$2:$C$45,2,FALSE)</f>
        <v>#N/A</v>
      </c>
      <c r="G401" s="205" t="str">
        <f>TEXT('Peněžní deník'!F405+'Peněžní deník'!G405+'Peněžní deník'!H405+'Peněžní deník'!I405,"0,00")</f>
        <v>0,00</v>
      </c>
      <c r="H401" s="205">
        <f t="shared" si="118"/>
        <v>0</v>
      </c>
      <c r="I401" s="205">
        <f t="shared" si="121"/>
        <v>0</v>
      </c>
      <c r="J401" t="str">
        <f t="shared" si="120"/>
        <v/>
      </c>
      <c r="K401" t="str">
        <f t="shared" si="122"/>
        <v/>
      </c>
      <c r="L401">
        <f t="shared" si="123"/>
        <v>1</v>
      </c>
      <c r="M401" t="str">
        <f t="shared" si="124"/>
        <v/>
      </c>
      <c r="N401" t="str">
        <f>IF(O401="0","",IF(L401=1,VLOOKUP(O401+0,slovy!$A$2:$C$10,3,FALSE),IF(Q401="1","",VLOOKUP(O401+0,slovy!$A$2:$B$10,2))))</f>
        <v/>
      </c>
      <c r="O401" t="str">
        <f t="shared" si="119"/>
        <v>0</v>
      </c>
      <c r="P401" t="e">
        <f>IF(Q401="0","",IF(Q401="1",VLOOKUP(O401+0,slovy!$F$2:$G$11,2,FALSE),VLOOKUP(Q401+0,slovy!$D$2:$E$10,2,FALSE)))</f>
        <v>#VALUE!</v>
      </c>
      <c r="Q401" t="str">
        <f t="shared" si="125"/>
        <v/>
      </c>
      <c r="R401">
        <f t="shared" si="109"/>
        <v>1</v>
      </c>
      <c r="S401" t="str">
        <f t="shared" si="110"/>
        <v/>
      </c>
      <c r="T401" t="str">
        <f>IF(U401="0","",IF(R401=1,VLOOKUP(U401+0,slovy!$A$2:$C$10,3,FALSE),IF(W401="1","",VLOOKUP(U401+0,slovy!$A$2:$B$10,2))))</f>
        <v/>
      </c>
      <c r="U401" t="str">
        <f t="shared" si="111"/>
        <v>0</v>
      </c>
      <c r="V401" t="e">
        <f>IF(W401="0","",IF(W401="1",VLOOKUP(U401+0,slovy!$F$2:$G$11,2,FALSE),VLOOKUP(W401+0,slovy!$D$2:$E$10,2,FALSE)))</f>
        <v>#VALUE!</v>
      </c>
      <c r="W401" t="str">
        <f t="shared" si="112"/>
        <v/>
      </c>
      <c r="X401" t="e">
        <f>IF(Y401="0","",VLOOKUP(Y401+0,slovy!$H$2:$I$10,2,FALSE))</f>
        <v>#VALUE!</v>
      </c>
      <c r="Y401" t="str">
        <f t="shared" si="113"/>
        <v/>
      </c>
      <c r="Z401" t="e">
        <f>IF(AC401="",VLOOKUP(AA401+0,slovy!$J$2:$K$10,2,FALSE),IF(AC401="0",IF(AE401="0","",IF(AA401="0","",VLOOKUP(AA401+0,slovy!J401:K409,2,FALSE))),IF(AC401="1","",IF(AA401="0",IF(AC401&gt;1,slovy!$M$13,""),VLOOKUP(AA401+0,slovy!$L$2:$M$10,2,FALSE)))))</f>
        <v>#VALUE!</v>
      </c>
      <c r="AA401" t="str">
        <f t="shared" si="114"/>
        <v/>
      </c>
      <c r="AB401" t="e">
        <f>IF(ISBLANK(AC401),"",IF(AC401="0","",IF(AC401="1",CONCATENATE(VLOOKUP(AA401+0,slovy!$F$2:$G$11,2,FALSE),slovy!$M$13),VLOOKUP(AC401+0,slovy!$D$2:$E$10,2,FALSE))))</f>
        <v>#VALUE!</v>
      </c>
      <c r="AC401" t="str">
        <f t="shared" si="115"/>
        <v/>
      </c>
      <c r="AD401" t="e">
        <f>IF(ISBLANK(AE401),"",IF(AE401="0","",IF(AA401="0",CONCATENATE(VLOOKUP(AE401+0,slovy!$H$2:$I$10,2,FALSE),slovy!$M$13),VLOOKUP(AE401+0,slovy!$H$2:$I$10,2,FALSE))))</f>
        <v>#VALUE!</v>
      </c>
      <c r="AE401" t="str">
        <f t="shared" si="116"/>
        <v/>
      </c>
      <c r="AF401" t="e">
        <f>IF(ISBLANK(AG401),"",VLOOKUP(AG401+0,slovy!$N$2:$O$10,2,FALSE))</f>
        <v>#VALUE!</v>
      </c>
      <c r="AG401" t="str">
        <f t="shared" si="117"/>
        <v/>
      </c>
      <c r="AK401">
        <f>ÚJ!$B$2</f>
        <v>0</v>
      </c>
      <c r="AL401">
        <f>ÚJ!$B$3</f>
        <v>0</v>
      </c>
      <c r="AM401">
        <f>ÚJ!$B$4</f>
        <v>0</v>
      </c>
      <c r="AN401" s="200">
        <f>ÚJ!$B$5</f>
        <v>0</v>
      </c>
    </row>
    <row r="402" spans="1:40" x14ac:dyDescent="0.25">
      <c r="A402" t="str">
        <f>IF(ISBLANK('Peněžní deník'!C406),"",'Peněžní deník'!C406)</f>
        <v/>
      </c>
      <c r="B402" s="197" t="str">
        <f>IF(ISBLANK('Peněžní deník'!B406),"",'Peněžní deník'!B406)</f>
        <v/>
      </c>
      <c r="C402" t="str">
        <f>IF(ISBLANK('Peněžní deník'!D406),"",'Peněžní deník'!D406)</f>
        <v/>
      </c>
      <c r="D402" t="str">
        <f>IF(ISNUMBER('Peněžní deník'!F406),"příjmový",IF(ISNUMBER('Peněžní deník'!G406),"výdajový",IF(ISNUMBER('Peněžní deník'!H406),"příjmový",IF(ISNUMBER('Peněžní deník'!I406),"výdajový",""))))</f>
        <v/>
      </c>
      <c r="E402" t="str">
        <f>IF(ISNUMBER('Peněžní deník'!F406),"hotově",IF(ISNUMBER('Peněžní deník'!G406),"hotově",IF(ISNUMBER('Peněžní deník'!H406),"na účet",IF(ISNUMBER('Peněžní deník'!I406),"z účtu",""))))</f>
        <v/>
      </c>
      <c r="F402" t="e">
        <f>VLOOKUP('Peněžní deník'!E406,'Čísla položek'!$A$2:$C$45,2,FALSE)</f>
        <v>#N/A</v>
      </c>
      <c r="G402" s="205" t="str">
        <f>TEXT('Peněžní deník'!F406+'Peněžní deník'!G406+'Peněžní deník'!H406+'Peněžní deník'!I406,"0,00")</f>
        <v>0,00</v>
      </c>
      <c r="H402" s="205">
        <f t="shared" si="118"/>
        <v>0</v>
      </c>
      <c r="I402" s="205">
        <f t="shared" si="121"/>
        <v>0</v>
      </c>
      <c r="J402" t="str">
        <f t="shared" si="120"/>
        <v/>
      </c>
      <c r="K402" t="str">
        <f t="shared" si="122"/>
        <v/>
      </c>
      <c r="L402">
        <f t="shared" si="123"/>
        <v>1</v>
      </c>
      <c r="M402" t="str">
        <f t="shared" si="124"/>
        <v/>
      </c>
      <c r="N402" t="str">
        <f>IF(O402="0","",IF(L402=1,VLOOKUP(O402+0,slovy!$A$2:$C$10,3,FALSE),IF(Q402="1","",VLOOKUP(O402+0,slovy!$A$2:$B$10,2))))</f>
        <v/>
      </c>
      <c r="O402" t="str">
        <f t="shared" si="119"/>
        <v>0</v>
      </c>
      <c r="P402" t="e">
        <f>IF(Q402="0","",IF(Q402="1",VLOOKUP(O402+0,slovy!$F$2:$G$11,2,FALSE),VLOOKUP(Q402+0,slovy!$D$2:$E$10,2,FALSE)))</f>
        <v>#VALUE!</v>
      </c>
      <c r="Q402" t="str">
        <f t="shared" si="125"/>
        <v/>
      </c>
      <c r="R402">
        <f t="shared" si="109"/>
        <v>1</v>
      </c>
      <c r="S402" t="str">
        <f t="shared" si="110"/>
        <v/>
      </c>
      <c r="T402" t="str">
        <f>IF(U402="0","",IF(R402=1,VLOOKUP(U402+0,slovy!$A$2:$C$10,3,FALSE),IF(W402="1","",VLOOKUP(U402+0,slovy!$A$2:$B$10,2))))</f>
        <v/>
      </c>
      <c r="U402" t="str">
        <f t="shared" si="111"/>
        <v>0</v>
      </c>
      <c r="V402" t="e">
        <f>IF(W402="0","",IF(W402="1",VLOOKUP(U402+0,slovy!$F$2:$G$11,2,FALSE),VLOOKUP(W402+0,slovy!$D$2:$E$10,2,FALSE)))</f>
        <v>#VALUE!</v>
      </c>
      <c r="W402" t="str">
        <f t="shared" si="112"/>
        <v/>
      </c>
      <c r="X402" t="e">
        <f>IF(Y402="0","",VLOOKUP(Y402+0,slovy!$H$2:$I$10,2,FALSE))</f>
        <v>#VALUE!</v>
      </c>
      <c r="Y402" t="str">
        <f t="shared" si="113"/>
        <v/>
      </c>
      <c r="Z402" t="e">
        <f>IF(AC402="",VLOOKUP(AA402+0,slovy!$J$2:$K$10,2,FALSE),IF(AC402="0",IF(AE402="0","",IF(AA402="0","",VLOOKUP(AA402+0,slovy!J402:K410,2,FALSE))),IF(AC402="1","",IF(AA402="0",IF(AC402&gt;1,slovy!$M$13,""),VLOOKUP(AA402+0,slovy!$L$2:$M$10,2,FALSE)))))</f>
        <v>#VALUE!</v>
      </c>
      <c r="AA402" t="str">
        <f t="shared" si="114"/>
        <v/>
      </c>
      <c r="AB402" t="e">
        <f>IF(ISBLANK(AC402),"",IF(AC402="0","",IF(AC402="1",CONCATENATE(VLOOKUP(AA402+0,slovy!$F$2:$G$11,2,FALSE),slovy!$M$13),VLOOKUP(AC402+0,slovy!$D$2:$E$10,2,FALSE))))</f>
        <v>#VALUE!</v>
      </c>
      <c r="AC402" t="str">
        <f t="shared" si="115"/>
        <v/>
      </c>
      <c r="AD402" t="e">
        <f>IF(ISBLANK(AE402),"",IF(AE402="0","",IF(AA402="0",CONCATENATE(VLOOKUP(AE402+0,slovy!$H$2:$I$10,2,FALSE),slovy!$M$13),VLOOKUP(AE402+0,slovy!$H$2:$I$10,2,FALSE))))</f>
        <v>#VALUE!</v>
      </c>
      <c r="AE402" t="str">
        <f t="shared" si="116"/>
        <v/>
      </c>
      <c r="AF402" t="e">
        <f>IF(ISBLANK(AG402),"",VLOOKUP(AG402+0,slovy!$N$2:$O$10,2,FALSE))</f>
        <v>#VALUE!</v>
      </c>
      <c r="AG402" t="str">
        <f t="shared" si="117"/>
        <v/>
      </c>
      <c r="AK402">
        <f>ÚJ!$B$2</f>
        <v>0</v>
      </c>
      <c r="AL402">
        <f>ÚJ!$B$3</f>
        <v>0</v>
      </c>
      <c r="AM402">
        <f>ÚJ!$B$4</f>
        <v>0</v>
      </c>
      <c r="AN402" s="200">
        <f>ÚJ!$B$5</f>
        <v>0</v>
      </c>
    </row>
    <row r="403" spans="1:40" x14ac:dyDescent="0.25">
      <c r="A403" t="str">
        <f>IF(ISBLANK('Peněžní deník'!C407),"",'Peněžní deník'!C407)</f>
        <v/>
      </c>
      <c r="B403" s="197" t="str">
        <f>IF(ISBLANK('Peněžní deník'!B407),"",'Peněžní deník'!B407)</f>
        <v/>
      </c>
      <c r="C403" t="str">
        <f>IF(ISBLANK('Peněžní deník'!D407),"",'Peněžní deník'!D407)</f>
        <v/>
      </c>
      <c r="D403" t="str">
        <f>IF(ISNUMBER('Peněžní deník'!F407),"příjmový",IF(ISNUMBER('Peněžní deník'!G407),"výdajový",IF(ISNUMBER('Peněžní deník'!H407),"příjmový",IF(ISNUMBER('Peněžní deník'!I407),"výdajový",""))))</f>
        <v/>
      </c>
      <c r="E403" t="str">
        <f>IF(ISNUMBER('Peněžní deník'!F407),"hotově",IF(ISNUMBER('Peněžní deník'!G407),"hotově",IF(ISNUMBER('Peněžní deník'!H407),"na účet",IF(ISNUMBER('Peněžní deník'!I407),"z účtu",""))))</f>
        <v/>
      </c>
      <c r="F403" t="e">
        <f>VLOOKUP('Peněžní deník'!E407,'Čísla položek'!$A$2:$C$45,2,FALSE)</f>
        <v>#N/A</v>
      </c>
      <c r="G403" s="205" t="str">
        <f>TEXT('Peněžní deník'!F407+'Peněžní deník'!G407+'Peněžní deník'!H407+'Peněžní deník'!I407,"0,00")</f>
        <v>0,00</v>
      </c>
      <c r="H403" s="205">
        <f t="shared" si="118"/>
        <v>0</v>
      </c>
      <c r="I403" s="205">
        <f t="shared" si="121"/>
        <v>0</v>
      </c>
      <c r="J403" t="str">
        <f t="shared" si="120"/>
        <v/>
      </c>
      <c r="K403" t="str">
        <f t="shared" si="122"/>
        <v/>
      </c>
      <c r="L403">
        <f t="shared" si="123"/>
        <v>1</v>
      </c>
      <c r="M403" t="str">
        <f t="shared" si="124"/>
        <v/>
      </c>
      <c r="N403" t="str">
        <f>IF(O403="0","",IF(L403=1,VLOOKUP(O403+0,slovy!$A$2:$C$10,3,FALSE),IF(Q403="1","",VLOOKUP(O403+0,slovy!$A$2:$B$10,2))))</f>
        <v/>
      </c>
      <c r="O403" t="str">
        <f t="shared" si="119"/>
        <v>0</v>
      </c>
      <c r="P403" t="e">
        <f>IF(Q403="0","",IF(Q403="1",VLOOKUP(O403+0,slovy!$F$2:$G$11,2,FALSE),VLOOKUP(Q403+0,slovy!$D$2:$E$10,2,FALSE)))</f>
        <v>#VALUE!</v>
      </c>
      <c r="Q403" t="str">
        <f t="shared" si="125"/>
        <v/>
      </c>
      <c r="R403">
        <f t="shared" si="109"/>
        <v>1</v>
      </c>
      <c r="S403" t="str">
        <f t="shared" si="110"/>
        <v/>
      </c>
      <c r="T403" t="str">
        <f>IF(U403="0","",IF(R403=1,VLOOKUP(U403+0,slovy!$A$2:$C$10,3,FALSE),IF(W403="1","",VLOOKUP(U403+0,slovy!$A$2:$B$10,2))))</f>
        <v/>
      </c>
      <c r="U403" t="str">
        <f t="shared" si="111"/>
        <v>0</v>
      </c>
      <c r="V403" t="e">
        <f>IF(W403="0","",IF(W403="1",VLOOKUP(U403+0,slovy!$F$2:$G$11,2,FALSE),VLOOKUP(W403+0,slovy!$D$2:$E$10,2,FALSE)))</f>
        <v>#VALUE!</v>
      </c>
      <c r="W403" t="str">
        <f t="shared" si="112"/>
        <v/>
      </c>
      <c r="X403" t="e">
        <f>IF(Y403="0","",VLOOKUP(Y403+0,slovy!$H$2:$I$10,2,FALSE))</f>
        <v>#VALUE!</v>
      </c>
      <c r="Y403" t="str">
        <f t="shared" si="113"/>
        <v/>
      </c>
      <c r="Z403" t="e">
        <f>IF(AC403="",VLOOKUP(AA403+0,slovy!$J$2:$K$10,2,FALSE),IF(AC403="0",IF(AE403="0","",IF(AA403="0","",VLOOKUP(AA403+0,slovy!J403:K411,2,FALSE))),IF(AC403="1","",IF(AA403="0",IF(AC403&gt;1,slovy!$M$13,""),VLOOKUP(AA403+0,slovy!$L$2:$M$10,2,FALSE)))))</f>
        <v>#VALUE!</v>
      </c>
      <c r="AA403" t="str">
        <f t="shared" si="114"/>
        <v/>
      </c>
      <c r="AB403" t="e">
        <f>IF(ISBLANK(AC403),"",IF(AC403="0","",IF(AC403="1",CONCATENATE(VLOOKUP(AA403+0,slovy!$F$2:$G$11,2,FALSE),slovy!$M$13),VLOOKUP(AC403+0,slovy!$D$2:$E$10,2,FALSE))))</f>
        <v>#VALUE!</v>
      </c>
      <c r="AC403" t="str">
        <f t="shared" si="115"/>
        <v/>
      </c>
      <c r="AD403" t="e">
        <f>IF(ISBLANK(AE403),"",IF(AE403="0","",IF(AA403="0",CONCATENATE(VLOOKUP(AE403+0,slovy!$H$2:$I$10,2,FALSE),slovy!$M$13),VLOOKUP(AE403+0,slovy!$H$2:$I$10,2,FALSE))))</f>
        <v>#VALUE!</v>
      </c>
      <c r="AE403" t="str">
        <f t="shared" si="116"/>
        <v/>
      </c>
      <c r="AF403" t="e">
        <f>IF(ISBLANK(AG403),"",VLOOKUP(AG403+0,slovy!$N$2:$O$10,2,FALSE))</f>
        <v>#VALUE!</v>
      </c>
      <c r="AG403" t="str">
        <f t="shared" si="117"/>
        <v/>
      </c>
      <c r="AK403">
        <f>ÚJ!$B$2</f>
        <v>0</v>
      </c>
      <c r="AL403">
        <f>ÚJ!$B$3</f>
        <v>0</v>
      </c>
      <c r="AM403">
        <f>ÚJ!$B$4</f>
        <v>0</v>
      </c>
      <c r="AN403" s="200">
        <f>ÚJ!$B$5</f>
        <v>0</v>
      </c>
    </row>
    <row r="404" spans="1:40" x14ac:dyDescent="0.25">
      <c r="A404" t="str">
        <f>IF(ISBLANK('Peněžní deník'!C408),"",'Peněžní deník'!C408)</f>
        <v/>
      </c>
      <c r="B404" s="197" t="str">
        <f>IF(ISBLANK('Peněžní deník'!B408),"",'Peněžní deník'!B408)</f>
        <v/>
      </c>
      <c r="C404" t="str">
        <f>IF(ISBLANK('Peněžní deník'!D408),"",'Peněžní deník'!D408)</f>
        <v/>
      </c>
      <c r="D404" t="str">
        <f>IF(ISNUMBER('Peněžní deník'!F408),"příjmový",IF(ISNUMBER('Peněžní deník'!G408),"výdajový",IF(ISNUMBER('Peněžní deník'!H408),"příjmový",IF(ISNUMBER('Peněžní deník'!I408),"výdajový",""))))</f>
        <v/>
      </c>
      <c r="E404" t="str">
        <f>IF(ISNUMBER('Peněžní deník'!F408),"hotově",IF(ISNUMBER('Peněžní deník'!G408),"hotově",IF(ISNUMBER('Peněžní deník'!H408),"na účet",IF(ISNUMBER('Peněžní deník'!I408),"z účtu",""))))</f>
        <v/>
      </c>
      <c r="F404" t="e">
        <f>VLOOKUP('Peněžní deník'!E408,'Čísla položek'!$A$2:$C$45,2,FALSE)</f>
        <v>#N/A</v>
      </c>
      <c r="G404" s="205" t="str">
        <f>TEXT('Peněžní deník'!F408+'Peněžní deník'!G408+'Peněžní deník'!H408+'Peněžní deník'!I408,"0,00")</f>
        <v>0,00</v>
      </c>
      <c r="H404" s="205">
        <f t="shared" si="118"/>
        <v>0</v>
      </c>
      <c r="I404" s="205">
        <f t="shared" si="121"/>
        <v>0</v>
      </c>
      <c r="J404" t="str">
        <f t="shared" si="120"/>
        <v/>
      </c>
      <c r="K404" t="str">
        <f t="shared" si="122"/>
        <v/>
      </c>
      <c r="L404">
        <f t="shared" si="123"/>
        <v>1</v>
      </c>
      <c r="M404" t="str">
        <f t="shared" si="124"/>
        <v/>
      </c>
      <c r="N404" t="str">
        <f>IF(O404="0","",IF(L404=1,VLOOKUP(O404+0,slovy!$A$2:$C$10,3,FALSE),IF(Q404="1","",VLOOKUP(O404+0,slovy!$A$2:$B$10,2))))</f>
        <v/>
      </c>
      <c r="O404" t="str">
        <f t="shared" si="119"/>
        <v>0</v>
      </c>
      <c r="P404" t="e">
        <f>IF(Q404="0","",IF(Q404="1",VLOOKUP(O404+0,slovy!$F$2:$G$11,2,FALSE),VLOOKUP(Q404+0,slovy!$D$2:$E$10,2,FALSE)))</f>
        <v>#VALUE!</v>
      </c>
      <c r="Q404" t="str">
        <f t="shared" si="125"/>
        <v/>
      </c>
      <c r="R404">
        <f t="shared" si="109"/>
        <v>1</v>
      </c>
      <c r="S404" t="str">
        <f t="shared" si="110"/>
        <v/>
      </c>
      <c r="T404" t="str">
        <f>IF(U404="0","",IF(R404=1,VLOOKUP(U404+0,slovy!$A$2:$C$10,3,FALSE),IF(W404="1","",VLOOKUP(U404+0,slovy!$A$2:$B$10,2))))</f>
        <v/>
      </c>
      <c r="U404" t="str">
        <f t="shared" si="111"/>
        <v>0</v>
      </c>
      <c r="V404" t="e">
        <f>IF(W404="0","",IF(W404="1",VLOOKUP(U404+0,slovy!$F$2:$G$11,2,FALSE),VLOOKUP(W404+0,slovy!$D$2:$E$10,2,FALSE)))</f>
        <v>#VALUE!</v>
      </c>
      <c r="W404" t="str">
        <f t="shared" si="112"/>
        <v/>
      </c>
      <c r="X404" t="e">
        <f>IF(Y404="0","",VLOOKUP(Y404+0,slovy!$H$2:$I$10,2,FALSE))</f>
        <v>#VALUE!</v>
      </c>
      <c r="Y404" t="str">
        <f t="shared" si="113"/>
        <v/>
      </c>
      <c r="Z404" t="e">
        <f>IF(AC404="",VLOOKUP(AA404+0,slovy!$J$2:$K$10,2,FALSE),IF(AC404="0",IF(AE404="0","",IF(AA404="0","",VLOOKUP(AA404+0,slovy!J404:K412,2,FALSE))),IF(AC404="1","",IF(AA404="0",IF(AC404&gt;1,slovy!$M$13,""),VLOOKUP(AA404+0,slovy!$L$2:$M$10,2,FALSE)))))</f>
        <v>#VALUE!</v>
      </c>
      <c r="AA404" t="str">
        <f t="shared" si="114"/>
        <v/>
      </c>
      <c r="AB404" t="e">
        <f>IF(ISBLANK(AC404),"",IF(AC404="0","",IF(AC404="1",CONCATENATE(VLOOKUP(AA404+0,slovy!$F$2:$G$11,2,FALSE),slovy!$M$13),VLOOKUP(AC404+0,slovy!$D$2:$E$10,2,FALSE))))</f>
        <v>#VALUE!</v>
      </c>
      <c r="AC404" t="str">
        <f t="shared" si="115"/>
        <v/>
      </c>
      <c r="AD404" t="e">
        <f>IF(ISBLANK(AE404),"",IF(AE404="0","",IF(AA404="0",CONCATENATE(VLOOKUP(AE404+0,slovy!$H$2:$I$10,2,FALSE),slovy!$M$13),VLOOKUP(AE404+0,slovy!$H$2:$I$10,2,FALSE))))</f>
        <v>#VALUE!</v>
      </c>
      <c r="AE404" t="str">
        <f t="shared" si="116"/>
        <v/>
      </c>
      <c r="AF404" t="e">
        <f>IF(ISBLANK(AG404),"",VLOOKUP(AG404+0,slovy!$N$2:$O$10,2,FALSE))</f>
        <v>#VALUE!</v>
      </c>
      <c r="AG404" t="str">
        <f t="shared" si="117"/>
        <v/>
      </c>
      <c r="AK404">
        <f>ÚJ!$B$2</f>
        <v>0</v>
      </c>
      <c r="AL404">
        <f>ÚJ!$B$3</f>
        <v>0</v>
      </c>
      <c r="AM404">
        <f>ÚJ!$B$4</f>
        <v>0</v>
      </c>
      <c r="AN404" s="200">
        <f>ÚJ!$B$5</f>
        <v>0</v>
      </c>
    </row>
    <row r="405" spans="1:40" x14ac:dyDescent="0.25">
      <c r="A405" t="str">
        <f>IF(ISBLANK('Peněžní deník'!C409),"",'Peněžní deník'!C409)</f>
        <v/>
      </c>
      <c r="B405" s="197" t="str">
        <f>IF(ISBLANK('Peněžní deník'!B409),"",'Peněžní deník'!B409)</f>
        <v/>
      </c>
      <c r="C405" t="str">
        <f>IF(ISBLANK('Peněžní deník'!D409),"",'Peněžní deník'!D409)</f>
        <v/>
      </c>
      <c r="D405" t="str">
        <f>IF(ISNUMBER('Peněžní deník'!F409),"příjmový",IF(ISNUMBER('Peněžní deník'!G409),"výdajový",IF(ISNUMBER('Peněžní deník'!H409),"příjmový",IF(ISNUMBER('Peněžní deník'!I409),"výdajový",""))))</f>
        <v/>
      </c>
      <c r="E405" t="str">
        <f>IF(ISNUMBER('Peněžní deník'!F409),"hotově",IF(ISNUMBER('Peněžní deník'!G409),"hotově",IF(ISNUMBER('Peněžní deník'!H409),"na účet",IF(ISNUMBER('Peněžní deník'!I409),"z účtu",""))))</f>
        <v/>
      </c>
      <c r="F405" t="e">
        <f>VLOOKUP('Peněžní deník'!E409,'Čísla položek'!$A$2:$C$45,2,FALSE)</f>
        <v>#N/A</v>
      </c>
      <c r="G405" s="205" t="str">
        <f>TEXT('Peněžní deník'!F409+'Peněžní deník'!G409+'Peněžní deník'!H409+'Peněžní deník'!I409,"0,00")</f>
        <v>0,00</v>
      </c>
      <c r="H405" s="205">
        <f t="shared" si="118"/>
        <v>0</v>
      </c>
      <c r="I405" s="205">
        <f t="shared" si="121"/>
        <v>0</v>
      </c>
      <c r="J405" t="str">
        <f t="shared" si="120"/>
        <v/>
      </c>
      <c r="K405" t="str">
        <f t="shared" si="122"/>
        <v/>
      </c>
      <c r="L405">
        <f t="shared" si="123"/>
        <v>1</v>
      </c>
      <c r="M405" t="str">
        <f t="shared" si="124"/>
        <v/>
      </c>
      <c r="N405" t="str">
        <f>IF(O405="0","",IF(L405=1,VLOOKUP(O405+0,slovy!$A$2:$C$10,3,FALSE),IF(Q405="1","",VLOOKUP(O405+0,slovy!$A$2:$B$10,2))))</f>
        <v/>
      </c>
      <c r="O405" t="str">
        <f t="shared" si="119"/>
        <v>0</v>
      </c>
      <c r="P405" t="e">
        <f>IF(Q405="0","",IF(Q405="1",VLOOKUP(O405+0,slovy!$F$2:$G$11,2,FALSE),VLOOKUP(Q405+0,slovy!$D$2:$E$10,2,FALSE)))</f>
        <v>#VALUE!</v>
      </c>
      <c r="Q405" t="str">
        <f t="shared" si="125"/>
        <v/>
      </c>
      <c r="R405">
        <f t="shared" si="109"/>
        <v>1</v>
      </c>
      <c r="S405" t="str">
        <f t="shared" si="110"/>
        <v/>
      </c>
      <c r="T405" t="str">
        <f>IF(U405="0","",IF(R405=1,VLOOKUP(U405+0,slovy!$A$2:$C$10,3,FALSE),IF(W405="1","",VLOOKUP(U405+0,slovy!$A$2:$B$10,2))))</f>
        <v/>
      </c>
      <c r="U405" t="str">
        <f t="shared" si="111"/>
        <v>0</v>
      </c>
      <c r="V405" t="e">
        <f>IF(W405="0","",IF(W405="1",VLOOKUP(U405+0,slovy!$F$2:$G$11,2,FALSE),VLOOKUP(W405+0,slovy!$D$2:$E$10,2,FALSE)))</f>
        <v>#VALUE!</v>
      </c>
      <c r="W405" t="str">
        <f t="shared" si="112"/>
        <v/>
      </c>
      <c r="X405" t="e">
        <f>IF(Y405="0","",VLOOKUP(Y405+0,slovy!$H$2:$I$10,2,FALSE))</f>
        <v>#VALUE!</v>
      </c>
      <c r="Y405" t="str">
        <f t="shared" si="113"/>
        <v/>
      </c>
      <c r="Z405" t="e">
        <f>IF(AC405="",VLOOKUP(AA405+0,slovy!$J$2:$K$10,2,FALSE),IF(AC405="0",IF(AE405="0","",IF(AA405="0","",VLOOKUP(AA405+0,slovy!J405:K413,2,FALSE))),IF(AC405="1","",IF(AA405="0",IF(AC405&gt;1,slovy!$M$13,""),VLOOKUP(AA405+0,slovy!$L$2:$M$10,2,FALSE)))))</f>
        <v>#VALUE!</v>
      </c>
      <c r="AA405" t="str">
        <f t="shared" si="114"/>
        <v/>
      </c>
      <c r="AB405" t="e">
        <f>IF(ISBLANK(AC405),"",IF(AC405="0","",IF(AC405="1",CONCATENATE(VLOOKUP(AA405+0,slovy!$F$2:$G$11,2,FALSE),slovy!$M$13),VLOOKUP(AC405+0,slovy!$D$2:$E$10,2,FALSE))))</f>
        <v>#VALUE!</v>
      </c>
      <c r="AC405" t="str">
        <f t="shared" si="115"/>
        <v/>
      </c>
      <c r="AD405" t="e">
        <f>IF(ISBLANK(AE405),"",IF(AE405="0","",IF(AA405="0",CONCATENATE(VLOOKUP(AE405+0,slovy!$H$2:$I$10,2,FALSE),slovy!$M$13),VLOOKUP(AE405+0,slovy!$H$2:$I$10,2,FALSE))))</f>
        <v>#VALUE!</v>
      </c>
      <c r="AE405" t="str">
        <f t="shared" si="116"/>
        <v/>
      </c>
      <c r="AF405" t="e">
        <f>IF(ISBLANK(AG405),"",VLOOKUP(AG405+0,slovy!$N$2:$O$10,2,FALSE))</f>
        <v>#VALUE!</v>
      </c>
      <c r="AG405" t="str">
        <f t="shared" si="117"/>
        <v/>
      </c>
      <c r="AK405">
        <f>ÚJ!$B$2</f>
        <v>0</v>
      </c>
      <c r="AL405">
        <f>ÚJ!$B$3</f>
        <v>0</v>
      </c>
      <c r="AM405">
        <f>ÚJ!$B$4</f>
        <v>0</v>
      </c>
      <c r="AN405" s="200">
        <f>ÚJ!$B$5</f>
        <v>0</v>
      </c>
    </row>
    <row r="406" spans="1:40" x14ac:dyDescent="0.25">
      <c r="A406" t="str">
        <f>IF(ISBLANK('Peněžní deník'!C410),"",'Peněžní deník'!C410)</f>
        <v/>
      </c>
      <c r="B406" s="197" t="str">
        <f>IF(ISBLANK('Peněžní deník'!B410),"",'Peněžní deník'!B410)</f>
        <v/>
      </c>
      <c r="C406" t="str">
        <f>IF(ISBLANK('Peněžní deník'!D410),"",'Peněžní deník'!D410)</f>
        <v/>
      </c>
      <c r="D406" t="str">
        <f>IF(ISNUMBER('Peněžní deník'!F410),"příjmový",IF(ISNUMBER('Peněžní deník'!G410),"výdajový",IF(ISNUMBER('Peněžní deník'!H410),"příjmový",IF(ISNUMBER('Peněžní deník'!I410),"výdajový",""))))</f>
        <v/>
      </c>
      <c r="E406" t="str">
        <f>IF(ISNUMBER('Peněžní deník'!F410),"hotově",IF(ISNUMBER('Peněžní deník'!G410),"hotově",IF(ISNUMBER('Peněžní deník'!H410),"na účet",IF(ISNUMBER('Peněžní deník'!I410),"z účtu",""))))</f>
        <v/>
      </c>
      <c r="F406" t="e">
        <f>VLOOKUP('Peněžní deník'!E410,'Čísla položek'!$A$2:$C$45,2,FALSE)</f>
        <v>#N/A</v>
      </c>
      <c r="G406" s="205" t="str">
        <f>TEXT('Peněžní deník'!F410+'Peněžní deník'!G410+'Peněžní deník'!H410+'Peněžní deník'!I410,"0,00")</f>
        <v>0,00</v>
      </c>
      <c r="H406" s="205">
        <f t="shared" si="118"/>
        <v>0</v>
      </c>
      <c r="I406" s="205">
        <f t="shared" si="121"/>
        <v>0</v>
      </c>
      <c r="J406" t="str">
        <f t="shared" si="120"/>
        <v/>
      </c>
      <c r="K406" t="str">
        <f t="shared" si="122"/>
        <v/>
      </c>
      <c r="L406">
        <f t="shared" si="123"/>
        <v>1</v>
      </c>
      <c r="M406" t="str">
        <f t="shared" si="124"/>
        <v/>
      </c>
      <c r="N406" t="str">
        <f>IF(O406="0","",IF(L406=1,VLOOKUP(O406+0,slovy!$A$2:$C$10,3,FALSE),IF(Q406="1","",VLOOKUP(O406+0,slovy!$A$2:$B$10,2))))</f>
        <v/>
      </c>
      <c r="O406" t="str">
        <f t="shared" si="119"/>
        <v>0</v>
      </c>
      <c r="P406" t="e">
        <f>IF(Q406="0","",IF(Q406="1",VLOOKUP(O406+0,slovy!$F$2:$G$11,2,FALSE),VLOOKUP(Q406+0,slovy!$D$2:$E$10,2,FALSE)))</f>
        <v>#VALUE!</v>
      </c>
      <c r="Q406" t="str">
        <f t="shared" si="125"/>
        <v/>
      </c>
      <c r="R406">
        <f t="shared" si="109"/>
        <v>1</v>
      </c>
      <c r="S406" t="str">
        <f t="shared" si="110"/>
        <v/>
      </c>
      <c r="T406" t="str">
        <f>IF(U406="0","",IF(R406=1,VLOOKUP(U406+0,slovy!$A$2:$C$10,3,FALSE),IF(W406="1","",VLOOKUP(U406+0,slovy!$A$2:$B$10,2))))</f>
        <v/>
      </c>
      <c r="U406" t="str">
        <f t="shared" si="111"/>
        <v>0</v>
      </c>
      <c r="V406" t="e">
        <f>IF(W406="0","",IF(W406="1",VLOOKUP(U406+0,slovy!$F$2:$G$11,2,FALSE),VLOOKUP(W406+0,slovy!$D$2:$E$10,2,FALSE)))</f>
        <v>#VALUE!</v>
      </c>
      <c r="W406" t="str">
        <f t="shared" si="112"/>
        <v/>
      </c>
      <c r="X406" t="e">
        <f>IF(Y406="0","",VLOOKUP(Y406+0,slovy!$H$2:$I$10,2,FALSE))</f>
        <v>#VALUE!</v>
      </c>
      <c r="Y406" t="str">
        <f t="shared" si="113"/>
        <v/>
      </c>
      <c r="Z406" t="e">
        <f>IF(AC406="",VLOOKUP(AA406+0,slovy!$J$2:$K$10,2,FALSE),IF(AC406="0",IF(AE406="0","",IF(AA406="0","",VLOOKUP(AA406+0,slovy!J406:K414,2,FALSE))),IF(AC406="1","",IF(AA406="0",IF(AC406&gt;1,slovy!$M$13,""),VLOOKUP(AA406+0,slovy!$L$2:$M$10,2,FALSE)))))</f>
        <v>#VALUE!</v>
      </c>
      <c r="AA406" t="str">
        <f t="shared" si="114"/>
        <v/>
      </c>
      <c r="AB406" t="e">
        <f>IF(ISBLANK(AC406),"",IF(AC406="0","",IF(AC406="1",CONCATENATE(VLOOKUP(AA406+0,slovy!$F$2:$G$11,2,FALSE),slovy!$M$13),VLOOKUP(AC406+0,slovy!$D$2:$E$10,2,FALSE))))</f>
        <v>#VALUE!</v>
      </c>
      <c r="AC406" t="str">
        <f t="shared" si="115"/>
        <v/>
      </c>
      <c r="AD406" t="e">
        <f>IF(ISBLANK(AE406),"",IF(AE406="0","",IF(AA406="0",CONCATENATE(VLOOKUP(AE406+0,slovy!$H$2:$I$10,2,FALSE),slovy!$M$13),VLOOKUP(AE406+0,slovy!$H$2:$I$10,2,FALSE))))</f>
        <v>#VALUE!</v>
      </c>
      <c r="AE406" t="str">
        <f t="shared" si="116"/>
        <v/>
      </c>
      <c r="AF406" t="e">
        <f>IF(ISBLANK(AG406),"",VLOOKUP(AG406+0,slovy!$N$2:$O$10,2,FALSE))</f>
        <v>#VALUE!</v>
      </c>
      <c r="AG406" t="str">
        <f t="shared" si="117"/>
        <v/>
      </c>
      <c r="AK406">
        <f>ÚJ!$B$2</f>
        <v>0</v>
      </c>
      <c r="AL406">
        <f>ÚJ!$B$3</f>
        <v>0</v>
      </c>
      <c r="AM406">
        <f>ÚJ!$B$4</f>
        <v>0</v>
      </c>
      <c r="AN406" s="200">
        <f>ÚJ!$B$5</f>
        <v>0</v>
      </c>
    </row>
    <row r="407" spans="1:40" x14ac:dyDescent="0.25">
      <c r="A407" t="str">
        <f>IF(ISBLANK('Peněžní deník'!C411),"",'Peněžní deník'!C411)</f>
        <v/>
      </c>
      <c r="B407" s="197" t="str">
        <f>IF(ISBLANK('Peněžní deník'!B411),"",'Peněžní deník'!B411)</f>
        <v/>
      </c>
      <c r="C407" t="str">
        <f>IF(ISBLANK('Peněžní deník'!D411),"",'Peněžní deník'!D411)</f>
        <v/>
      </c>
      <c r="D407" t="str">
        <f>IF(ISNUMBER('Peněžní deník'!F411),"příjmový",IF(ISNUMBER('Peněžní deník'!G411),"výdajový",IF(ISNUMBER('Peněžní deník'!H411),"příjmový",IF(ISNUMBER('Peněžní deník'!I411),"výdajový",""))))</f>
        <v/>
      </c>
      <c r="E407" t="str">
        <f>IF(ISNUMBER('Peněžní deník'!F411),"hotově",IF(ISNUMBER('Peněžní deník'!G411),"hotově",IF(ISNUMBER('Peněžní deník'!H411),"na účet",IF(ISNUMBER('Peněžní deník'!I411),"z účtu",""))))</f>
        <v/>
      </c>
      <c r="F407" t="e">
        <f>VLOOKUP('Peněžní deník'!E411,'Čísla položek'!$A$2:$C$45,2,FALSE)</f>
        <v>#N/A</v>
      </c>
      <c r="G407" s="205" t="str">
        <f>TEXT('Peněžní deník'!F411+'Peněžní deník'!G411+'Peněžní deník'!H411+'Peněžní deník'!I411,"0,00")</f>
        <v>0,00</v>
      </c>
      <c r="H407" s="205">
        <f t="shared" si="118"/>
        <v>0</v>
      </c>
      <c r="I407" s="205">
        <f t="shared" si="121"/>
        <v>0</v>
      </c>
      <c r="J407" t="str">
        <f t="shared" si="120"/>
        <v/>
      </c>
      <c r="K407" t="str">
        <f t="shared" si="122"/>
        <v/>
      </c>
      <c r="L407">
        <f t="shared" si="123"/>
        <v>1</v>
      </c>
      <c r="M407" t="str">
        <f t="shared" si="124"/>
        <v/>
      </c>
      <c r="N407" t="str">
        <f>IF(O407="0","",IF(L407=1,VLOOKUP(O407+0,slovy!$A$2:$C$10,3,FALSE),IF(Q407="1","",VLOOKUP(O407+0,slovy!$A$2:$B$10,2))))</f>
        <v/>
      </c>
      <c r="O407" t="str">
        <f t="shared" si="119"/>
        <v>0</v>
      </c>
      <c r="P407" t="e">
        <f>IF(Q407="0","",IF(Q407="1",VLOOKUP(O407+0,slovy!$F$2:$G$11,2,FALSE),VLOOKUP(Q407+0,slovy!$D$2:$E$10,2,FALSE)))</f>
        <v>#VALUE!</v>
      </c>
      <c r="Q407" t="str">
        <f t="shared" si="125"/>
        <v/>
      </c>
      <c r="R407">
        <f t="shared" si="109"/>
        <v>1</v>
      </c>
      <c r="S407" t="str">
        <f t="shared" si="110"/>
        <v/>
      </c>
      <c r="T407" t="str">
        <f>IF(U407="0","",IF(R407=1,VLOOKUP(U407+0,slovy!$A$2:$C$10,3,FALSE),IF(W407="1","",VLOOKUP(U407+0,slovy!$A$2:$B$10,2))))</f>
        <v/>
      </c>
      <c r="U407" t="str">
        <f t="shared" si="111"/>
        <v>0</v>
      </c>
      <c r="V407" t="e">
        <f>IF(W407="0","",IF(W407="1",VLOOKUP(U407+0,slovy!$F$2:$G$11,2,FALSE),VLOOKUP(W407+0,slovy!$D$2:$E$10,2,FALSE)))</f>
        <v>#VALUE!</v>
      </c>
      <c r="W407" t="str">
        <f t="shared" si="112"/>
        <v/>
      </c>
      <c r="X407" t="e">
        <f>IF(Y407="0","",VLOOKUP(Y407+0,slovy!$H$2:$I$10,2,FALSE))</f>
        <v>#VALUE!</v>
      </c>
      <c r="Y407" t="str">
        <f t="shared" si="113"/>
        <v/>
      </c>
      <c r="Z407" t="e">
        <f>IF(AC407="",VLOOKUP(AA407+0,slovy!$J$2:$K$10,2,FALSE),IF(AC407="0",IF(AE407="0","",IF(AA407="0","",VLOOKUP(AA407+0,slovy!J407:K415,2,FALSE))),IF(AC407="1","",IF(AA407="0",IF(AC407&gt;1,slovy!$M$13,""),VLOOKUP(AA407+0,slovy!$L$2:$M$10,2,FALSE)))))</f>
        <v>#VALUE!</v>
      </c>
      <c r="AA407" t="str">
        <f t="shared" si="114"/>
        <v/>
      </c>
      <c r="AB407" t="e">
        <f>IF(ISBLANK(AC407),"",IF(AC407="0","",IF(AC407="1",CONCATENATE(VLOOKUP(AA407+0,slovy!$F$2:$G$11,2,FALSE),slovy!$M$13),VLOOKUP(AC407+0,slovy!$D$2:$E$10,2,FALSE))))</f>
        <v>#VALUE!</v>
      </c>
      <c r="AC407" t="str">
        <f t="shared" si="115"/>
        <v/>
      </c>
      <c r="AD407" t="e">
        <f>IF(ISBLANK(AE407),"",IF(AE407="0","",IF(AA407="0",CONCATENATE(VLOOKUP(AE407+0,slovy!$H$2:$I$10,2,FALSE),slovy!$M$13),VLOOKUP(AE407+0,slovy!$H$2:$I$10,2,FALSE))))</f>
        <v>#VALUE!</v>
      </c>
      <c r="AE407" t="str">
        <f t="shared" si="116"/>
        <v/>
      </c>
      <c r="AF407" t="e">
        <f>IF(ISBLANK(AG407),"",VLOOKUP(AG407+0,slovy!$N$2:$O$10,2,FALSE))</f>
        <v>#VALUE!</v>
      </c>
      <c r="AG407" t="str">
        <f t="shared" si="117"/>
        <v/>
      </c>
      <c r="AK407">
        <f>ÚJ!$B$2</f>
        <v>0</v>
      </c>
      <c r="AL407">
        <f>ÚJ!$B$3</f>
        <v>0</v>
      </c>
      <c r="AM407">
        <f>ÚJ!$B$4</f>
        <v>0</v>
      </c>
      <c r="AN407" s="200">
        <f>ÚJ!$B$5</f>
        <v>0</v>
      </c>
    </row>
    <row r="408" spans="1:40" x14ac:dyDescent="0.25">
      <c r="A408" t="str">
        <f>IF(ISBLANK('Peněžní deník'!C412),"",'Peněžní deník'!C412)</f>
        <v/>
      </c>
      <c r="B408" s="197" t="str">
        <f>IF(ISBLANK('Peněžní deník'!B412),"",'Peněžní deník'!B412)</f>
        <v/>
      </c>
      <c r="C408" t="str">
        <f>IF(ISBLANK('Peněžní deník'!D412),"",'Peněžní deník'!D412)</f>
        <v/>
      </c>
      <c r="D408" t="str">
        <f>IF(ISNUMBER('Peněžní deník'!F412),"příjmový",IF(ISNUMBER('Peněžní deník'!G412),"výdajový",IF(ISNUMBER('Peněžní deník'!H412),"příjmový",IF(ISNUMBER('Peněžní deník'!I412),"výdajový",""))))</f>
        <v/>
      </c>
      <c r="E408" t="str">
        <f>IF(ISNUMBER('Peněžní deník'!F412),"hotově",IF(ISNUMBER('Peněžní deník'!G412),"hotově",IF(ISNUMBER('Peněžní deník'!H412),"na účet",IF(ISNUMBER('Peněžní deník'!I412),"z účtu",""))))</f>
        <v/>
      </c>
      <c r="F408" t="e">
        <f>VLOOKUP('Peněžní deník'!E412,'Čísla položek'!$A$2:$C$45,2,FALSE)</f>
        <v>#N/A</v>
      </c>
      <c r="G408" s="205" t="str">
        <f>TEXT('Peněžní deník'!F412+'Peněžní deník'!G412+'Peněžní deník'!H412+'Peněžní deník'!I412,"0,00")</f>
        <v>0,00</v>
      </c>
      <c r="H408" s="205">
        <f t="shared" si="118"/>
        <v>0</v>
      </c>
      <c r="I408" s="205">
        <f t="shared" si="121"/>
        <v>0</v>
      </c>
      <c r="J408" t="str">
        <f t="shared" si="120"/>
        <v/>
      </c>
      <c r="K408" t="str">
        <f t="shared" si="122"/>
        <v/>
      </c>
      <c r="L408">
        <f t="shared" si="123"/>
        <v>1</v>
      </c>
      <c r="M408" t="str">
        <f t="shared" si="124"/>
        <v/>
      </c>
      <c r="N408" t="str">
        <f>IF(O408="0","",IF(L408=1,VLOOKUP(O408+0,slovy!$A$2:$C$10,3,FALSE),IF(Q408="1","",VLOOKUP(O408+0,slovy!$A$2:$B$10,2))))</f>
        <v/>
      </c>
      <c r="O408" t="str">
        <f t="shared" si="119"/>
        <v>0</v>
      </c>
      <c r="P408" t="e">
        <f>IF(Q408="0","",IF(Q408="1",VLOOKUP(O408+0,slovy!$F$2:$G$11,2,FALSE),VLOOKUP(Q408+0,slovy!$D$2:$E$10,2,FALSE)))</f>
        <v>#VALUE!</v>
      </c>
      <c r="Q408" t="str">
        <f t="shared" si="125"/>
        <v/>
      </c>
      <c r="R408">
        <f t="shared" si="109"/>
        <v>1</v>
      </c>
      <c r="S408" t="str">
        <f t="shared" si="110"/>
        <v/>
      </c>
      <c r="T408" t="str">
        <f>IF(U408="0","",IF(R408=1,VLOOKUP(U408+0,slovy!$A$2:$C$10,3,FALSE),IF(W408="1","",VLOOKUP(U408+0,slovy!$A$2:$B$10,2))))</f>
        <v/>
      </c>
      <c r="U408" t="str">
        <f t="shared" si="111"/>
        <v>0</v>
      </c>
      <c r="V408" t="e">
        <f>IF(W408="0","",IF(W408="1",VLOOKUP(U408+0,slovy!$F$2:$G$11,2,FALSE),VLOOKUP(W408+0,slovy!$D$2:$E$10,2,FALSE)))</f>
        <v>#VALUE!</v>
      </c>
      <c r="W408" t="str">
        <f t="shared" si="112"/>
        <v/>
      </c>
      <c r="X408" t="e">
        <f>IF(Y408="0","",VLOOKUP(Y408+0,slovy!$H$2:$I$10,2,FALSE))</f>
        <v>#VALUE!</v>
      </c>
      <c r="Y408" t="str">
        <f t="shared" si="113"/>
        <v/>
      </c>
      <c r="Z408" t="e">
        <f>IF(AC408="",VLOOKUP(AA408+0,slovy!$J$2:$K$10,2,FALSE),IF(AC408="0",IF(AE408="0","",IF(AA408="0","",VLOOKUP(AA408+0,slovy!J408:K416,2,FALSE))),IF(AC408="1","",IF(AA408="0",IF(AC408&gt;1,slovy!$M$13,""),VLOOKUP(AA408+0,slovy!$L$2:$M$10,2,FALSE)))))</f>
        <v>#VALUE!</v>
      </c>
      <c r="AA408" t="str">
        <f t="shared" si="114"/>
        <v/>
      </c>
      <c r="AB408" t="e">
        <f>IF(ISBLANK(AC408),"",IF(AC408="0","",IF(AC408="1",CONCATENATE(VLOOKUP(AA408+0,slovy!$F$2:$G$11,2,FALSE),slovy!$M$13),VLOOKUP(AC408+0,slovy!$D$2:$E$10,2,FALSE))))</f>
        <v>#VALUE!</v>
      </c>
      <c r="AC408" t="str">
        <f t="shared" si="115"/>
        <v/>
      </c>
      <c r="AD408" t="e">
        <f>IF(ISBLANK(AE408),"",IF(AE408="0","",IF(AA408="0",CONCATENATE(VLOOKUP(AE408+0,slovy!$H$2:$I$10,2,FALSE),slovy!$M$13),VLOOKUP(AE408+0,slovy!$H$2:$I$10,2,FALSE))))</f>
        <v>#VALUE!</v>
      </c>
      <c r="AE408" t="str">
        <f t="shared" si="116"/>
        <v/>
      </c>
      <c r="AF408" t="e">
        <f>IF(ISBLANK(AG408),"",VLOOKUP(AG408+0,slovy!$N$2:$O$10,2,FALSE))</f>
        <v>#VALUE!</v>
      </c>
      <c r="AG408" t="str">
        <f t="shared" si="117"/>
        <v/>
      </c>
      <c r="AK408">
        <f>ÚJ!$B$2</f>
        <v>0</v>
      </c>
      <c r="AL408">
        <f>ÚJ!$B$3</f>
        <v>0</v>
      </c>
      <c r="AM408">
        <f>ÚJ!$B$4</f>
        <v>0</v>
      </c>
      <c r="AN408" s="200">
        <f>ÚJ!$B$5</f>
        <v>0</v>
      </c>
    </row>
    <row r="409" spans="1:40" x14ac:dyDescent="0.25">
      <c r="A409" t="str">
        <f>IF(ISBLANK('Peněžní deník'!C413),"",'Peněžní deník'!C413)</f>
        <v/>
      </c>
      <c r="B409" s="197" t="str">
        <f>IF(ISBLANK('Peněžní deník'!B413),"",'Peněžní deník'!B413)</f>
        <v/>
      </c>
      <c r="C409" t="str">
        <f>IF(ISBLANK('Peněžní deník'!D413),"",'Peněžní deník'!D413)</f>
        <v/>
      </c>
      <c r="D409" t="str">
        <f>IF(ISNUMBER('Peněžní deník'!F413),"příjmový",IF(ISNUMBER('Peněžní deník'!G413),"výdajový",IF(ISNUMBER('Peněžní deník'!H413),"příjmový",IF(ISNUMBER('Peněžní deník'!I413),"výdajový",""))))</f>
        <v/>
      </c>
      <c r="E409" t="str">
        <f>IF(ISNUMBER('Peněžní deník'!F413),"hotově",IF(ISNUMBER('Peněžní deník'!G413),"hotově",IF(ISNUMBER('Peněžní deník'!H413),"na účet",IF(ISNUMBER('Peněžní deník'!I413),"z účtu",""))))</f>
        <v/>
      </c>
      <c r="F409" t="e">
        <f>VLOOKUP('Peněžní deník'!E413,'Čísla položek'!$A$2:$C$45,2,FALSE)</f>
        <v>#N/A</v>
      </c>
      <c r="G409" s="205" t="str">
        <f>TEXT('Peněžní deník'!F413+'Peněžní deník'!G413+'Peněžní deník'!H413+'Peněžní deník'!I413,"0,00")</f>
        <v>0,00</v>
      </c>
      <c r="H409" s="205">
        <f t="shared" si="118"/>
        <v>0</v>
      </c>
      <c r="I409" s="205">
        <f t="shared" si="121"/>
        <v>0</v>
      </c>
      <c r="J409" t="str">
        <f t="shared" si="120"/>
        <v/>
      </c>
      <c r="K409" t="str">
        <f t="shared" si="122"/>
        <v/>
      </c>
      <c r="L409">
        <f t="shared" si="123"/>
        <v>1</v>
      </c>
      <c r="M409" t="str">
        <f t="shared" si="124"/>
        <v/>
      </c>
      <c r="N409" t="str">
        <f>IF(O409="0","",IF(L409=1,VLOOKUP(O409+0,slovy!$A$2:$C$10,3,FALSE),IF(Q409="1","",VLOOKUP(O409+0,slovy!$A$2:$B$10,2))))</f>
        <v/>
      </c>
      <c r="O409" t="str">
        <f t="shared" si="119"/>
        <v>0</v>
      </c>
      <c r="P409" t="e">
        <f>IF(Q409="0","",IF(Q409="1",VLOOKUP(O409+0,slovy!$F$2:$G$11,2,FALSE),VLOOKUP(Q409+0,slovy!$D$2:$E$10,2,FALSE)))</f>
        <v>#VALUE!</v>
      </c>
      <c r="Q409" t="str">
        <f t="shared" si="125"/>
        <v/>
      </c>
      <c r="R409">
        <f t="shared" si="109"/>
        <v>1</v>
      </c>
      <c r="S409" t="str">
        <f t="shared" si="110"/>
        <v/>
      </c>
      <c r="T409" t="str">
        <f>IF(U409="0","",IF(R409=1,VLOOKUP(U409+0,slovy!$A$2:$C$10,3,FALSE),IF(W409="1","",VLOOKUP(U409+0,slovy!$A$2:$B$10,2))))</f>
        <v/>
      </c>
      <c r="U409" t="str">
        <f t="shared" si="111"/>
        <v>0</v>
      </c>
      <c r="V409" t="e">
        <f>IF(W409="0","",IF(W409="1",VLOOKUP(U409+0,slovy!$F$2:$G$11,2,FALSE),VLOOKUP(W409+0,slovy!$D$2:$E$10,2,FALSE)))</f>
        <v>#VALUE!</v>
      </c>
      <c r="W409" t="str">
        <f t="shared" si="112"/>
        <v/>
      </c>
      <c r="X409" t="e">
        <f>IF(Y409="0","",VLOOKUP(Y409+0,slovy!$H$2:$I$10,2,FALSE))</f>
        <v>#VALUE!</v>
      </c>
      <c r="Y409" t="str">
        <f t="shared" si="113"/>
        <v/>
      </c>
      <c r="Z409" t="e">
        <f>IF(AC409="",VLOOKUP(AA409+0,slovy!$J$2:$K$10,2,FALSE),IF(AC409="0",IF(AE409="0","",IF(AA409="0","",VLOOKUP(AA409+0,slovy!J409:K417,2,FALSE))),IF(AC409="1","",IF(AA409="0",IF(AC409&gt;1,slovy!$M$13,""),VLOOKUP(AA409+0,slovy!$L$2:$M$10,2,FALSE)))))</f>
        <v>#VALUE!</v>
      </c>
      <c r="AA409" t="str">
        <f t="shared" si="114"/>
        <v/>
      </c>
      <c r="AB409" t="e">
        <f>IF(ISBLANK(AC409),"",IF(AC409="0","",IF(AC409="1",CONCATENATE(VLOOKUP(AA409+0,slovy!$F$2:$G$11,2,FALSE),slovy!$M$13),VLOOKUP(AC409+0,slovy!$D$2:$E$10,2,FALSE))))</f>
        <v>#VALUE!</v>
      </c>
      <c r="AC409" t="str">
        <f t="shared" si="115"/>
        <v/>
      </c>
      <c r="AD409" t="e">
        <f>IF(ISBLANK(AE409),"",IF(AE409="0","",IF(AA409="0",CONCATENATE(VLOOKUP(AE409+0,slovy!$H$2:$I$10,2,FALSE),slovy!$M$13),VLOOKUP(AE409+0,slovy!$H$2:$I$10,2,FALSE))))</f>
        <v>#VALUE!</v>
      </c>
      <c r="AE409" t="str">
        <f t="shared" si="116"/>
        <v/>
      </c>
      <c r="AF409" t="e">
        <f>IF(ISBLANK(AG409),"",VLOOKUP(AG409+0,slovy!$N$2:$O$10,2,FALSE))</f>
        <v>#VALUE!</v>
      </c>
      <c r="AG409" t="str">
        <f t="shared" si="117"/>
        <v/>
      </c>
      <c r="AK409">
        <f>ÚJ!$B$2</f>
        <v>0</v>
      </c>
      <c r="AL409">
        <f>ÚJ!$B$3</f>
        <v>0</v>
      </c>
      <c r="AM409">
        <f>ÚJ!$B$4</f>
        <v>0</v>
      </c>
      <c r="AN409" s="200">
        <f>ÚJ!$B$5</f>
        <v>0</v>
      </c>
    </row>
    <row r="410" spans="1:40" x14ac:dyDescent="0.25">
      <c r="A410" t="str">
        <f>IF(ISBLANK('Peněžní deník'!C414),"",'Peněžní deník'!C414)</f>
        <v/>
      </c>
      <c r="B410" s="197" t="str">
        <f>IF(ISBLANK('Peněžní deník'!B414),"",'Peněžní deník'!B414)</f>
        <v/>
      </c>
      <c r="C410" t="str">
        <f>IF(ISBLANK('Peněžní deník'!D414),"",'Peněžní deník'!D414)</f>
        <v/>
      </c>
      <c r="D410" t="str">
        <f>IF(ISNUMBER('Peněžní deník'!F414),"příjmový",IF(ISNUMBER('Peněžní deník'!G414),"výdajový",IF(ISNUMBER('Peněžní deník'!H414),"příjmový",IF(ISNUMBER('Peněžní deník'!I414),"výdajový",""))))</f>
        <v/>
      </c>
      <c r="E410" t="str">
        <f>IF(ISNUMBER('Peněžní deník'!F414),"hotově",IF(ISNUMBER('Peněžní deník'!G414),"hotově",IF(ISNUMBER('Peněžní deník'!H414),"na účet",IF(ISNUMBER('Peněžní deník'!I414),"z účtu",""))))</f>
        <v/>
      </c>
      <c r="F410" t="e">
        <f>VLOOKUP('Peněžní deník'!E414,'Čísla položek'!$A$2:$C$45,2,FALSE)</f>
        <v>#N/A</v>
      </c>
      <c r="G410" s="205" t="str">
        <f>TEXT('Peněžní deník'!F414+'Peněžní deník'!G414+'Peněžní deník'!H414+'Peněžní deník'!I414,"0,00")</f>
        <v>0,00</v>
      </c>
      <c r="H410" s="205">
        <f t="shared" si="118"/>
        <v>0</v>
      </c>
      <c r="I410" s="205">
        <f t="shared" si="121"/>
        <v>0</v>
      </c>
      <c r="J410" t="str">
        <f t="shared" si="120"/>
        <v/>
      </c>
      <c r="K410" t="str">
        <f t="shared" si="122"/>
        <v/>
      </c>
      <c r="L410">
        <f t="shared" si="123"/>
        <v>1</v>
      </c>
      <c r="M410" t="str">
        <f t="shared" si="124"/>
        <v/>
      </c>
      <c r="N410" t="str">
        <f>IF(O410="0","",IF(L410=1,VLOOKUP(O410+0,slovy!$A$2:$C$10,3,FALSE),IF(Q410="1","",VLOOKUP(O410+0,slovy!$A$2:$B$10,2))))</f>
        <v/>
      </c>
      <c r="O410" t="str">
        <f t="shared" si="119"/>
        <v>0</v>
      </c>
      <c r="P410" t="e">
        <f>IF(Q410="0","",IF(Q410="1",VLOOKUP(O410+0,slovy!$F$2:$G$11,2,FALSE),VLOOKUP(Q410+0,slovy!$D$2:$E$10,2,FALSE)))</f>
        <v>#VALUE!</v>
      </c>
      <c r="Q410" t="str">
        <f t="shared" si="125"/>
        <v/>
      </c>
      <c r="R410">
        <f t="shared" si="109"/>
        <v>1</v>
      </c>
      <c r="S410" t="str">
        <f t="shared" si="110"/>
        <v/>
      </c>
      <c r="T410" t="str">
        <f>IF(U410="0","",IF(R410=1,VLOOKUP(U410+0,slovy!$A$2:$C$10,3,FALSE),IF(W410="1","",VLOOKUP(U410+0,slovy!$A$2:$B$10,2))))</f>
        <v/>
      </c>
      <c r="U410" t="str">
        <f t="shared" si="111"/>
        <v>0</v>
      </c>
      <c r="V410" t="e">
        <f>IF(W410="0","",IF(W410="1",VLOOKUP(U410+0,slovy!$F$2:$G$11,2,FALSE),VLOOKUP(W410+0,slovy!$D$2:$E$10,2,FALSE)))</f>
        <v>#VALUE!</v>
      </c>
      <c r="W410" t="str">
        <f t="shared" si="112"/>
        <v/>
      </c>
      <c r="X410" t="e">
        <f>IF(Y410="0","",VLOOKUP(Y410+0,slovy!$H$2:$I$10,2,FALSE))</f>
        <v>#VALUE!</v>
      </c>
      <c r="Y410" t="str">
        <f t="shared" si="113"/>
        <v/>
      </c>
      <c r="Z410" t="e">
        <f>IF(AC410="",VLOOKUP(AA410+0,slovy!$J$2:$K$10,2,FALSE),IF(AC410="0",IF(AE410="0","",IF(AA410="0","",VLOOKUP(AA410+0,slovy!J410:K418,2,FALSE))),IF(AC410="1","",IF(AA410="0",IF(AC410&gt;1,slovy!$M$13,""),VLOOKUP(AA410+0,slovy!$L$2:$M$10,2,FALSE)))))</f>
        <v>#VALUE!</v>
      </c>
      <c r="AA410" t="str">
        <f t="shared" si="114"/>
        <v/>
      </c>
      <c r="AB410" t="e">
        <f>IF(ISBLANK(AC410),"",IF(AC410="0","",IF(AC410="1",CONCATENATE(VLOOKUP(AA410+0,slovy!$F$2:$G$11,2,FALSE),slovy!$M$13),VLOOKUP(AC410+0,slovy!$D$2:$E$10,2,FALSE))))</f>
        <v>#VALUE!</v>
      </c>
      <c r="AC410" t="str">
        <f t="shared" si="115"/>
        <v/>
      </c>
      <c r="AD410" t="e">
        <f>IF(ISBLANK(AE410),"",IF(AE410="0","",IF(AA410="0",CONCATENATE(VLOOKUP(AE410+0,slovy!$H$2:$I$10,2,FALSE),slovy!$M$13),VLOOKUP(AE410+0,slovy!$H$2:$I$10,2,FALSE))))</f>
        <v>#VALUE!</v>
      </c>
      <c r="AE410" t="str">
        <f t="shared" si="116"/>
        <v/>
      </c>
      <c r="AF410" t="e">
        <f>IF(ISBLANK(AG410),"",VLOOKUP(AG410+0,slovy!$N$2:$O$10,2,FALSE))</f>
        <v>#VALUE!</v>
      </c>
      <c r="AG410" t="str">
        <f t="shared" si="117"/>
        <v/>
      </c>
      <c r="AK410">
        <f>ÚJ!$B$2</f>
        <v>0</v>
      </c>
      <c r="AL410">
        <f>ÚJ!$B$3</f>
        <v>0</v>
      </c>
      <c r="AM410">
        <f>ÚJ!$B$4</f>
        <v>0</v>
      </c>
      <c r="AN410" s="200">
        <f>ÚJ!$B$5</f>
        <v>0</v>
      </c>
    </row>
    <row r="411" spans="1:40" x14ac:dyDescent="0.25">
      <c r="A411" t="str">
        <f>IF(ISBLANK('Peněžní deník'!C415),"",'Peněžní deník'!C415)</f>
        <v/>
      </c>
      <c r="B411" s="197" t="str">
        <f>IF(ISBLANK('Peněžní deník'!B415),"",'Peněžní deník'!B415)</f>
        <v/>
      </c>
      <c r="C411" t="str">
        <f>IF(ISBLANK('Peněžní deník'!D415),"",'Peněžní deník'!D415)</f>
        <v/>
      </c>
      <c r="D411" t="str">
        <f>IF(ISNUMBER('Peněžní deník'!F415),"příjmový",IF(ISNUMBER('Peněžní deník'!G415),"výdajový",IF(ISNUMBER('Peněžní deník'!H415),"příjmový",IF(ISNUMBER('Peněžní deník'!I415),"výdajový",""))))</f>
        <v/>
      </c>
      <c r="E411" t="str">
        <f>IF(ISNUMBER('Peněžní deník'!F415),"hotově",IF(ISNUMBER('Peněžní deník'!G415),"hotově",IF(ISNUMBER('Peněžní deník'!H415),"na účet",IF(ISNUMBER('Peněžní deník'!I415),"z účtu",""))))</f>
        <v/>
      </c>
      <c r="F411" t="e">
        <f>VLOOKUP('Peněžní deník'!E415,'Čísla položek'!$A$2:$C$45,2,FALSE)</f>
        <v>#N/A</v>
      </c>
      <c r="G411" s="205" t="str">
        <f>TEXT('Peněžní deník'!F415+'Peněžní deník'!G415+'Peněžní deník'!H415+'Peněžní deník'!I415,"0,00")</f>
        <v>0,00</v>
      </c>
      <c r="H411" s="205">
        <f t="shared" si="118"/>
        <v>0</v>
      </c>
      <c r="I411" s="205">
        <f t="shared" si="121"/>
        <v>0</v>
      </c>
      <c r="J411" t="str">
        <f t="shared" si="120"/>
        <v/>
      </c>
      <c r="K411" t="str">
        <f t="shared" si="122"/>
        <v/>
      </c>
      <c r="L411">
        <f t="shared" si="123"/>
        <v>1</v>
      </c>
      <c r="M411" t="str">
        <f t="shared" si="124"/>
        <v/>
      </c>
      <c r="N411" t="str">
        <f>IF(O411="0","",IF(L411=1,VLOOKUP(O411+0,slovy!$A$2:$C$10,3,FALSE),IF(Q411="1","",VLOOKUP(O411+0,slovy!$A$2:$B$10,2))))</f>
        <v/>
      </c>
      <c r="O411" t="str">
        <f t="shared" si="119"/>
        <v>0</v>
      </c>
      <c r="P411" t="e">
        <f>IF(Q411="0","",IF(Q411="1",VLOOKUP(O411+0,slovy!$F$2:$G$11,2,FALSE),VLOOKUP(Q411+0,slovy!$D$2:$E$10,2,FALSE)))</f>
        <v>#VALUE!</v>
      </c>
      <c r="Q411" t="str">
        <f t="shared" si="125"/>
        <v/>
      </c>
      <c r="R411">
        <f t="shared" si="109"/>
        <v>1</v>
      </c>
      <c r="S411" t="str">
        <f t="shared" si="110"/>
        <v/>
      </c>
      <c r="T411" t="str">
        <f>IF(U411="0","",IF(R411=1,VLOOKUP(U411+0,slovy!$A$2:$C$10,3,FALSE),IF(W411="1","",VLOOKUP(U411+0,slovy!$A$2:$B$10,2))))</f>
        <v/>
      </c>
      <c r="U411" t="str">
        <f t="shared" si="111"/>
        <v>0</v>
      </c>
      <c r="V411" t="e">
        <f>IF(W411="0","",IF(W411="1",VLOOKUP(U411+0,slovy!$F$2:$G$11,2,FALSE),VLOOKUP(W411+0,slovy!$D$2:$E$10,2,FALSE)))</f>
        <v>#VALUE!</v>
      </c>
      <c r="W411" t="str">
        <f t="shared" si="112"/>
        <v/>
      </c>
      <c r="X411" t="e">
        <f>IF(Y411="0","",VLOOKUP(Y411+0,slovy!$H$2:$I$10,2,FALSE))</f>
        <v>#VALUE!</v>
      </c>
      <c r="Y411" t="str">
        <f t="shared" si="113"/>
        <v/>
      </c>
      <c r="Z411" t="e">
        <f>IF(AC411="",VLOOKUP(AA411+0,slovy!$J$2:$K$10,2,FALSE),IF(AC411="0",IF(AE411="0","",IF(AA411="0","",VLOOKUP(AA411+0,slovy!J411:K419,2,FALSE))),IF(AC411="1","",IF(AA411="0",IF(AC411&gt;1,slovy!$M$13,""),VLOOKUP(AA411+0,slovy!$L$2:$M$10,2,FALSE)))))</f>
        <v>#VALUE!</v>
      </c>
      <c r="AA411" t="str">
        <f t="shared" si="114"/>
        <v/>
      </c>
      <c r="AB411" t="e">
        <f>IF(ISBLANK(AC411),"",IF(AC411="0","",IF(AC411="1",CONCATENATE(VLOOKUP(AA411+0,slovy!$F$2:$G$11,2,FALSE),slovy!$M$13),VLOOKUP(AC411+0,slovy!$D$2:$E$10,2,FALSE))))</f>
        <v>#VALUE!</v>
      </c>
      <c r="AC411" t="str">
        <f t="shared" si="115"/>
        <v/>
      </c>
      <c r="AD411" t="e">
        <f>IF(ISBLANK(AE411),"",IF(AE411="0","",IF(AA411="0",CONCATENATE(VLOOKUP(AE411+0,slovy!$H$2:$I$10,2,FALSE),slovy!$M$13),VLOOKUP(AE411+0,slovy!$H$2:$I$10,2,FALSE))))</f>
        <v>#VALUE!</v>
      </c>
      <c r="AE411" t="str">
        <f t="shared" si="116"/>
        <v/>
      </c>
      <c r="AF411" t="e">
        <f>IF(ISBLANK(AG411),"",VLOOKUP(AG411+0,slovy!$N$2:$O$10,2,FALSE))</f>
        <v>#VALUE!</v>
      </c>
      <c r="AG411" t="str">
        <f t="shared" si="117"/>
        <v/>
      </c>
      <c r="AK411">
        <f>ÚJ!$B$2</f>
        <v>0</v>
      </c>
      <c r="AL411">
        <f>ÚJ!$B$3</f>
        <v>0</v>
      </c>
      <c r="AM411">
        <f>ÚJ!$B$4</f>
        <v>0</v>
      </c>
      <c r="AN411" s="200">
        <f>ÚJ!$B$5</f>
        <v>0</v>
      </c>
    </row>
    <row r="412" spans="1:40" x14ac:dyDescent="0.25">
      <c r="A412" t="str">
        <f>IF(ISBLANK('Peněžní deník'!C416),"",'Peněžní deník'!C416)</f>
        <v/>
      </c>
      <c r="B412" s="197" t="str">
        <f>IF(ISBLANK('Peněžní deník'!B416),"",'Peněžní deník'!B416)</f>
        <v/>
      </c>
      <c r="C412" t="str">
        <f>IF(ISBLANK('Peněžní deník'!D416),"",'Peněžní deník'!D416)</f>
        <v/>
      </c>
      <c r="D412" t="str">
        <f>IF(ISNUMBER('Peněžní deník'!F416),"příjmový",IF(ISNUMBER('Peněžní deník'!G416),"výdajový",IF(ISNUMBER('Peněžní deník'!H416),"příjmový",IF(ISNUMBER('Peněžní deník'!I416),"výdajový",""))))</f>
        <v/>
      </c>
      <c r="E412" t="str">
        <f>IF(ISNUMBER('Peněžní deník'!F416),"hotově",IF(ISNUMBER('Peněžní deník'!G416),"hotově",IF(ISNUMBER('Peněžní deník'!H416),"na účet",IF(ISNUMBER('Peněžní deník'!I416),"z účtu",""))))</f>
        <v/>
      </c>
      <c r="F412" t="e">
        <f>VLOOKUP('Peněžní deník'!E416,'Čísla položek'!$A$2:$C$45,2,FALSE)</f>
        <v>#N/A</v>
      </c>
      <c r="G412" s="205" t="str">
        <f>TEXT('Peněžní deník'!F416+'Peněžní deník'!G416+'Peněžní deník'!H416+'Peněžní deník'!I416,"0,00")</f>
        <v>0,00</v>
      </c>
      <c r="H412" s="205">
        <f t="shared" si="118"/>
        <v>0</v>
      </c>
      <c r="I412" s="205">
        <f t="shared" si="121"/>
        <v>0</v>
      </c>
      <c r="J412" t="str">
        <f t="shared" si="120"/>
        <v/>
      </c>
      <c r="K412" t="str">
        <f t="shared" si="122"/>
        <v/>
      </c>
      <c r="L412">
        <f t="shared" si="123"/>
        <v>1</v>
      </c>
      <c r="M412" t="str">
        <f t="shared" si="124"/>
        <v/>
      </c>
      <c r="N412" t="str">
        <f>IF(O412="0","",IF(L412=1,VLOOKUP(O412+0,slovy!$A$2:$C$10,3,FALSE),IF(Q412="1","",VLOOKUP(O412+0,slovy!$A$2:$B$10,2))))</f>
        <v/>
      </c>
      <c r="O412" t="str">
        <f t="shared" si="119"/>
        <v>0</v>
      </c>
      <c r="P412" t="e">
        <f>IF(Q412="0","",IF(Q412="1",VLOOKUP(O412+0,slovy!$F$2:$G$11,2,FALSE),VLOOKUP(Q412+0,slovy!$D$2:$E$10,2,FALSE)))</f>
        <v>#VALUE!</v>
      </c>
      <c r="Q412" t="str">
        <f t="shared" si="125"/>
        <v/>
      </c>
      <c r="R412">
        <f t="shared" si="109"/>
        <v>1</v>
      </c>
      <c r="S412" t="str">
        <f t="shared" si="110"/>
        <v/>
      </c>
      <c r="T412" t="str">
        <f>IF(U412="0","",IF(R412=1,VLOOKUP(U412+0,slovy!$A$2:$C$10,3,FALSE),IF(W412="1","",VLOOKUP(U412+0,slovy!$A$2:$B$10,2))))</f>
        <v/>
      </c>
      <c r="U412" t="str">
        <f t="shared" si="111"/>
        <v>0</v>
      </c>
      <c r="V412" t="e">
        <f>IF(W412="0","",IF(W412="1",VLOOKUP(U412+0,slovy!$F$2:$G$11,2,FALSE),VLOOKUP(W412+0,slovy!$D$2:$E$10,2,FALSE)))</f>
        <v>#VALUE!</v>
      </c>
      <c r="W412" t="str">
        <f t="shared" si="112"/>
        <v/>
      </c>
      <c r="X412" t="e">
        <f>IF(Y412="0","",VLOOKUP(Y412+0,slovy!$H$2:$I$10,2,FALSE))</f>
        <v>#VALUE!</v>
      </c>
      <c r="Y412" t="str">
        <f t="shared" si="113"/>
        <v/>
      </c>
      <c r="Z412" t="e">
        <f>IF(AC412="",VLOOKUP(AA412+0,slovy!$J$2:$K$10,2,FALSE),IF(AC412="0",IF(AE412="0","",IF(AA412="0","",VLOOKUP(AA412+0,slovy!J412:K420,2,FALSE))),IF(AC412="1","",IF(AA412="0",IF(AC412&gt;1,slovy!$M$13,""),VLOOKUP(AA412+0,slovy!$L$2:$M$10,2,FALSE)))))</f>
        <v>#VALUE!</v>
      </c>
      <c r="AA412" t="str">
        <f t="shared" si="114"/>
        <v/>
      </c>
      <c r="AB412" t="e">
        <f>IF(ISBLANK(AC412),"",IF(AC412="0","",IF(AC412="1",CONCATENATE(VLOOKUP(AA412+0,slovy!$F$2:$G$11,2,FALSE),slovy!$M$13),VLOOKUP(AC412+0,slovy!$D$2:$E$10,2,FALSE))))</f>
        <v>#VALUE!</v>
      </c>
      <c r="AC412" t="str">
        <f t="shared" si="115"/>
        <v/>
      </c>
      <c r="AD412" t="e">
        <f>IF(ISBLANK(AE412),"",IF(AE412="0","",IF(AA412="0",CONCATENATE(VLOOKUP(AE412+0,slovy!$H$2:$I$10,2,FALSE),slovy!$M$13),VLOOKUP(AE412+0,slovy!$H$2:$I$10,2,FALSE))))</f>
        <v>#VALUE!</v>
      </c>
      <c r="AE412" t="str">
        <f t="shared" si="116"/>
        <v/>
      </c>
      <c r="AF412" t="e">
        <f>IF(ISBLANK(AG412),"",VLOOKUP(AG412+0,slovy!$N$2:$O$10,2,FALSE))</f>
        <v>#VALUE!</v>
      </c>
      <c r="AG412" t="str">
        <f t="shared" si="117"/>
        <v/>
      </c>
      <c r="AK412">
        <f>ÚJ!$B$2</f>
        <v>0</v>
      </c>
      <c r="AL412">
        <f>ÚJ!$B$3</f>
        <v>0</v>
      </c>
      <c r="AM412">
        <f>ÚJ!$B$4</f>
        <v>0</v>
      </c>
      <c r="AN412" s="200">
        <f>ÚJ!$B$5</f>
        <v>0</v>
      </c>
    </row>
    <row r="413" spans="1:40" x14ac:dyDescent="0.25">
      <c r="A413" t="str">
        <f>IF(ISBLANK('Peněžní deník'!C417),"",'Peněžní deník'!C417)</f>
        <v/>
      </c>
      <c r="B413" s="197" t="str">
        <f>IF(ISBLANK('Peněžní deník'!B417),"",'Peněžní deník'!B417)</f>
        <v/>
      </c>
      <c r="C413" t="str">
        <f>IF(ISBLANK('Peněžní deník'!D417),"",'Peněžní deník'!D417)</f>
        <v/>
      </c>
      <c r="D413" t="str">
        <f>IF(ISNUMBER('Peněžní deník'!F417),"příjmový",IF(ISNUMBER('Peněžní deník'!G417),"výdajový",IF(ISNUMBER('Peněžní deník'!H417),"příjmový",IF(ISNUMBER('Peněžní deník'!I417),"výdajový",""))))</f>
        <v/>
      </c>
      <c r="E413" t="str">
        <f>IF(ISNUMBER('Peněžní deník'!F417),"hotově",IF(ISNUMBER('Peněžní deník'!G417),"hotově",IF(ISNUMBER('Peněžní deník'!H417),"na účet",IF(ISNUMBER('Peněžní deník'!I417),"z účtu",""))))</f>
        <v/>
      </c>
      <c r="F413" t="e">
        <f>VLOOKUP('Peněžní deník'!E417,'Čísla položek'!$A$2:$C$45,2,FALSE)</f>
        <v>#N/A</v>
      </c>
      <c r="G413" s="205" t="str">
        <f>TEXT('Peněžní deník'!F417+'Peněžní deník'!G417+'Peněžní deník'!H417+'Peněžní deník'!I417,"0,00")</f>
        <v>0,00</v>
      </c>
      <c r="H413" s="205">
        <f t="shared" si="118"/>
        <v>0</v>
      </c>
      <c r="I413" s="205">
        <f t="shared" si="121"/>
        <v>0</v>
      </c>
      <c r="J413" t="str">
        <f t="shared" si="120"/>
        <v/>
      </c>
      <c r="K413" t="str">
        <f t="shared" si="122"/>
        <v/>
      </c>
      <c r="L413">
        <f t="shared" si="123"/>
        <v>1</v>
      </c>
      <c r="M413" t="str">
        <f t="shared" si="124"/>
        <v/>
      </c>
      <c r="N413" t="str">
        <f>IF(O413="0","",IF(L413=1,VLOOKUP(O413+0,slovy!$A$2:$C$10,3,FALSE),IF(Q413="1","",VLOOKUP(O413+0,slovy!$A$2:$B$10,2))))</f>
        <v/>
      </c>
      <c r="O413" t="str">
        <f t="shared" si="119"/>
        <v>0</v>
      </c>
      <c r="P413" t="e">
        <f>IF(Q413="0","",IF(Q413="1",VLOOKUP(O413+0,slovy!$F$2:$G$11,2,FALSE),VLOOKUP(Q413+0,slovy!$D$2:$E$10,2,FALSE)))</f>
        <v>#VALUE!</v>
      </c>
      <c r="Q413" t="str">
        <f t="shared" si="125"/>
        <v/>
      </c>
      <c r="R413">
        <f t="shared" si="109"/>
        <v>1</v>
      </c>
      <c r="S413" t="str">
        <f t="shared" si="110"/>
        <v/>
      </c>
      <c r="T413" t="str">
        <f>IF(U413="0","",IF(R413=1,VLOOKUP(U413+0,slovy!$A$2:$C$10,3,FALSE),IF(W413="1","",VLOOKUP(U413+0,slovy!$A$2:$B$10,2))))</f>
        <v/>
      </c>
      <c r="U413" t="str">
        <f t="shared" si="111"/>
        <v>0</v>
      </c>
      <c r="V413" t="e">
        <f>IF(W413="0","",IF(W413="1",VLOOKUP(U413+0,slovy!$F$2:$G$11,2,FALSE),VLOOKUP(W413+0,slovy!$D$2:$E$10,2,FALSE)))</f>
        <v>#VALUE!</v>
      </c>
      <c r="W413" t="str">
        <f t="shared" si="112"/>
        <v/>
      </c>
      <c r="X413" t="e">
        <f>IF(Y413="0","",VLOOKUP(Y413+0,slovy!$H$2:$I$10,2,FALSE))</f>
        <v>#VALUE!</v>
      </c>
      <c r="Y413" t="str">
        <f t="shared" si="113"/>
        <v/>
      </c>
      <c r="Z413" t="e">
        <f>IF(AC413="",VLOOKUP(AA413+0,slovy!$J$2:$K$10,2,FALSE),IF(AC413="0",IF(AE413="0","",IF(AA413="0","",VLOOKUP(AA413+0,slovy!J413:K421,2,FALSE))),IF(AC413="1","",IF(AA413="0",IF(AC413&gt;1,slovy!$M$13,""),VLOOKUP(AA413+0,slovy!$L$2:$M$10,2,FALSE)))))</f>
        <v>#VALUE!</v>
      </c>
      <c r="AA413" t="str">
        <f t="shared" si="114"/>
        <v/>
      </c>
      <c r="AB413" t="e">
        <f>IF(ISBLANK(AC413),"",IF(AC413="0","",IF(AC413="1",CONCATENATE(VLOOKUP(AA413+0,slovy!$F$2:$G$11,2,FALSE),slovy!$M$13),VLOOKUP(AC413+0,slovy!$D$2:$E$10,2,FALSE))))</f>
        <v>#VALUE!</v>
      </c>
      <c r="AC413" t="str">
        <f t="shared" si="115"/>
        <v/>
      </c>
      <c r="AD413" t="e">
        <f>IF(ISBLANK(AE413),"",IF(AE413="0","",IF(AA413="0",CONCATENATE(VLOOKUP(AE413+0,slovy!$H$2:$I$10,2,FALSE),slovy!$M$13),VLOOKUP(AE413+0,slovy!$H$2:$I$10,2,FALSE))))</f>
        <v>#VALUE!</v>
      </c>
      <c r="AE413" t="str">
        <f t="shared" si="116"/>
        <v/>
      </c>
      <c r="AF413" t="e">
        <f>IF(ISBLANK(AG413),"",VLOOKUP(AG413+0,slovy!$N$2:$O$10,2,FALSE))</f>
        <v>#VALUE!</v>
      </c>
      <c r="AG413" t="str">
        <f t="shared" si="117"/>
        <v/>
      </c>
      <c r="AK413">
        <f>ÚJ!$B$2</f>
        <v>0</v>
      </c>
      <c r="AL413">
        <f>ÚJ!$B$3</f>
        <v>0</v>
      </c>
      <c r="AM413">
        <f>ÚJ!$B$4</f>
        <v>0</v>
      </c>
      <c r="AN413" s="200">
        <f>ÚJ!$B$5</f>
        <v>0</v>
      </c>
    </row>
    <row r="414" spans="1:40" x14ac:dyDescent="0.25">
      <c r="A414" t="str">
        <f>IF(ISBLANK('Peněžní deník'!C418),"",'Peněžní deník'!C418)</f>
        <v/>
      </c>
      <c r="B414" s="197" t="str">
        <f>IF(ISBLANK('Peněžní deník'!B418),"",'Peněžní deník'!B418)</f>
        <v/>
      </c>
      <c r="C414" t="str">
        <f>IF(ISBLANK('Peněžní deník'!D418),"",'Peněžní deník'!D418)</f>
        <v/>
      </c>
      <c r="D414" t="str">
        <f>IF(ISNUMBER('Peněžní deník'!F418),"příjmový",IF(ISNUMBER('Peněžní deník'!G418),"výdajový",IF(ISNUMBER('Peněžní deník'!H418),"příjmový",IF(ISNUMBER('Peněžní deník'!I418),"výdajový",""))))</f>
        <v/>
      </c>
      <c r="E414" t="str">
        <f>IF(ISNUMBER('Peněžní deník'!F418),"hotově",IF(ISNUMBER('Peněžní deník'!G418),"hotově",IF(ISNUMBER('Peněžní deník'!H418),"na účet",IF(ISNUMBER('Peněžní deník'!I418),"z účtu",""))))</f>
        <v/>
      </c>
      <c r="F414" t="e">
        <f>VLOOKUP('Peněžní deník'!E418,'Čísla položek'!$A$2:$C$45,2,FALSE)</f>
        <v>#N/A</v>
      </c>
      <c r="G414" s="205" t="str">
        <f>TEXT('Peněžní deník'!F418+'Peněžní deník'!G418+'Peněžní deník'!H418+'Peněžní deník'!I418,"0,00")</f>
        <v>0,00</v>
      </c>
      <c r="H414" s="205">
        <f t="shared" si="118"/>
        <v>0</v>
      </c>
      <c r="I414" s="205">
        <f t="shared" si="121"/>
        <v>0</v>
      </c>
      <c r="J414" t="str">
        <f t="shared" si="120"/>
        <v/>
      </c>
      <c r="K414" t="str">
        <f t="shared" si="122"/>
        <v/>
      </c>
      <c r="L414">
        <f t="shared" si="123"/>
        <v>1</v>
      </c>
      <c r="M414" t="str">
        <f t="shared" si="124"/>
        <v/>
      </c>
      <c r="N414" t="str">
        <f>IF(O414="0","",IF(L414=1,VLOOKUP(O414+0,slovy!$A$2:$C$10,3,FALSE),IF(Q414="1","",VLOOKUP(O414+0,slovy!$A$2:$B$10,2))))</f>
        <v/>
      </c>
      <c r="O414" t="str">
        <f t="shared" si="119"/>
        <v>0</v>
      </c>
      <c r="P414" t="e">
        <f>IF(Q414="0","",IF(Q414="1",VLOOKUP(O414+0,slovy!$F$2:$G$11,2,FALSE),VLOOKUP(Q414+0,slovy!$D$2:$E$10,2,FALSE)))</f>
        <v>#VALUE!</v>
      </c>
      <c r="Q414" t="str">
        <f t="shared" si="125"/>
        <v/>
      </c>
      <c r="R414">
        <f t="shared" si="109"/>
        <v>1</v>
      </c>
      <c r="S414" t="str">
        <f t="shared" si="110"/>
        <v/>
      </c>
      <c r="T414" t="str">
        <f>IF(U414="0","",IF(R414=1,VLOOKUP(U414+0,slovy!$A$2:$C$10,3,FALSE),IF(W414="1","",VLOOKUP(U414+0,slovy!$A$2:$B$10,2))))</f>
        <v/>
      </c>
      <c r="U414" t="str">
        <f t="shared" si="111"/>
        <v>0</v>
      </c>
      <c r="V414" t="e">
        <f>IF(W414="0","",IF(W414="1",VLOOKUP(U414+0,slovy!$F$2:$G$11,2,FALSE),VLOOKUP(W414+0,slovy!$D$2:$E$10,2,FALSE)))</f>
        <v>#VALUE!</v>
      </c>
      <c r="W414" t="str">
        <f t="shared" si="112"/>
        <v/>
      </c>
      <c r="X414" t="e">
        <f>IF(Y414="0","",VLOOKUP(Y414+0,slovy!$H$2:$I$10,2,FALSE))</f>
        <v>#VALUE!</v>
      </c>
      <c r="Y414" t="str">
        <f t="shared" si="113"/>
        <v/>
      </c>
      <c r="Z414" t="e">
        <f>IF(AC414="",VLOOKUP(AA414+0,slovy!$J$2:$K$10,2,FALSE),IF(AC414="0",IF(AE414="0","",IF(AA414="0","",VLOOKUP(AA414+0,slovy!J414:K422,2,FALSE))),IF(AC414="1","",IF(AA414="0",IF(AC414&gt;1,slovy!$M$13,""),VLOOKUP(AA414+0,slovy!$L$2:$M$10,2,FALSE)))))</f>
        <v>#VALUE!</v>
      </c>
      <c r="AA414" t="str">
        <f t="shared" si="114"/>
        <v/>
      </c>
      <c r="AB414" t="e">
        <f>IF(ISBLANK(AC414),"",IF(AC414="0","",IF(AC414="1",CONCATENATE(VLOOKUP(AA414+0,slovy!$F$2:$G$11,2,FALSE),slovy!$M$13),VLOOKUP(AC414+0,slovy!$D$2:$E$10,2,FALSE))))</f>
        <v>#VALUE!</v>
      </c>
      <c r="AC414" t="str">
        <f t="shared" si="115"/>
        <v/>
      </c>
      <c r="AD414" t="e">
        <f>IF(ISBLANK(AE414),"",IF(AE414="0","",IF(AA414="0",CONCATENATE(VLOOKUP(AE414+0,slovy!$H$2:$I$10,2,FALSE),slovy!$M$13),VLOOKUP(AE414+0,slovy!$H$2:$I$10,2,FALSE))))</f>
        <v>#VALUE!</v>
      </c>
      <c r="AE414" t="str">
        <f t="shared" si="116"/>
        <v/>
      </c>
      <c r="AF414" t="e">
        <f>IF(ISBLANK(AG414),"",VLOOKUP(AG414+0,slovy!$N$2:$O$10,2,FALSE))</f>
        <v>#VALUE!</v>
      </c>
      <c r="AG414" t="str">
        <f t="shared" si="117"/>
        <v/>
      </c>
      <c r="AK414">
        <f>ÚJ!$B$2</f>
        <v>0</v>
      </c>
      <c r="AL414">
        <f>ÚJ!$B$3</f>
        <v>0</v>
      </c>
      <c r="AM414">
        <f>ÚJ!$B$4</f>
        <v>0</v>
      </c>
      <c r="AN414" s="200">
        <f>ÚJ!$B$5</f>
        <v>0</v>
      </c>
    </row>
    <row r="415" spans="1:40" x14ac:dyDescent="0.25">
      <c r="A415" t="str">
        <f>IF(ISBLANK('Peněžní deník'!C419),"",'Peněžní deník'!C419)</f>
        <v/>
      </c>
      <c r="B415" s="197" t="str">
        <f>IF(ISBLANK('Peněžní deník'!B419),"",'Peněžní deník'!B419)</f>
        <v/>
      </c>
      <c r="C415" t="str">
        <f>IF(ISBLANK('Peněžní deník'!D419),"",'Peněžní deník'!D419)</f>
        <v/>
      </c>
      <c r="D415" t="str">
        <f>IF(ISNUMBER('Peněžní deník'!F419),"příjmový",IF(ISNUMBER('Peněžní deník'!G419),"výdajový",IF(ISNUMBER('Peněžní deník'!H419),"příjmový",IF(ISNUMBER('Peněžní deník'!I419),"výdajový",""))))</f>
        <v/>
      </c>
      <c r="E415" t="str">
        <f>IF(ISNUMBER('Peněžní deník'!F419),"hotově",IF(ISNUMBER('Peněžní deník'!G419),"hotově",IF(ISNUMBER('Peněžní deník'!H419),"na účet",IF(ISNUMBER('Peněžní deník'!I419),"z účtu",""))))</f>
        <v/>
      </c>
      <c r="F415" t="e">
        <f>VLOOKUP('Peněžní deník'!E419,'Čísla položek'!$A$2:$C$45,2,FALSE)</f>
        <v>#N/A</v>
      </c>
      <c r="G415" s="205" t="str">
        <f>TEXT('Peněžní deník'!F419+'Peněžní deník'!G419+'Peněžní deník'!H419+'Peněžní deník'!I419,"0,00")</f>
        <v>0,00</v>
      </c>
      <c r="H415" s="205">
        <f t="shared" si="118"/>
        <v>0</v>
      </c>
      <c r="I415" s="205">
        <f t="shared" si="121"/>
        <v>0</v>
      </c>
      <c r="J415" t="str">
        <f t="shared" si="120"/>
        <v/>
      </c>
      <c r="K415" t="str">
        <f t="shared" si="122"/>
        <v/>
      </c>
      <c r="L415">
        <f t="shared" si="123"/>
        <v>1</v>
      </c>
      <c r="M415" t="str">
        <f t="shared" si="124"/>
        <v/>
      </c>
      <c r="N415" t="str">
        <f>IF(O415="0","",IF(L415=1,VLOOKUP(O415+0,slovy!$A$2:$C$10,3,FALSE),IF(Q415="1","",VLOOKUP(O415+0,slovy!$A$2:$B$10,2))))</f>
        <v/>
      </c>
      <c r="O415" t="str">
        <f t="shared" si="119"/>
        <v>0</v>
      </c>
      <c r="P415" t="e">
        <f>IF(Q415="0","",IF(Q415="1",VLOOKUP(O415+0,slovy!$F$2:$G$11,2,FALSE),VLOOKUP(Q415+0,slovy!$D$2:$E$10,2,FALSE)))</f>
        <v>#VALUE!</v>
      </c>
      <c r="Q415" t="str">
        <f t="shared" si="125"/>
        <v/>
      </c>
      <c r="R415">
        <f t="shared" si="109"/>
        <v>1</v>
      </c>
      <c r="S415" t="str">
        <f t="shared" si="110"/>
        <v/>
      </c>
      <c r="T415" t="str">
        <f>IF(U415="0","",IF(R415=1,VLOOKUP(U415+0,slovy!$A$2:$C$10,3,FALSE),IF(W415="1","",VLOOKUP(U415+0,slovy!$A$2:$B$10,2))))</f>
        <v/>
      </c>
      <c r="U415" t="str">
        <f t="shared" si="111"/>
        <v>0</v>
      </c>
      <c r="V415" t="e">
        <f>IF(W415="0","",IF(W415="1",VLOOKUP(U415+0,slovy!$F$2:$G$11,2,FALSE),VLOOKUP(W415+0,slovy!$D$2:$E$10,2,FALSE)))</f>
        <v>#VALUE!</v>
      </c>
      <c r="W415" t="str">
        <f t="shared" si="112"/>
        <v/>
      </c>
      <c r="X415" t="e">
        <f>IF(Y415="0","",VLOOKUP(Y415+0,slovy!$H$2:$I$10,2,FALSE))</f>
        <v>#VALUE!</v>
      </c>
      <c r="Y415" t="str">
        <f t="shared" si="113"/>
        <v/>
      </c>
      <c r="Z415" t="e">
        <f>IF(AC415="",VLOOKUP(AA415+0,slovy!$J$2:$K$10,2,FALSE),IF(AC415="0",IF(AE415="0","",IF(AA415="0","",VLOOKUP(AA415+0,slovy!J415:K423,2,FALSE))),IF(AC415="1","",IF(AA415="0",IF(AC415&gt;1,slovy!$M$13,""),VLOOKUP(AA415+0,slovy!$L$2:$M$10,2,FALSE)))))</f>
        <v>#VALUE!</v>
      </c>
      <c r="AA415" t="str">
        <f t="shared" si="114"/>
        <v/>
      </c>
      <c r="AB415" t="e">
        <f>IF(ISBLANK(AC415),"",IF(AC415="0","",IF(AC415="1",CONCATENATE(VLOOKUP(AA415+0,slovy!$F$2:$G$11,2,FALSE),slovy!$M$13),VLOOKUP(AC415+0,slovy!$D$2:$E$10,2,FALSE))))</f>
        <v>#VALUE!</v>
      </c>
      <c r="AC415" t="str">
        <f t="shared" si="115"/>
        <v/>
      </c>
      <c r="AD415" t="e">
        <f>IF(ISBLANK(AE415),"",IF(AE415="0","",IF(AA415="0",CONCATENATE(VLOOKUP(AE415+0,slovy!$H$2:$I$10,2,FALSE),slovy!$M$13),VLOOKUP(AE415+0,slovy!$H$2:$I$10,2,FALSE))))</f>
        <v>#VALUE!</v>
      </c>
      <c r="AE415" t="str">
        <f t="shared" si="116"/>
        <v/>
      </c>
      <c r="AF415" t="e">
        <f>IF(ISBLANK(AG415),"",VLOOKUP(AG415+0,slovy!$N$2:$O$10,2,FALSE))</f>
        <v>#VALUE!</v>
      </c>
      <c r="AG415" t="str">
        <f t="shared" si="117"/>
        <v/>
      </c>
      <c r="AK415">
        <f>ÚJ!$B$2</f>
        <v>0</v>
      </c>
      <c r="AL415">
        <f>ÚJ!$B$3</f>
        <v>0</v>
      </c>
      <c r="AM415">
        <f>ÚJ!$B$4</f>
        <v>0</v>
      </c>
      <c r="AN415" s="200">
        <f>ÚJ!$B$5</f>
        <v>0</v>
      </c>
    </row>
    <row r="416" spans="1:40" x14ac:dyDescent="0.25">
      <c r="A416" t="str">
        <f>IF(ISBLANK('Peněžní deník'!C420),"",'Peněžní deník'!C420)</f>
        <v/>
      </c>
      <c r="B416" s="197" t="str">
        <f>IF(ISBLANK('Peněžní deník'!B420),"",'Peněžní deník'!B420)</f>
        <v/>
      </c>
      <c r="C416" t="str">
        <f>IF(ISBLANK('Peněžní deník'!D420),"",'Peněžní deník'!D420)</f>
        <v/>
      </c>
      <c r="D416" t="str">
        <f>IF(ISNUMBER('Peněžní deník'!F420),"příjmový",IF(ISNUMBER('Peněžní deník'!G420),"výdajový",IF(ISNUMBER('Peněžní deník'!H420),"příjmový",IF(ISNUMBER('Peněžní deník'!I420),"výdajový",""))))</f>
        <v/>
      </c>
      <c r="E416" t="str">
        <f>IF(ISNUMBER('Peněžní deník'!F420),"hotově",IF(ISNUMBER('Peněžní deník'!G420),"hotově",IF(ISNUMBER('Peněžní deník'!H420),"na účet",IF(ISNUMBER('Peněžní deník'!I420),"z účtu",""))))</f>
        <v/>
      </c>
      <c r="F416" t="e">
        <f>VLOOKUP('Peněžní deník'!E420,'Čísla položek'!$A$2:$C$45,2,FALSE)</f>
        <v>#N/A</v>
      </c>
      <c r="G416" s="205" t="str">
        <f>TEXT('Peněžní deník'!F420+'Peněžní deník'!G420+'Peněžní deník'!H420+'Peněžní deník'!I420,"0,00")</f>
        <v>0,00</v>
      </c>
      <c r="H416" s="205">
        <f t="shared" si="118"/>
        <v>0</v>
      </c>
      <c r="I416" s="205">
        <f t="shared" si="121"/>
        <v>0</v>
      </c>
      <c r="J416" t="str">
        <f t="shared" si="120"/>
        <v/>
      </c>
      <c r="K416" t="str">
        <f t="shared" si="122"/>
        <v/>
      </c>
      <c r="L416">
        <f t="shared" si="123"/>
        <v>1</v>
      </c>
      <c r="M416" t="str">
        <f t="shared" si="124"/>
        <v/>
      </c>
      <c r="N416" t="str">
        <f>IF(O416="0","",IF(L416=1,VLOOKUP(O416+0,slovy!$A$2:$C$10,3,FALSE),IF(Q416="1","",VLOOKUP(O416+0,slovy!$A$2:$B$10,2))))</f>
        <v/>
      </c>
      <c r="O416" t="str">
        <f t="shared" si="119"/>
        <v>0</v>
      </c>
      <c r="P416" t="e">
        <f>IF(Q416="0","",IF(Q416="1",VLOOKUP(O416+0,slovy!$F$2:$G$11,2,FALSE),VLOOKUP(Q416+0,slovy!$D$2:$E$10,2,FALSE)))</f>
        <v>#VALUE!</v>
      </c>
      <c r="Q416" t="str">
        <f t="shared" si="125"/>
        <v/>
      </c>
      <c r="R416">
        <f t="shared" si="109"/>
        <v>1</v>
      </c>
      <c r="S416" t="str">
        <f t="shared" si="110"/>
        <v/>
      </c>
      <c r="T416" t="str">
        <f>IF(U416="0","",IF(R416=1,VLOOKUP(U416+0,slovy!$A$2:$C$10,3,FALSE),IF(W416="1","",VLOOKUP(U416+0,slovy!$A$2:$B$10,2))))</f>
        <v/>
      </c>
      <c r="U416" t="str">
        <f t="shared" si="111"/>
        <v>0</v>
      </c>
      <c r="V416" t="e">
        <f>IF(W416="0","",IF(W416="1",VLOOKUP(U416+0,slovy!$F$2:$G$11,2,FALSE),VLOOKUP(W416+0,slovy!$D$2:$E$10,2,FALSE)))</f>
        <v>#VALUE!</v>
      </c>
      <c r="W416" t="str">
        <f t="shared" si="112"/>
        <v/>
      </c>
      <c r="X416" t="e">
        <f>IF(Y416="0","",VLOOKUP(Y416+0,slovy!$H$2:$I$10,2,FALSE))</f>
        <v>#VALUE!</v>
      </c>
      <c r="Y416" t="str">
        <f t="shared" si="113"/>
        <v/>
      </c>
      <c r="Z416" t="e">
        <f>IF(AC416="",VLOOKUP(AA416+0,slovy!$J$2:$K$10,2,FALSE),IF(AC416="0",IF(AE416="0","",IF(AA416="0","",VLOOKUP(AA416+0,slovy!J416:K424,2,FALSE))),IF(AC416="1","",IF(AA416="0",IF(AC416&gt;1,slovy!$M$13,""),VLOOKUP(AA416+0,slovy!$L$2:$M$10,2,FALSE)))))</f>
        <v>#VALUE!</v>
      </c>
      <c r="AA416" t="str">
        <f t="shared" si="114"/>
        <v/>
      </c>
      <c r="AB416" t="e">
        <f>IF(ISBLANK(AC416),"",IF(AC416="0","",IF(AC416="1",CONCATENATE(VLOOKUP(AA416+0,slovy!$F$2:$G$11,2,FALSE),slovy!$M$13),VLOOKUP(AC416+0,slovy!$D$2:$E$10,2,FALSE))))</f>
        <v>#VALUE!</v>
      </c>
      <c r="AC416" t="str">
        <f t="shared" si="115"/>
        <v/>
      </c>
      <c r="AD416" t="e">
        <f>IF(ISBLANK(AE416),"",IF(AE416="0","",IF(AA416="0",CONCATENATE(VLOOKUP(AE416+0,slovy!$H$2:$I$10,2,FALSE),slovy!$M$13),VLOOKUP(AE416+0,slovy!$H$2:$I$10,2,FALSE))))</f>
        <v>#VALUE!</v>
      </c>
      <c r="AE416" t="str">
        <f t="shared" si="116"/>
        <v/>
      </c>
      <c r="AF416" t="e">
        <f>IF(ISBLANK(AG416),"",VLOOKUP(AG416+0,slovy!$N$2:$O$10,2,FALSE))</f>
        <v>#VALUE!</v>
      </c>
      <c r="AG416" t="str">
        <f t="shared" si="117"/>
        <v/>
      </c>
      <c r="AK416">
        <f>ÚJ!$B$2</f>
        <v>0</v>
      </c>
      <c r="AL416">
        <f>ÚJ!$B$3</f>
        <v>0</v>
      </c>
      <c r="AM416">
        <f>ÚJ!$B$4</f>
        <v>0</v>
      </c>
      <c r="AN416" s="200">
        <f>ÚJ!$B$5</f>
        <v>0</v>
      </c>
    </row>
    <row r="417" spans="1:40" x14ac:dyDescent="0.25">
      <c r="A417" t="str">
        <f>IF(ISBLANK('Peněžní deník'!C421),"",'Peněžní deník'!C421)</f>
        <v/>
      </c>
      <c r="B417" s="197" t="str">
        <f>IF(ISBLANK('Peněžní deník'!B421),"",'Peněžní deník'!B421)</f>
        <v/>
      </c>
      <c r="C417" t="str">
        <f>IF(ISBLANK('Peněžní deník'!D421),"",'Peněžní deník'!D421)</f>
        <v/>
      </c>
      <c r="D417" t="str">
        <f>IF(ISNUMBER('Peněžní deník'!F421),"příjmový",IF(ISNUMBER('Peněžní deník'!G421),"výdajový",IF(ISNUMBER('Peněžní deník'!H421),"příjmový",IF(ISNUMBER('Peněžní deník'!I421),"výdajový",""))))</f>
        <v/>
      </c>
      <c r="E417" t="str">
        <f>IF(ISNUMBER('Peněžní deník'!F421),"hotově",IF(ISNUMBER('Peněžní deník'!G421),"hotově",IF(ISNUMBER('Peněžní deník'!H421),"na účet",IF(ISNUMBER('Peněžní deník'!I421),"z účtu",""))))</f>
        <v/>
      </c>
      <c r="F417" t="e">
        <f>VLOOKUP('Peněžní deník'!E421,'Čísla položek'!$A$2:$C$45,2,FALSE)</f>
        <v>#N/A</v>
      </c>
      <c r="G417" s="205" t="str">
        <f>TEXT('Peněžní deník'!F421+'Peněžní deník'!G421+'Peněžní deník'!H421+'Peněžní deník'!I421,"0,00")</f>
        <v>0,00</v>
      </c>
      <c r="H417" s="205">
        <f t="shared" si="118"/>
        <v>0</v>
      </c>
      <c r="I417" s="205">
        <f t="shared" si="121"/>
        <v>0</v>
      </c>
      <c r="J417" t="str">
        <f t="shared" si="120"/>
        <v/>
      </c>
      <c r="K417" t="str">
        <f t="shared" si="122"/>
        <v/>
      </c>
      <c r="L417">
        <f t="shared" si="123"/>
        <v>1</v>
      </c>
      <c r="M417" t="str">
        <f t="shared" si="124"/>
        <v/>
      </c>
      <c r="N417" t="str">
        <f>IF(O417="0","",IF(L417=1,VLOOKUP(O417+0,slovy!$A$2:$C$10,3,FALSE),IF(Q417="1","",VLOOKUP(O417+0,slovy!$A$2:$B$10,2))))</f>
        <v/>
      </c>
      <c r="O417" t="str">
        <f t="shared" si="119"/>
        <v>0</v>
      </c>
      <c r="P417" t="e">
        <f>IF(Q417="0","",IF(Q417="1",VLOOKUP(O417+0,slovy!$F$2:$G$11,2,FALSE),VLOOKUP(Q417+0,slovy!$D$2:$E$10,2,FALSE)))</f>
        <v>#VALUE!</v>
      </c>
      <c r="Q417" t="str">
        <f t="shared" si="125"/>
        <v/>
      </c>
      <c r="R417">
        <f t="shared" si="109"/>
        <v>1</v>
      </c>
      <c r="S417" t="str">
        <f t="shared" si="110"/>
        <v/>
      </c>
      <c r="T417" t="str">
        <f>IF(U417="0","",IF(R417=1,VLOOKUP(U417+0,slovy!$A$2:$C$10,3,FALSE),IF(W417="1","",VLOOKUP(U417+0,slovy!$A$2:$B$10,2))))</f>
        <v/>
      </c>
      <c r="U417" t="str">
        <f t="shared" si="111"/>
        <v>0</v>
      </c>
      <c r="V417" t="e">
        <f>IF(W417="0","",IF(W417="1",VLOOKUP(U417+0,slovy!$F$2:$G$11,2,FALSE),VLOOKUP(W417+0,slovy!$D$2:$E$10,2,FALSE)))</f>
        <v>#VALUE!</v>
      </c>
      <c r="W417" t="str">
        <f t="shared" si="112"/>
        <v/>
      </c>
      <c r="X417" t="e">
        <f>IF(Y417="0","",VLOOKUP(Y417+0,slovy!$H$2:$I$10,2,FALSE))</f>
        <v>#VALUE!</v>
      </c>
      <c r="Y417" t="str">
        <f t="shared" si="113"/>
        <v/>
      </c>
      <c r="Z417" t="e">
        <f>IF(AC417="",VLOOKUP(AA417+0,slovy!$J$2:$K$10,2,FALSE),IF(AC417="0",IF(AE417="0","",IF(AA417="0","",VLOOKUP(AA417+0,slovy!J417:K425,2,FALSE))),IF(AC417="1","",IF(AA417="0",IF(AC417&gt;1,slovy!$M$13,""),VLOOKUP(AA417+0,slovy!$L$2:$M$10,2,FALSE)))))</f>
        <v>#VALUE!</v>
      </c>
      <c r="AA417" t="str">
        <f t="shared" si="114"/>
        <v/>
      </c>
      <c r="AB417" t="e">
        <f>IF(ISBLANK(AC417),"",IF(AC417="0","",IF(AC417="1",CONCATENATE(VLOOKUP(AA417+0,slovy!$F$2:$G$11,2,FALSE),slovy!$M$13),VLOOKUP(AC417+0,slovy!$D$2:$E$10,2,FALSE))))</f>
        <v>#VALUE!</v>
      </c>
      <c r="AC417" t="str">
        <f t="shared" si="115"/>
        <v/>
      </c>
      <c r="AD417" t="e">
        <f>IF(ISBLANK(AE417),"",IF(AE417="0","",IF(AA417="0",CONCATENATE(VLOOKUP(AE417+0,slovy!$H$2:$I$10,2,FALSE),slovy!$M$13),VLOOKUP(AE417+0,slovy!$H$2:$I$10,2,FALSE))))</f>
        <v>#VALUE!</v>
      </c>
      <c r="AE417" t="str">
        <f t="shared" si="116"/>
        <v/>
      </c>
      <c r="AF417" t="e">
        <f>IF(ISBLANK(AG417),"",VLOOKUP(AG417+0,slovy!$N$2:$O$10,2,FALSE))</f>
        <v>#VALUE!</v>
      </c>
      <c r="AG417" t="str">
        <f t="shared" si="117"/>
        <v/>
      </c>
      <c r="AK417">
        <f>ÚJ!$B$2</f>
        <v>0</v>
      </c>
      <c r="AL417">
        <f>ÚJ!$B$3</f>
        <v>0</v>
      </c>
      <c r="AM417">
        <f>ÚJ!$B$4</f>
        <v>0</v>
      </c>
      <c r="AN417" s="200">
        <f>ÚJ!$B$5</f>
        <v>0</v>
      </c>
    </row>
    <row r="418" spans="1:40" x14ac:dyDescent="0.25">
      <c r="A418" t="str">
        <f>IF(ISBLANK('Peněžní deník'!C422),"",'Peněžní deník'!C422)</f>
        <v/>
      </c>
      <c r="B418" s="197" t="str">
        <f>IF(ISBLANK('Peněžní deník'!B422),"",'Peněžní deník'!B422)</f>
        <v/>
      </c>
      <c r="C418" t="str">
        <f>IF(ISBLANK('Peněžní deník'!D422),"",'Peněžní deník'!D422)</f>
        <v/>
      </c>
      <c r="D418" t="str">
        <f>IF(ISNUMBER('Peněžní deník'!F422),"příjmový",IF(ISNUMBER('Peněžní deník'!G422),"výdajový",IF(ISNUMBER('Peněžní deník'!H422),"příjmový",IF(ISNUMBER('Peněžní deník'!I422),"výdajový",""))))</f>
        <v/>
      </c>
      <c r="E418" t="str">
        <f>IF(ISNUMBER('Peněžní deník'!F422),"hotově",IF(ISNUMBER('Peněžní deník'!G422),"hotově",IF(ISNUMBER('Peněžní deník'!H422),"na účet",IF(ISNUMBER('Peněžní deník'!I422),"z účtu",""))))</f>
        <v/>
      </c>
      <c r="F418" t="e">
        <f>VLOOKUP('Peněžní deník'!E422,'Čísla položek'!$A$2:$C$45,2,FALSE)</f>
        <v>#N/A</v>
      </c>
      <c r="G418" s="205" t="str">
        <f>TEXT('Peněžní deník'!F422+'Peněžní deník'!G422+'Peněžní deník'!H422+'Peněžní deník'!I422,"0,00")</f>
        <v>0,00</v>
      </c>
      <c r="H418" s="205">
        <f t="shared" si="118"/>
        <v>0</v>
      </c>
      <c r="I418" s="205">
        <f t="shared" si="121"/>
        <v>0</v>
      </c>
      <c r="J418" t="str">
        <f t="shared" si="120"/>
        <v/>
      </c>
      <c r="K418" t="str">
        <f t="shared" si="122"/>
        <v/>
      </c>
      <c r="L418">
        <f t="shared" si="123"/>
        <v>1</v>
      </c>
      <c r="M418" t="str">
        <f t="shared" si="124"/>
        <v/>
      </c>
      <c r="N418" t="str">
        <f>IF(O418="0","",IF(L418=1,VLOOKUP(O418+0,slovy!$A$2:$C$10,3,FALSE),IF(Q418="1","",VLOOKUP(O418+0,slovy!$A$2:$B$10,2))))</f>
        <v/>
      </c>
      <c r="O418" t="str">
        <f t="shared" si="119"/>
        <v>0</v>
      </c>
      <c r="P418" t="e">
        <f>IF(Q418="0","",IF(Q418="1",VLOOKUP(O418+0,slovy!$F$2:$G$11,2,FALSE),VLOOKUP(Q418+0,slovy!$D$2:$E$10,2,FALSE)))</f>
        <v>#VALUE!</v>
      </c>
      <c r="Q418" t="str">
        <f t="shared" si="125"/>
        <v/>
      </c>
      <c r="R418">
        <f t="shared" si="109"/>
        <v>1</v>
      </c>
      <c r="S418" t="str">
        <f t="shared" si="110"/>
        <v/>
      </c>
      <c r="T418" t="str">
        <f>IF(U418="0","",IF(R418=1,VLOOKUP(U418+0,slovy!$A$2:$C$10,3,FALSE),IF(W418="1","",VLOOKUP(U418+0,slovy!$A$2:$B$10,2))))</f>
        <v/>
      </c>
      <c r="U418" t="str">
        <f t="shared" si="111"/>
        <v>0</v>
      </c>
      <c r="V418" t="e">
        <f>IF(W418="0","",IF(W418="1",VLOOKUP(U418+0,slovy!$F$2:$G$11,2,FALSE),VLOOKUP(W418+0,slovy!$D$2:$E$10,2,FALSE)))</f>
        <v>#VALUE!</v>
      </c>
      <c r="W418" t="str">
        <f t="shared" si="112"/>
        <v/>
      </c>
      <c r="X418" t="e">
        <f>IF(Y418="0","",VLOOKUP(Y418+0,slovy!$H$2:$I$10,2,FALSE))</f>
        <v>#VALUE!</v>
      </c>
      <c r="Y418" t="str">
        <f t="shared" si="113"/>
        <v/>
      </c>
      <c r="Z418" t="e">
        <f>IF(AC418="",VLOOKUP(AA418+0,slovy!$J$2:$K$10,2,FALSE),IF(AC418="0",IF(AE418="0","",IF(AA418="0","",VLOOKUP(AA418+0,slovy!J418:K426,2,FALSE))),IF(AC418="1","",IF(AA418="0",IF(AC418&gt;1,slovy!$M$13,""),VLOOKUP(AA418+0,slovy!$L$2:$M$10,2,FALSE)))))</f>
        <v>#VALUE!</v>
      </c>
      <c r="AA418" t="str">
        <f t="shared" si="114"/>
        <v/>
      </c>
      <c r="AB418" t="e">
        <f>IF(ISBLANK(AC418),"",IF(AC418="0","",IF(AC418="1",CONCATENATE(VLOOKUP(AA418+0,slovy!$F$2:$G$11,2,FALSE),slovy!$M$13),VLOOKUP(AC418+0,slovy!$D$2:$E$10,2,FALSE))))</f>
        <v>#VALUE!</v>
      </c>
      <c r="AC418" t="str">
        <f t="shared" si="115"/>
        <v/>
      </c>
      <c r="AD418" t="e">
        <f>IF(ISBLANK(AE418),"",IF(AE418="0","",IF(AA418="0",CONCATENATE(VLOOKUP(AE418+0,slovy!$H$2:$I$10,2,FALSE),slovy!$M$13),VLOOKUP(AE418+0,slovy!$H$2:$I$10,2,FALSE))))</f>
        <v>#VALUE!</v>
      </c>
      <c r="AE418" t="str">
        <f t="shared" si="116"/>
        <v/>
      </c>
      <c r="AF418" t="e">
        <f>IF(ISBLANK(AG418),"",VLOOKUP(AG418+0,slovy!$N$2:$O$10,2,FALSE))</f>
        <v>#VALUE!</v>
      </c>
      <c r="AG418" t="str">
        <f t="shared" si="117"/>
        <v/>
      </c>
      <c r="AK418">
        <f>ÚJ!$B$2</f>
        <v>0</v>
      </c>
      <c r="AL418">
        <f>ÚJ!$B$3</f>
        <v>0</v>
      </c>
      <c r="AM418">
        <f>ÚJ!$B$4</f>
        <v>0</v>
      </c>
      <c r="AN418" s="200">
        <f>ÚJ!$B$5</f>
        <v>0</v>
      </c>
    </row>
    <row r="419" spans="1:40" x14ac:dyDescent="0.25">
      <c r="A419" t="str">
        <f>IF(ISBLANK('Peněžní deník'!C423),"",'Peněžní deník'!C423)</f>
        <v/>
      </c>
      <c r="B419" s="197" t="str">
        <f>IF(ISBLANK('Peněžní deník'!B423),"",'Peněžní deník'!B423)</f>
        <v/>
      </c>
      <c r="C419" t="str">
        <f>IF(ISBLANK('Peněžní deník'!D423),"",'Peněžní deník'!D423)</f>
        <v/>
      </c>
      <c r="D419" t="str">
        <f>IF(ISNUMBER('Peněžní deník'!F423),"příjmový",IF(ISNUMBER('Peněžní deník'!G423),"výdajový",IF(ISNUMBER('Peněžní deník'!H423),"příjmový",IF(ISNUMBER('Peněžní deník'!I423),"výdajový",""))))</f>
        <v/>
      </c>
      <c r="E419" t="str">
        <f>IF(ISNUMBER('Peněžní deník'!F423),"hotově",IF(ISNUMBER('Peněžní deník'!G423),"hotově",IF(ISNUMBER('Peněžní deník'!H423),"na účet",IF(ISNUMBER('Peněžní deník'!I423),"z účtu",""))))</f>
        <v/>
      </c>
      <c r="F419" t="e">
        <f>VLOOKUP('Peněžní deník'!E423,'Čísla položek'!$A$2:$C$45,2,FALSE)</f>
        <v>#N/A</v>
      </c>
      <c r="G419" s="205" t="str">
        <f>TEXT('Peněžní deník'!F423+'Peněžní deník'!G423+'Peněžní deník'!H423+'Peněžní deník'!I423,"0,00")</f>
        <v>0,00</v>
      </c>
      <c r="H419" s="205">
        <f t="shared" si="118"/>
        <v>0</v>
      </c>
      <c r="I419" s="205">
        <f t="shared" si="121"/>
        <v>0</v>
      </c>
      <c r="J419" t="str">
        <f t="shared" si="120"/>
        <v/>
      </c>
      <c r="K419" t="str">
        <f t="shared" si="122"/>
        <v/>
      </c>
      <c r="L419">
        <f t="shared" si="123"/>
        <v>1</v>
      </c>
      <c r="M419" t="str">
        <f t="shared" si="124"/>
        <v/>
      </c>
      <c r="N419" t="str">
        <f>IF(O419="0","",IF(L419=1,VLOOKUP(O419+0,slovy!$A$2:$C$10,3,FALSE),IF(Q419="1","",VLOOKUP(O419+0,slovy!$A$2:$B$10,2))))</f>
        <v/>
      </c>
      <c r="O419" t="str">
        <f t="shared" si="119"/>
        <v>0</v>
      </c>
      <c r="P419" t="e">
        <f>IF(Q419="0","",IF(Q419="1",VLOOKUP(O419+0,slovy!$F$2:$G$11,2,FALSE),VLOOKUP(Q419+0,slovy!$D$2:$E$10,2,FALSE)))</f>
        <v>#VALUE!</v>
      </c>
      <c r="Q419" t="str">
        <f t="shared" si="125"/>
        <v/>
      </c>
      <c r="R419">
        <f t="shared" si="109"/>
        <v>1</v>
      </c>
      <c r="S419" t="str">
        <f t="shared" si="110"/>
        <v/>
      </c>
      <c r="T419" t="str">
        <f>IF(U419="0","",IF(R419=1,VLOOKUP(U419+0,slovy!$A$2:$C$10,3,FALSE),IF(W419="1","",VLOOKUP(U419+0,slovy!$A$2:$B$10,2))))</f>
        <v/>
      </c>
      <c r="U419" t="str">
        <f t="shared" si="111"/>
        <v>0</v>
      </c>
      <c r="V419" t="e">
        <f>IF(W419="0","",IF(W419="1",VLOOKUP(U419+0,slovy!$F$2:$G$11,2,FALSE),VLOOKUP(W419+0,slovy!$D$2:$E$10,2,FALSE)))</f>
        <v>#VALUE!</v>
      </c>
      <c r="W419" t="str">
        <f t="shared" si="112"/>
        <v/>
      </c>
      <c r="X419" t="e">
        <f>IF(Y419="0","",VLOOKUP(Y419+0,slovy!$H$2:$I$10,2,FALSE))</f>
        <v>#VALUE!</v>
      </c>
      <c r="Y419" t="str">
        <f t="shared" si="113"/>
        <v/>
      </c>
      <c r="Z419" t="e">
        <f>IF(AC419="",VLOOKUP(AA419+0,slovy!$J$2:$K$10,2,FALSE),IF(AC419="0",IF(AE419="0","",IF(AA419="0","",VLOOKUP(AA419+0,slovy!J419:K427,2,FALSE))),IF(AC419="1","",IF(AA419="0",IF(AC419&gt;1,slovy!$M$13,""),VLOOKUP(AA419+0,slovy!$L$2:$M$10,2,FALSE)))))</f>
        <v>#VALUE!</v>
      </c>
      <c r="AA419" t="str">
        <f t="shared" si="114"/>
        <v/>
      </c>
      <c r="AB419" t="e">
        <f>IF(ISBLANK(AC419),"",IF(AC419="0","",IF(AC419="1",CONCATENATE(VLOOKUP(AA419+0,slovy!$F$2:$G$11,2,FALSE),slovy!$M$13),VLOOKUP(AC419+0,slovy!$D$2:$E$10,2,FALSE))))</f>
        <v>#VALUE!</v>
      </c>
      <c r="AC419" t="str">
        <f t="shared" si="115"/>
        <v/>
      </c>
      <c r="AD419" t="e">
        <f>IF(ISBLANK(AE419),"",IF(AE419="0","",IF(AA419="0",CONCATENATE(VLOOKUP(AE419+0,slovy!$H$2:$I$10,2,FALSE),slovy!$M$13),VLOOKUP(AE419+0,slovy!$H$2:$I$10,2,FALSE))))</f>
        <v>#VALUE!</v>
      </c>
      <c r="AE419" t="str">
        <f t="shared" si="116"/>
        <v/>
      </c>
      <c r="AF419" t="e">
        <f>IF(ISBLANK(AG419),"",VLOOKUP(AG419+0,slovy!$N$2:$O$10,2,FALSE))</f>
        <v>#VALUE!</v>
      </c>
      <c r="AG419" t="str">
        <f t="shared" si="117"/>
        <v/>
      </c>
      <c r="AK419">
        <f>ÚJ!$B$2</f>
        <v>0</v>
      </c>
      <c r="AL419">
        <f>ÚJ!$B$3</f>
        <v>0</v>
      </c>
      <c r="AM419">
        <f>ÚJ!$B$4</f>
        <v>0</v>
      </c>
      <c r="AN419" s="200">
        <f>ÚJ!$B$5</f>
        <v>0</v>
      </c>
    </row>
    <row r="420" spans="1:40" x14ac:dyDescent="0.25">
      <c r="A420" t="str">
        <f>IF(ISBLANK('Peněžní deník'!C424),"",'Peněžní deník'!C424)</f>
        <v/>
      </c>
      <c r="B420" s="197" t="str">
        <f>IF(ISBLANK('Peněžní deník'!B424),"",'Peněžní deník'!B424)</f>
        <v/>
      </c>
      <c r="C420" t="str">
        <f>IF(ISBLANK('Peněžní deník'!D424),"",'Peněžní deník'!D424)</f>
        <v/>
      </c>
      <c r="D420" t="str">
        <f>IF(ISNUMBER('Peněžní deník'!F424),"příjmový",IF(ISNUMBER('Peněžní deník'!G424),"výdajový",IF(ISNUMBER('Peněžní deník'!H424),"příjmový",IF(ISNUMBER('Peněžní deník'!I424),"výdajový",""))))</f>
        <v/>
      </c>
      <c r="E420" t="str">
        <f>IF(ISNUMBER('Peněžní deník'!F424),"hotově",IF(ISNUMBER('Peněžní deník'!G424),"hotově",IF(ISNUMBER('Peněžní deník'!H424),"na účet",IF(ISNUMBER('Peněžní deník'!I424),"z účtu",""))))</f>
        <v/>
      </c>
      <c r="F420" t="e">
        <f>VLOOKUP('Peněžní deník'!E424,'Čísla položek'!$A$2:$C$45,2,FALSE)</f>
        <v>#N/A</v>
      </c>
      <c r="G420" s="205" t="str">
        <f>TEXT('Peněžní deník'!F424+'Peněžní deník'!G424+'Peněžní deník'!H424+'Peněžní deník'!I424,"0,00")</f>
        <v>0,00</v>
      </c>
      <c r="H420" s="205">
        <f t="shared" si="118"/>
        <v>0</v>
      </c>
      <c r="I420" s="205">
        <f t="shared" si="121"/>
        <v>0</v>
      </c>
      <c r="J420" t="str">
        <f t="shared" si="120"/>
        <v/>
      </c>
      <c r="K420" t="str">
        <f t="shared" si="122"/>
        <v/>
      </c>
      <c r="L420">
        <f t="shared" si="123"/>
        <v>1</v>
      </c>
      <c r="M420" t="str">
        <f t="shared" si="124"/>
        <v/>
      </c>
      <c r="N420" t="str">
        <f>IF(O420="0","",IF(L420=1,VLOOKUP(O420+0,slovy!$A$2:$C$10,3,FALSE),IF(Q420="1","",VLOOKUP(O420+0,slovy!$A$2:$B$10,2))))</f>
        <v/>
      </c>
      <c r="O420" t="str">
        <f t="shared" si="119"/>
        <v>0</v>
      </c>
      <c r="P420" t="e">
        <f>IF(Q420="0","",IF(Q420="1",VLOOKUP(O420+0,slovy!$F$2:$G$11,2,FALSE),VLOOKUP(Q420+0,slovy!$D$2:$E$10,2,FALSE)))</f>
        <v>#VALUE!</v>
      </c>
      <c r="Q420" t="str">
        <f t="shared" si="125"/>
        <v/>
      </c>
      <c r="R420">
        <f t="shared" si="109"/>
        <v>1</v>
      </c>
      <c r="S420" t="str">
        <f t="shared" si="110"/>
        <v/>
      </c>
      <c r="T420" t="str">
        <f>IF(U420="0","",IF(R420=1,VLOOKUP(U420+0,slovy!$A$2:$C$10,3,FALSE),IF(W420="1","",VLOOKUP(U420+0,slovy!$A$2:$B$10,2))))</f>
        <v/>
      </c>
      <c r="U420" t="str">
        <f t="shared" si="111"/>
        <v>0</v>
      </c>
      <c r="V420" t="e">
        <f>IF(W420="0","",IF(W420="1",VLOOKUP(U420+0,slovy!$F$2:$G$11,2,FALSE),VLOOKUP(W420+0,slovy!$D$2:$E$10,2,FALSE)))</f>
        <v>#VALUE!</v>
      </c>
      <c r="W420" t="str">
        <f t="shared" si="112"/>
        <v/>
      </c>
      <c r="X420" t="e">
        <f>IF(Y420="0","",VLOOKUP(Y420+0,slovy!$H$2:$I$10,2,FALSE))</f>
        <v>#VALUE!</v>
      </c>
      <c r="Y420" t="str">
        <f t="shared" si="113"/>
        <v/>
      </c>
      <c r="Z420" t="e">
        <f>IF(AC420="",VLOOKUP(AA420+0,slovy!$J$2:$K$10,2,FALSE),IF(AC420="0",IF(AE420="0","",IF(AA420="0","",VLOOKUP(AA420+0,slovy!J420:K428,2,FALSE))),IF(AC420="1","",IF(AA420="0",IF(AC420&gt;1,slovy!$M$13,""),VLOOKUP(AA420+0,slovy!$L$2:$M$10,2,FALSE)))))</f>
        <v>#VALUE!</v>
      </c>
      <c r="AA420" t="str">
        <f t="shared" si="114"/>
        <v/>
      </c>
      <c r="AB420" t="e">
        <f>IF(ISBLANK(AC420),"",IF(AC420="0","",IF(AC420="1",CONCATENATE(VLOOKUP(AA420+0,slovy!$F$2:$G$11,2,FALSE),slovy!$M$13),VLOOKUP(AC420+0,slovy!$D$2:$E$10,2,FALSE))))</f>
        <v>#VALUE!</v>
      </c>
      <c r="AC420" t="str">
        <f t="shared" si="115"/>
        <v/>
      </c>
      <c r="AD420" t="e">
        <f>IF(ISBLANK(AE420),"",IF(AE420="0","",IF(AA420="0",CONCATENATE(VLOOKUP(AE420+0,slovy!$H$2:$I$10,2,FALSE),slovy!$M$13),VLOOKUP(AE420+0,slovy!$H$2:$I$10,2,FALSE))))</f>
        <v>#VALUE!</v>
      </c>
      <c r="AE420" t="str">
        <f t="shared" si="116"/>
        <v/>
      </c>
      <c r="AF420" t="e">
        <f>IF(ISBLANK(AG420),"",VLOOKUP(AG420+0,slovy!$N$2:$O$10,2,FALSE))</f>
        <v>#VALUE!</v>
      </c>
      <c r="AG420" t="str">
        <f t="shared" si="117"/>
        <v/>
      </c>
      <c r="AK420">
        <f>ÚJ!$B$2</f>
        <v>0</v>
      </c>
      <c r="AL420">
        <f>ÚJ!$B$3</f>
        <v>0</v>
      </c>
      <c r="AM420">
        <f>ÚJ!$B$4</f>
        <v>0</v>
      </c>
      <c r="AN420" s="200">
        <f>ÚJ!$B$5</f>
        <v>0</v>
      </c>
    </row>
    <row r="421" spans="1:40" x14ac:dyDescent="0.25">
      <c r="A421" t="str">
        <f>IF(ISBLANK('Peněžní deník'!C425),"",'Peněžní deník'!C425)</f>
        <v/>
      </c>
      <c r="B421" s="197" t="str">
        <f>IF(ISBLANK('Peněžní deník'!B425),"",'Peněžní deník'!B425)</f>
        <v/>
      </c>
      <c r="C421" t="str">
        <f>IF(ISBLANK('Peněžní deník'!D425),"",'Peněžní deník'!D425)</f>
        <v/>
      </c>
      <c r="D421" t="str">
        <f>IF(ISNUMBER('Peněžní deník'!F425),"příjmový",IF(ISNUMBER('Peněžní deník'!G425),"výdajový",IF(ISNUMBER('Peněžní deník'!H425),"příjmový",IF(ISNUMBER('Peněžní deník'!I425),"výdajový",""))))</f>
        <v/>
      </c>
      <c r="E421" t="str">
        <f>IF(ISNUMBER('Peněžní deník'!F425),"hotově",IF(ISNUMBER('Peněžní deník'!G425),"hotově",IF(ISNUMBER('Peněžní deník'!H425),"na účet",IF(ISNUMBER('Peněžní deník'!I425),"z účtu",""))))</f>
        <v/>
      </c>
      <c r="F421" t="e">
        <f>VLOOKUP('Peněžní deník'!E425,'Čísla položek'!$A$2:$C$45,2,FALSE)</f>
        <v>#N/A</v>
      </c>
      <c r="G421" s="205" t="str">
        <f>TEXT('Peněžní deník'!F425+'Peněžní deník'!G425+'Peněžní deník'!H425+'Peněžní deník'!I425,"0,00")</f>
        <v>0,00</v>
      </c>
      <c r="H421" s="205">
        <f t="shared" si="118"/>
        <v>0</v>
      </c>
      <c r="I421" s="205">
        <f t="shared" si="121"/>
        <v>0</v>
      </c>
      <c r="J421" t="str">
        <f t="shared" si="120"/>
        <v/>
      </c>
      <c r="K421" t="str">
        <f t="shared" si="122"/>
        <v/>
      </c>
      <c r="L421">
        <f t="shared" si="123"/>
        <v>1</v>
      </c>
      <c r="M421" t="str">
        <f t="shared" si="124"/>
        <v/>
      </c>
      <c r="N421" t="str">
        <f>IF(O421="0","",IF(L421=1,VLOOKUP(O421+0,slovy!$A$2:$C$10,3,FALSE),IF(Q421="1","",VLOOKUP(O421+0,slovy!$A$2:$B$10,2))))</f>
        <v/>
      </c>
      <c r="O421" t="str">
        <f t="shared" si="119"/>
        <v>0</v>
      </c>
      <c r="P421" t="e">
        <f>IF(Q421="0","",IF(Q421="1",VLOOKUP(O421+0,slovy!$F$2:$G$11,2,FALSE),VLOOKUP(Q421+0,slovy!$D$2:$E$10,2,FALSE)))</f>
        <v>#VALUE!</v>
      </c>
      <c r="Q421" t="str">
        <f t="shared" si="125"/>
        <v/>
      </c>
      <c r="R421">
        <f t="shared" si="109"/>
        <v>1</v>
      </c>
      <c r="S421" t="str">
        <f t="shared" si="110"/>
        <v/>
      </c>
      <c r="T421" t="str">
        <f>IF(U421="0","",IF(R421=1,VLOOKUP(U421+0,slovy!$A$2:$C$10,3,FALSE),IF(W421="1","",VLOOKUP(U421+0,slovy!$A$2:$B$10,2))))</f>
        <v/>
      </c>
      <c r="U421" t="str">
        <f t="shared" si="111"/>
        <v>0</v>
      </c>
      <c r="V421" t="e">
        <f>IF(W421="0","",IF(W421="1",VLOOKUP(U421+0,slovy!$F$2:$G$11,2,FALSE),VLOOKUP(W421+0,slovy!$D$2:$E$10,2,FALSE)))</f>
        <v>#VALUE!</v>
      </c>
      <c r="W421" t="str">
        <f t="shared" si="112"/>
        <v/>
      </c>
      <c r="X421" t="e">
        <f>IF(Y421="0","",VLOOKUP(Y421+0,slovy!$H$2:$I$10,2,FALSE))</f>
        <v>#VALUE!</v>
      </c>
      <c r="Y421" t="str">
        <f t="shared" si="113"/>
        <v/>
      </c>
      <c r="Z421" t="e">
        <f>IF(AC421="",VLOOKUP(AA421+0,slovy!$J$2:$K$10,2,FALSE),IF(AC421="0",IF(AE421="0","",IF(AA421="0","",VLOOKUP(AA421+0,slovy!J421:K429,2,FALSE))),IF(AC421="1","",IF(AA421="0",IF(AC421&gt;1,slovy!$M$13,""),VLOOKUP(AA421+0,slovy!$L$2:$M$10,2,FALSE)))))</f>
        <v>#VALUE!</v>
      </c>
      <c r="AA421" t="str">
        <f t="shared" si="114"/>
        <v/>
      </c>
      <c r="AB421" t="e">
        <f>IF(ISBLANK(AC421),"",IF(AC421="0","",IF(AC421="1",CONCATENATE(VLOOKUP(AA421+0,slovy!$F$2:$G$11,2,FALSE),slovy!$M$13),VLOOKUP(AC421+0,slovy!$D$2:$E$10,2,FALSE))))</f>
        <v>#VALUE!</v>
      </c>
      <c r="AC421" t="str">
        <f t="shared" si="115"/>
        <v/>
      </c>
      <c r="AD421" t="e">
        <f>IF(ISBLANK(AE421),"",IF(AE421="0","",IF(AA421="0",CONCATENATE(VLOOKUP(AE421+0,slovy!$H$2:$I$10,2,FALSE),slovy!$M$13),VLOOKUP(AE421+0,slovy!$H$2:$I$10,2,FALSE))))</f>
        <v>#VALUE!</v>
      </c>
      <c r="AE421" t="str">
        <f t="shared" si="116"/>
        <v/>
      </c>
      <c r="AF421" t="e">
        <f>IF(ISBLANK(AG421),"",VLOOKUP(AG421+0,slovy!$N$2:$O$10,2,FALSE))</f>
        <v>#VALUE!</v>
      </c>
      <c r="AG421" t="str">
        <f t="shared" si="117"/>
        <v/>
      </c>
      <c r="AK421">
        <f>ÚJ!$B$2</f>
        <v>0</v>
      </c>
      <c r="AL421">
        <f>ÚJ!$B$3</f>
        <v>0</v>
      </c>
      <c r="AM421">
        <f>ÚJ!$B$4</f>
        <v>0</v>
      </c>
      <c r="AN421" s="200">
        <f>ÚJ!$B$5</f>
        <v>0</v>
      </c>
    </row>
    <row r="422" spans="1:40" x14ac:dyDescent="0.25">
      <c r="A422" t="str">
        <f>IF(ISBLANK('Peněžní deník'!C426),"",'Peněžní deník'!C426)</f>
        <v/>
      </c>
      <c r="B422" s="197" t="str">
        <f>IF(ISBLANK('Peněžní deník'!B426),"",'Peněžní deník'!B426)</f>
        <v/>
      </c>
      <c r="C422" t="str">
        <f>IF(ISBLANK('Peněžní deník'!D426),"",'Peněžní deník'!D426)</f>
        <v/>
      </c>
      <c r="D422" t="str">
        <f>IF(ISNUMBER('Peněžní deník'!F426),"příjmový",IF(ISNUMBER('Peněžní deník'!G426),"výdajový",IF(ISNUMBER('Peněžní deník'!H426),"příjmový",IF(ISNUMBER('Peněžní deník'!I426),"výdajový",""))))</f>
        <v/>
      </c>
      <c r="E422" t="str">
        <f>IF(ISNUMBER('Peněžní deník'!F426),"hotově",IF(ISNUMBER('Peněžní deník'!G426),"hotově",IF(ISNUMBER('Peněžní deník'!H426),"na účet",IF(ISNUMBER('Peněžní deník'!I426),"z účtu",""))))</f>
        <v/>
      </c>
      <c r="F422" t="e">
        <f>VLOOKUP('Peněžní deník'!E426,'Čísla položek'!$A$2:$C$45,2,FALSE)</f>
        <v>#N/A</v>
      </c>
      <c r="G422" s="205" t="str">
        <f>TEXT('Peněžní deník'!F426+'Peněžní deník'!G426+'Peněžní deník'!H426+'Peněžní deník'!I426,"0,00")</f>
        <v>0,00</v>
      </c>
      <c r="H422" s="205">
        <f t="shared" si="118"/>
        <v>0</v>
      </c>
      <c r="I422" s="205">
        <f t="shared" si="121"/>
        <v>0</v>
      </c>
      <c r="J422" t="str">
        <f t="shared" si="120"/>
        <v/>
      </c>
      <c r="K422" t="str">
        <f t="shared" si="122"/>
        <v/>
      </c>
      <c r="L422">
        <f t="shared" si="123"/>
        <v>1</v>
      </c>
      <c r="M422" t="str">
        <f t="shared" si="124"/>
        <v/>
      </c>
      <c r="N422" t="str">
        <f>IF(O422="0","",IF(L422=1,VLOOKUP(O422+0,slovy!$A$2:$C$10,3,FALSE),IF(Q422="1","",VLOOKUP(O422+0,slovy!$A$2:$B$10,2))))</f>
        <v/>
      </c>
      <c r="O422" t="str">
        <f t="shared" si="119"/>
        <v>0</v>
      </c>
      <c r="P422" t="e">
        <f>IF(Q422="0","",IF(Q422="1",VLOOKUP(O422+0,slovy!$F$2:$G$11,2,FALSE),VLOOKUP(Q422+0,slovy!$D$2:$E$10,2,FALSE)))</f>
        <v>#VALUE!</v>
      </c>
      <c r="Q422" t="str">
        <f t="shared" si="125"/>
        <v/>
      </c>
      <c r="R422">
        <f t="shared" si="109"/>
        <v>1</v>
      </c>
      <c r="S422" t="str">
        <f t="shared" si="110"/>
        <v/>
      </c>
      <c r="T422" t="str">
        <f>IF(U422="0","",IF(R422=1,VLOOKUP(U422+0,slovy!$A$2:$C$10,3,FALSE),IF(W422="1","",VLOOKUP(U422+0,slovy!$A$2:$B$10,2))))</f>
        <v/>
      </c>
      <c r="U422" t="str">
        <f t="shared" si="111"/>
        <v>0</v>
      </c>
      <c r="V422" t="e">
        <f>IF(W422="0","",IF(W422="1",VLOOKUP(U422+0,slovy!$F$2:$G$11,2,FALSE),VLOOKUP(W422+0,slovy!$D$2:$E$10,2,FALSE)))</f>
        <v>#VALUE!</v>
      </c>
      <c r="W422" t="str">
        <f t="shared" si="112"/>
        <v/>
      </c>
      <c r="X422" t="e">
        <f>IF(Y422="0","",VLOOKUP(Y422+0,slovy!$H$2:$I$10,2,FALSE))</f>
        <v>#VALUE!</v>
      </c>
      <c r="Y422" t="str">
        <f t="shared" si="113"/>
        <v/>
      </c>
      <c r="Z422" t="e">
        <f>IF(AC422="",VLOOKUP(AA422+0,slovy!$J$2:$K$10,2,FALSE),IF(AC422="0",IF(AE422="0","",IF(AA422="0","",VLOOKUP(AA422+0,slovy!J422:K430,2,FALSE))),IF(AC422="1","",IF(AA422="0",IF(AC422&gt;1,slovy!$M$13,""),VLOOKUP(AA422+0,slovy!$L$2:$M$10,2,FALSE)))))</f>
        <v>#VALUE!</v>
      </c>
      <c r="AA422" t="str">
        <f t="shared" si="114"/>
        <v/>
      </c>
      <c r="AB422" t="e">
        <f>IF(ISBLANK(AC422),"",IF(AC422="0","",IF(AC422="1",CONCATENATE(VLOOKUP(AA422+0,slovy!$F$2:$G$11,2,FALSE),slovy!$M$13),VLOOKUP(AC422+0,slovy!$D$2:$E$10,2,FALSE))))</f>
        <v>#VALUE!</v>
      </c>
      <c r="AC422" t="str">
        <f t="shared" si="115"/>
        <v/>
      </c>
      <c r="AD422" t="e">
        <f>IF(ISBLANK(AE422),"",IF(AE422="0","",IF(AA422="0",CONCATENATE(VLOOKUP(AE422+0,slovy!$H$2:$I$10,2,FALSE),slovy!$M$13),VLOOKUP(AE422+0,slovy!$H$2:$I$10,2,FALSE))))</f>
        <v>#VALUE!</v>
      </c>
      <c r="AE422" t="str">
        <f t="shared" si="116"/>
        <v/>
      </c>
      <c r="AF422" t="e">
        <f>IF(ISBLANK(AG422),"",VLOOKUP(AG422+0,slovy!$N$2:$O$10,2,FALSE))</f>
        <v>#VALUE!</v>
      </c>
      <c r="AG422" t="str">
        <f t="shared" si="117"/>
        <v/>
      </c>
      <c r="AK422">
        <f>ÚJ!$B$2</f>
        <v>0</v>
      </c>
      <c r="AL422">
        <f>ÚJ!$B$3</f>
        <v>0</v>
      </c>
      <c r="AM422">
        <f>ÚJ!$B$4</f>
        <v>0</v>
      </c>
      <c r="AN422" s="200">
        <f>ÚJ!$B$5</f>
        <v>0</v>
      </c>
    </row>
    <row r="423" spans="1:40" x14ac:dyDescent="0.25">
      <c r="A423" t="str">
        <f>IF(ISBLANK('Peněžní deník'!C427),"",'Peněžní deník'!C427)</f>
        <v/>
      </c>
      <c r="B423" s="197" t="str">
        <f>IF(ISBLANK('Peněžní deník'!B427),"",'Peněžní deník'!B427)</f>
        <v/>
      </c>
      <c r="C423" t="str">
        <f>IF(ISBLANK('Peněžní deník'!D427),"",'Peněžní deník'!D427)</f>
        <v/>
      </c>
      <c r="D423" t="str">
        <f>IF(ISNUMBER('Peněžní deník'!F427),"příjmový",IF(ISNUMBER('Peněžní deník'!G427),"výdajový",IF(ISNUMBER('Peněžní deník'!H427),"příjmový",IF(ISNUMBER('Peněžní deník'!I427),"výdajový",""))))</f>
        <v/>
      </c>
      <c r="E423" t="str">
        <f>IF(ISNUMBER('Peněžní deník'!F427),"hotově",IF(ISNUMBER('Peněžní deník'!G427),"hotově",IF(ISNUMBER('Peněžní deník'!H427),"na účet",IF(ISNUMBER('Peněžní deník'!I427),"z účtu",""))))</f>
        <v/>
      </c>
      <c r="F423" t="e">
        <f>VLOOKUP('Peněžní deník'!E427,'Čísla položek'!$A$2:$C$45,2,FALSE)</f>
        <v>#N/A</v>
      </c>
      <c r="G423" s="205" t="str">
        <f>TEXT('Peněžní deník'!F427+'Peněžní deník'!G427+'Peněžní deník'!H427+'Peněžní deník'!I427,"0,00")</f>
        <v>0,00</v>
      </c>
      <c r="H423" s="205">
        <f t="shared" si="118"/>
        <v>0</v>
      </c>
      <c r="I423" s="205">
        <f t="shared" si="121"/>
        <v>0</v>
      </c>
      <c r="J423" t="str">
        <f t="shared" si="120"/>
        <v/>
      </c>
      <c r="K423" t="str">
        <f t="shared" si="122"/>
        <v/>
      </c>
      <c r="L423">
        <f t="shared" si="123"/>
        <v>1</v>
      </c>
      <c r="M423" t="str">
        <f t="shared" si="124"/>
        <v/>
      </c>
      <c r="N423" t="str">
        <f>IF(O423="0","",IF(L423=1,VLOOKUP(O423+0,slovy!$A$2:$C$10,3,FALSE),IF(Q423="1","",VLOOKUP(O423+0,slovy!$A$2:$B$10,2))))</f>
        <v/>
      </c>
      <c r="O423" t="str">
        <f t="shared" si="119"/>
        <v>0</v>
      </c>
      <c r="P423" t="e">
        <f>IF(Q423="0","",IF(Q423="1",VLOOKUP(O423+0,slovy!$F$2:$G$11,2,FALSE),VLOOKUP(Q423+0,slovy!$D$2:$E$10,2,FALSE)))</f>
        <v>#VALUE!</v>
      </c>
      <c r="Q423" t="str">
        <f t="shared" si="125"/>
        <v/>
      </c>
      <c r="R423">
        <f t="shared" si="109"/>
        <v>1</v>
      </c>
      <c r="S423" t="str">
        <f t="shared" si="110"/>
        <v/>
      </c>
      <c r="T423" t="str">
        <f>IF(U423="0","",IF(R423=1,VLOOKUP(U423+0,slovy!$A$2:$C$10,3,FALSE),IF(W423="1","",VLOOKUP(U423+0,slovy!$A$2:$B$10,2))))</f>
        <v/>
      </c>
      <c r="U423" t="str">
        <f t="shared" si="111"/>
        <v>0</v>
      </c>
      <c r="V423" t="e">
        <f>IF(W423="0","",IF(W423="1",VLOOKUP(U423+0,slovy!$F$2:$G$11,2,FALSE),VLOOKUP(W423+0,slovy!$D$2:$E$10,2,FALSE)))</f>
        <v>#VALUE!</v>
      </c>
      <c r="W423" t="str">
        <f t="shared" si="112"/>
        <v/>
      </c>
      <c r="X423" t="e">
        <f>IF(Y423="0","",VLOOKUP(Y423+0,slovy!$H$2:$I$10,2,FALSE))</f>
        <v>#VALUE!</v>
      </c>
      <c r="Y423" t="str">
        <f t="shared" si="113"/>
        <v/>
      </c>
      <c r="Z423" t="e">
        <f>IF(AC423="",VLOOKUP(AA423+0,slovy!$J$2:$K$10,2,FALSE),IF(AC423="0",IF(AE423="0","",IF(AA423="0","",VLOOKUP(AA423+0,slovy!J423:K431,2,FALSE))),IF(AC423="1","",IF(AA423="0",IF(AC423&gt;1,slovy!$M$13,""),VLOOKUP(AA423+0,slovy!$L$2:$M$10,2,FALSE)))))</f>
        <v>#VALUE!</v>
      </c>
      <c r="AA423" t="str">
        <f t="shared" si="114"/>
        <v/>
      </c>
      <c r="AB423" t="e">
        <f>IF(ISBLANK(AC423),"",IF(AC423="0","",IF(AC423="1",CONCATENATE(VLOOKUP(AA423+0,slovy!$F$2:$G$11,2,FALSE),slovy!$M$13),VLOOKUP(AC423+0,slovy!$D$2:$E$10,2,FALSE))))</f>
        <v>#VALUE!</v>
      </c>
      <c r="AC423" t="str">
        <f t="shared" si="115"/>
        <v/>
      </c>
      <c r="AD423" t="e">
        <f>IF(ISBLANK(AE423),"",IF(AE423="0","",IF(AA423="0",CONCATENATE(VLOOKUP(AE423+0,slovy!$H$2:$I$10,2,FALSE),slovy!$M$13),VLOOKUP(AE423+0,slovy!$H$2:$I$10,2,FALSE))))</f>
        <v>#VALUE!</v>
      </c>
      <c r="AE423" t="str">
        <f t="shared" si="116"/>
        <v/>
      </c>
      <c r="AF423" t="e">
        <f>IF(ISBLANK(AG423),"",VLOOKUP(AG423+0,slovy!$N$2:$O$10,2,FALSE))</f>
        <v>#VALUE!</v>
      </c>
      <c r="AG423" t="str">
        <f t="shared" si="117"/>
        <v/>
      </c>
      <c r="AK423">
        <f>ÚJ!$B$2</f>
        <v>0</v>
      </c>
      <c r="AL423">
        <f>ÚJ!$B$3</f>
        <v>0</v>
      </c>
      <c r="AM423">
        <f>ÚJ!$B$4</f>
        <v>0</v>
      </c>
      <c r="AN423" s="200">
        <f>ÚJ!$B$5</f>
        <v>0</v>
      </c>
    </row>
    <row r="424" spans="1:40" x14ac:dyDescent="0.25">
      <c r="A424" t="str">
        <f>IF(ISBLANK('Peněžní deník'!C428),"",'Peněžní deník'!C428)</f>
        <v/>
      </c>
      <c r="B424" s="197" t="str">
        <f>IF(ISBLANK('Peněžní deník'!B428),"",'Peněžní deník'!B428)</f>
        <v/>
      </c>
      <c r="C424" t="str">
        <f>IF(ISBLANK('Peněžní deník'!D428),"",'Peněžní deník'!D428)</f>
        <v/>
      </c>
      <c r="D424" t="str">
        <f>IF(ISNUMBER('Peněžní deník'!F428),"příjmový",IF(ISNUMBER('Peněžní deník'!G428),"výdajový",IF(ISNUMBER('Peněžní deník'!H428),"příjmový",IF(ISNUMBER('Peněžní deník'!I428),"výdajový",""))))</f>
        <v/>
      </c>
      <c r="E424" t="str">
        <f>IF(ISNUMBER('Peněžní deník'!F428),"hotově",IF(ISNUMBER('Peněžní deník'!G428),"hotově",IF(ISNUMBER('Peněžní deník'!H428),"na účet",IF(ISNUMBER('Peněžní deník'!I428),"z účtu",""))))</f>
        <v/>
      </c>
      <c r="F424" t="e">
        <f>VLOOKUP('Peněžní deník'!E428,'Čísla položek'!$A$2:$C$45,2,FALSE)</f>
        <v>#N/A</v>
      </c>
      <c r="G424" s="205" t="str">
        <f>TEXT('Peněžní deník'!F428+'Peněžní deník'!G428+'Peněžní deník'!H428+'Peněžní deník'!I428,"0,00")</f>
        <v>0,00</v>
      </c>
      <c r="H424" s="205">
        <f t="shared" si="118"/>
        <v>0</v>
      </c>
      <c r="I424" s="205">
        <f t="shared" si="121"/>
        <v>0</v>
      </c>
      <c r="J424" t="str">
        <f t="shared" si="120"/>
        <v/>
      </c>
      <c r="K424" t="str">
        <f t="shared" si="122"/>
        <v/>
      </c>
      <c r="L424">
        <f t="shared" si="123"/>
        <v>1</v>
      </c>
      <c r="M424" t="str">
        <f t="shared" si="124"/>
        <v/>
      </c>
      <c r="N424" t="str">
        <f>IF(O424="0","",IF(L424=1,VLOOKUP(O424+0,slovy!$A$2:$C$10,3,FALSE),IF(Q424="1","",VLOOKUP(O424+0,slovy!$A$2:$B$10,2))))</f>
        <v/>
      </c>
      <c r="O424" t="str">
        <f t="shared" si="119"/>
        <v>0</v>
      </c>
      <c r="P424" t="e">
        <f>IF(Q424="0","",IF(Q424="1",VLOOKUP(O424+0,slovy!$F$2:$G$11,2,FALSE),VLOOKUP(Q424+0,slovy!$D$2:$E$10,2,FALSE)))</f>
        <v>#VALUE!</v>
      </c>
      <c r="Q424" t="str">
        <f t="shared" si="125"/>
        <v/>
      </c>
      <c r="R424">
        <f t="shared" si="109"/>
        <v>1</v>
      </c>
      <c r="S424" t="str">
        <f t="shared" si="110"/>
        <v/>
      </c>
      <c r="T424" t="str">
        <f>IF(U424="0","",IF(R424=1,VLOOKUP(U424+0,slovy!$A$2:$C$10,3,FALSE),IF(W424="1","",VLOOKUP(U424+0,slovy!$A$2:$B$10,2))))</f>
        <v/>
      </c>
      <c r="U424" t="str">
        <f t="shared" si="111"/>
        <v>0</v>
      </c>
      <c r="V424" t="e">
        <f>IF(W424="0","",IF(W424="1",VLOOKUP(U424+0,slovy!$F$2:$G$11,2,FALSE),VLOOKUP(W424+0,slovy!$D$2:$E$10,2,FALSE)))</f>
        <v>#VALUE!</v>
      </c>
      <c r="W424" t="str">
        <f t="shared" si="112"/>
        <v/>
      </c>
      <c r="X424" t="e">
        <f>IF(Y424="0","",VLOOKUP(Y424+0,slovy!$H$2:$I$10,2,FALSE))</f>
        <v>#VALUE!</v>
      </c>
      <c r="Y424" t="str">
        <f t="shared" si="113"/>
        <v/>
      </c>
      <c r="Z424" t="e">
        <f>IF(AC424="",VLOOKUP(AA424+0,slovy!$J$2:$K$10,2,FALSE),IF(AC424="0",IF(AE424="0","",IF(AA424="0","",VLOOKUP(AA424+0,slovy!J424:K432,2,FALSE))),IF(AC424="1","",IF(AA424="0",IF(AC424&gt;1,slovy!$M$13,""),VLOOKUP(AA424+0,slovy!$L$2:$M$10,2,FALSE)))))</f>
        <v>#VALUE!</v>
      </c>
      <c r="AA424" t="str">
        <f t="shared" si="114"/>
        <v/>
      </c>
      <c r="AB424" t="e">
        <f>IF(ISBLANK(AC424),"",IF(AC424="0","",IF(AC424="1",CONCATENATE(VLOOKUP(AA424+0,slovy!$F$2:$G$11,2,FALSE),slovy!$M$13),VLOOKUP(AC424+0,slovy!$D$2:$E$10,2,FALSE))))</f>
        <v>#VALUE!</v>
      </c>
      <c r="AC424" t="str">
        <f t="shared" si="115"/>
        <v/>
      </c>
      <c r="AD424" t="e">
        <f>IF(ISBLANK(AE424),"",IF(AE424="0","",IF(AA424="0",CONCATENATE(VLOOKUP(AE424+0,slovy!$H$2:$I$10,2,FALSE),slovy!$M$13),VLOOKUP(AE424+0,slovy!$H$2:$I$10,2,FALSE))))</f>
        <v>#VALUE!</v>
      </c>
      <c r="AE424" t="str">
        <f t="shared" si="116"/>
        <v/>
      </c>
      <c r="AF424" t="e">
        <f>IF(ISBLANK(AG424),"",VLOOKUP(AG424+0,slovy!$N$2:$O$10,2,FALSE))</f>
        <v>#VALUE!</v>
      </c>
      <c r="AG424" t="str">
        <f t="shared" si="117"/>
        <v/>
      </c>
      <c r="AK424">
        <f>ÚJ!$B$2</f>
        <v>0</v>
      </c>
      <c r="AL424">
        <f>ÚJ!$B$3</f>
        <v>0</v>
      </c>
      <c r="AM424">
        <f>ÚJ!$B$4</f>
        <v>0</v>
      </c>
      <c r="AN424" s="200">
        <f>ÚJ!$B$5</f>
        <v>0</v>
      </c>
    </row>
    <row r="425" spans="1:40" x14ac:dyDescent="0.25">
      <c r="A425" t="str">
        <f>IF(ISBLANK('Peněžní deník'!C429),"",'Peněžní deník'!C429)</f>
        <v/>
      </c>
      <c r="B425" s="197" t="str">
        <f>IF(ISBLANK('Peněžní deník'!B429),"",'Peněžní deník'!B429)</f>
        <v/>
      </c>
      <c r="C425" t="str">
        <f>IF(ISBLANK('Peněžní deník'!D429),"",'Peněžní deník'!D429)</f>
        <v/>
      </c>
      <c r="D425" t="str">
        <f>IF(ISNUMBER('Peněžní deník'!F429),"příjmový",IF(ISNUMBER('Peněžní deník'!G429),"výdajový",IF(ISNUMBER('Peněžní deník'!H429),"příjmový",IF(ISNUMBER('Peněžní deník'!I429),"výdajový",""))))</f>
        <v/>
      </c>
      <c r="E425" t="str">
        <f>IF(ISNUMBER('Peněžní deník'!F429),"hotově",IF(ISNUMBER('Peněžní deník'!G429),"hotově",IF(ISNUMBER('Peněžní deník'!H429),"na účet",IF(ISNUMBER('Peněžní deník'!I429),"z účtu",""))))</f>
        <v/>
      </c>
      <c r="F425" t="e">
        <f>VLOOKUP('Peněžní deník'!E429,'Čísla položek'!$A$2:$C$45,2,FALSE)</f>
        <v>#N/A</v>
      </c>
      <c r="G425" s="205" t="str">
        <f>TEXT('Peněžní deník'!F429+'Peněžní deník'!G429+'Peněžní deník'!H429+'Peněžní deník'!I429,"0,00")</f>
        <v>0,00</v>
      </c>
      <c r="H425" s="205">
        <f t="shared" si="118"/>
        <v>0</v>
      </c>
      <c r="I425" s="205">
        <f t="shared" si="121"/>
        <v>0</v>
      </c>
      <c r="J425" t="str">
        <f t="shared" si="120"/>
        <v/>
      </c>
      <c r="K425" t="str">
        <f t="shared" si="122"/>
        <v/>
      </c>
      <c r="L425">
        <f t="shared" si="123"/>
        <v>1</v>
      </c>
      <c r="M425" t="str">
        <f t="shared" si="124"/>
        <v/>
      </c>
      <c r="N425" t="str">
        <f>IF(O425="0","",IF(L425=1,VLOOKUP(O425+0,slovy!$A$2:$C$10,3,FALSE),IF(Q425="1","",VLOOKUP(O425+0,slovy!$A$2:$B$10,2))))</f>
        <v/>
      </c>
      <c r="O425" t="str">
        <f t="shared" si="119"/>
        <v>0</v>
      </c>
      <c r="P425" t="e">
        <f>IF(Q425="0","",IF(Q425="1",VLOOKUP(O425+0,slovy!$F$2:$G$11,2,FALSE),VLOOKUP(Q425+0,slovy!$D$2:$E$10,2,FALSE)))</f>
        <v>#VALUE!</v>
      </c>
      <c r="Q425" t="str">
        <f t="shared" si="125"/>
        <v/>
      </c>
      <c r="R425">
        <f t="shared" si="109"/>
        <v>1</v>
      </c>
      <c r="S425" t="str">
        <f t="shared" si="110"/>
        <v/>
      </c>
      <c r="T425" t="str">
        <f>IF(U425="0","",IF(R425=1,VLOOKUP(U425+0,slovy!$A$2:$C$10,3,FALSE),IF(W425="1","",VLOOKUP(U425+0,slovy!$A$2:$B$10,2))))</f>
        <v/>
      </c>
      <c r="U425" t="str">
        <f t="shared" si="111"/>
        <v>0</v>
      </c>
      <c r="V425" t="e">
        <f>IF(W425="0","",IF(W425="1",VLOOKUP(U425+0,slovy!$F$2:$G$11,2,FALSE),VLOOKUP(W425+0,slovy!$D$2:$E$10,2,FALSE)))</f>
        <v>#VALUE!</v>
      </c>
      <c r="W425" t="str">
        <f t="shared" si="112"/>
        <v/>
      </c>
      <c r="X425" t="e">
        <f>IF(Y425="0","",VLOOKUP(Y425+0,slovy!$H$2:$I$10,2,FALSE))</f>
        <v>#VALUE!</v>
      </c>
      <c r="Y425" t="str">
        <f t="shared" si="113"/>
        <v/>
      </c>
      <c r="Z425" t="e">
        <f>IF(AC425="",VLOOKUP(AA425+0,slovy!$J$2:$K$10,2,FALSE),IF(AC425="0",IF(AE425="0","",IF(AA425="0","",VLOOKUP(AA425+0,slovy!J425:K433,2,FALSE))),IF(AC425="1","",IF(AA425="0",IF(AC425&gt;1,slovy!$M$13,""),VLOOKUP(AA425+0,slovy!$L$2:$M$10,2,FALSE)))))</f>
        <v>#VALUE!</v>
      </c>
      <c r="AA425" t="str">
        <f t="shared" si="114"/>
        <v/>
      </c>
      <c r="AB425" t="e">
        <f>IF(ISBLANK(AC425),"",IF(AC425="0","",IF(AC425="1",CONCATENATE(VLOOKUP(AA425+0,slovy!$F$2:$G$11,2,FALSE),slovy!$M$13),VLOOKUP(AC425+0,slovy!$D$2:$E$10,2,FALSE))))</f>
        <v>#VALUE!</v>
      </c>
      <c r="AC425" t="str">
        <f t="shared" si="115"/>
        <v/>
      </c>
      <c r="AD425" t="e">
        <f>IF(ISBLANK(AE425),"",IF(AE425="0","",IF(AA425="0",CONCATENATE(VLOOKUP(AE425+0,slovy!$H$2:$I$10,2,FALSE),slovy!$M$13),VLOOKUP(AE425+0,slovy!$H$2:$I$10,2,FALSE))))</f>
        <v>#VALUE!</v>
      </c>
      <c r="AE425" t="str">
        <f t="shared" si="116"/>
        <v/>
      </c>
      <c r="AF425" t="e">
        <f>IF(ISBLANK(AG425),"",VLOOKUP(AG425+0,slovy!$N$2:$O$10,2,FALSE))</f>
        <v>#VALUE!</v>
      </c>
      <c r="AG425" t="str">
        <f t="shared" si="117"/>
        <v/>
      </c>
      <c r="AK425">
        <f>ÚJ!$B$2</f>
        <v>0</v>
      </c>
      <c r="AL425">
        <f>ÚJ!$B$3</f>
        <v>0</v>
      </c>
      <c r="AM425">
        <f>ÚJ!$B$4</f>
        <v>0</v>
      </c>
      <c r="AN425" s="200">
        <f>ÚJ!$B$5</f>
        <v>0</v>
      </c>
    </row>
    <row r="426" spans="1:40" x14ac:dyDescent="0.25">
      <c r="A426" t="str">
        <f>IF(ISBLANK('Peněžní deník'!C430),"",'Peněžní deník'!C430)</f>
        <v/>
      </c>
      <c r="B426" s="197" t="str">
        <f>IF(ISBLANK('Peněžní deník'!B430),"",'Peněžní deník'!B430)</f>
        <v/>
      </c>
      <c r="C426" t="str">
        <f>IF(ISBLANK('Peněžní deník'!D430),"",'Peněžní deník'!D430)</f>
        <v/>
      </c>
      <c r="D426" t="str">
        <f>IF(ISNUMBER('Peněžní deník'!F430),"příjmový",IF(ISNUMBER('Peněžní deník'!G430),"výdajový",IF(ISNUMBER('Peněžní deník'!H430),"příjmový",IF(ISNUMBER('Peněžní deník'!I430),"výdajový",""))))</f>
        <v/>
      </c>
      <c r="E426" t="str">
        <f>IF(ISNUMBER('Peněžní deník'!F430),"hotově",IF(ISNUMBER('Peněžní deník'!G430),"hotově",IF(ISNUMBER('Peněžní deník'!H430),"na účet",IF(ISNUMBER('Peněžní deník'!I430),"z účtu",""))))</f>
        <v/>
      </c>
      <c r="F426" t="e">
        <f>VLOOKUP('Peněžní deník'!E430,'Čísla položek'!$A$2:$C$45,2,FALSE)</f>
        <v>#N/A</v>
      </c>
      <c r="G426" s="205" t="str">
        <f>TEXT('Peněžní deník'!F430+'Peněžní deník'!G430+'Peněžní deník'!H430+'Peněžní deník'!I430,"0,00")</f>
        <v>0,00</v>
      </c>
      <c r="H426" s="205">
        <f t="shared" si="118"/>
        <v>0</v>
      </c>
      <c r="I426" s="205">
        <f t="shared" si="121"/>
        <v>0</v>
      </c>
      <c r="J426" t="str">
        <f t="shared" si="120"/>
        <v/>
      </c>
      <c r="K426" t="str">
        <f t="shared" si="122"/>
        <v/>
      </c>
      <c r="L426">
        <f t="shared" si="123"/>
        <v>1</v>
      </c>
      <c r="M426" t="str">
        <f t="shared" si="124"/>
        <v/>
      </c>
      <c r="N426" t="str">
        <f>IF(O426="0","",IF(L426=1,VLOOKUP(O426+0,slovy!$A$2:$C$10,3,FALSE),IF(Q426="1","",VLOOKUP(O426+0,slovy!$A$2:$B$10,2))))</f>
        <v/>
      </c>
      <c r="O426" t="str">
        <f t="shared" si="119"/>
        <v>0</v>
      </c>
      <c r="P426" t="e">
        <f>IF(Q426="0","",IF(Q426="1",VLOOKUP(O426+0,slovy!$F$2:$G$11,2,FALSE),VLOOKUP(Q426+0,slovy!$D$2:$E$10,2,FALSE)))</f>
        <v>#VALUE!</v>
      </c>
      <c r="Q426" t="str">
        <f t="shared" si="125"/>
        <v/>
      </c>
      <c r="R426">
        <f t="shared" si="109"/>
        <v>1</v>
      </c>
      <c r="S426" t="str">
        <f t="shared" si="110"/>
        <v/>
      </c>
      <c r="T426" t="str">
        <f>IF(U426="0","",IF(R426=1,VLOOKUP(U426+0,slovy!$A$2:$C$10,3,FALSE),IF(W426="1","",VLOOKUP(U426+0,slovy!$A$2:$B$10,2))))</f>
        <v/>
      </c>
      <c r="U426" t="str">
        <f t="shared" si="111"/>
        <v>0</v>
      </c>
      <c r="V426" t="e">
        <f>IF(W426="0","",IF(W426="1",VLOOKUP(U426+0,slovy!$F$2:$G$11,2,FALSE),VLOOKUP(W426+0,slovy!$D$2:$E$10,2,FALSE)))</f>
        <v>#VALUE!</v>
      </c>
      <c r="W426" t="str">
        <f t="shared" si="112"/>
        <v/>
      </c>
      <c r="X426" t="e">
        <f>IF(Y426="0","",VLOOKUP(Y426+0,slovy!$H$2:$I$10,2,FALSE))</f>
        <v>#VALUE!</v>
      </c>
      <c r="Y426" t="str">
        <f t="shared" si="113"/>
        <v/>
      </c>
      <c r="Z426" t="e">
        <f>IF(AC426="",VLOOKUP(AA426+0,slovy!$J$2:$K$10,2,FALSE),IF(AC426="0",IF(AE426="0","",IF(AA426="0","",VLOOKUP(AA426+0,slovy!J426:K434,2,FALSE))),IF(AC426="1","",IF(AA426="0",IF(AC426&gt;1,slovy!$M$13,""),VLOOKUP(AA426+0,slovy!$L$2:$M$10,2,FALSE)))))</f>
        <v>#VALUE!</v>
      </c>
      <c r="AA426" t="str">
        <f t="shared" si="114"/>
        <v/>
      </c>
      <c r="AB426" t="e">
        <f>IF(ISBLANK(AC426),"",IF(AC426="0","",IF(AC426="1",CONCATENATE(VLOOKUP(AA426+0,slovy!$F$2:$G$11,2,FALSE),slovy!$M$13),VLOOKUP(AC426+0,slovy!$D$2:$E$10,2,FALSE))))</f>
        <v>#VALUE!</v>
      </c>
      <c r="AC426" t="str">
        <f t="shared" si="115"/>
        <v/>
      </c>
      <c r="AD426" t="e">
        <f>IF(ISBLANK(AE426),"",IF(AE426="0","",IF(AA426="0",CONCATENATE(VLOOKUP(AE426+0,slovy!$H$2:$I$10,2,FALSE),slovy!$M$13),VLOOKUP(AE426+0,slovy!$H$2:$I$10,2,FALSE))))</f>
        <v>#VALUE!</v>
      </c>
      <c r="AE426" t="str">
        <f t="shared" si="116"/>
        <v/>
      </c>
      <c r="AF426" t="e">
        <f>IF(ISBLANK(AG426),"",VLOOKUP(AG426+0,slovy!$N$2:$O$10,2,FALSE))</f>
        <v>#VALUE!</v>
      </c>
      <c r="AG426" t="str">
        <f t="shared" si="117"/>
        <v/>
      </c>
      <c r="AK426">
        <f>ÚJ!$B$2</f>
        <v>0</v>
      </c>
      <c r="AL426">
        <f>ÚJ!$B$3</f>
        <v>0</v>
      </c>
      <c r="AM426">
        <f>ÚJ!$B$4</f>
        <v>0</v>
      </c>
      <c r="AN426" s="200">
        <f>ÚJ!$B$5</f>
        <v>0</v>
      </c>
    </row>
    <row r="427" spans="1:40" x14ac:dyDescent="0.25">
      <c r="A427" t="str">
        <f>IF(ISBLANK('Peněžní deník'!C431),"",'Peněžní deník'!C431)</f>
        <v/>
      </c>
      <c r="B427" s="197" t="str">
        <f>IF(ISBLANK('Peněžní deník'!B431),"",'Peněžní deník'!B431)</f>
        <v/>
      </c>
      <c r="C427" t="str">
        <f>IF(ISBLANK('Peněžní deník'!D431),"",'Peněžní deník'!D431)</f>
        <v/>
      </c>
      <c r="D427" t="str">
        <f>IF(ISNUMBER('Peněžní deník'!F431),"příjmový",IF(ISNUMBER('Peněžní deník'!G431),"výdajový",IF(ISNUMBER('Peněžní deník'!H431),"příjmový",IF(ISNUMBER('Peněžní deník'!I431),"výdajový",""))))</f>
        <v/>
      </c>
      <c r="E427" t="str">
        <f>IF(ISNUMBER('Peněžní deník'!F431),"hotově",IF(ISNUMBER('Peněžní deník'!G431),"hotově",IF(ISNUMBER('Peněžní deník'!H431),"na účet",IF(ISNUMBER('Peněžní deník'!I431),"z účtu",""))))</f>
        <v/>
      </c>
      <c r="F427" t="e">
        <f>VLOOKUP('Peněžní deník'!E431,'Čísla položek'!$A$2:$C$45,2,FALSE)</f>
        <v>#N/A</v>
      </c>
      <c r="G427" s="205" t="str">
        <f>TEXT('Peněžní deník'!F431+'Peněžní deník'!G431+'Peněžní deník'!H431+'Peněžní deník'!I431,"0,00")</f>
        <v>0,00</v>
      </c>
      <c r="H427" s="205">
        <f t="shared" si="118"/>
        <v>0</v>
      </c>
      <c r="I427" s="205">
        <f t="shared" si="121"/>
        <v>0</v>
      </c>
      <c r="J427" t="str">
        <f t="shared" si="120"/>
        <v/>
      </c>
      <c r="K427" t="str">
        <f t="shared" si="122"/>
        <v/>
      </c>
      <c r="L427">
        <f t="shared" si="123"/>
        <v>1</v>
      </c>
      <c r="M427" t="str">
        <f t="shared" si="124"/>
        <v/>
      </c>
      <c r="N427" t="str">
        <f>IF(O427="0","",IF(L427=1,VLOOKUP(O427+0,slovy!$A$2:$C$10,3,FALSE),IF(Q427="1","",VLOOKUP(O427+0,slovy!$A$2:$B$10,2))))</f>
        <v/>
      </c>
      <c r="O427" t="str">
        <f t="shared" si="119"/>
        <v>0</v>
      </c>
      <c r="P427" t="e">
        <f>IF(Q427="0","",IF(Q427="1",VLOOKUP(O427+0,slovy!$F$2:$G$11,2,FALSE),VLOOKUP(Q427+0,slovy!$D$2:$E$10,2,FALSE)))</f>
        <v>#VALUE!</v>
      </c>
      <c r="Q427" t="str">
        <f t="shared" si="125"/>
        <v/>
      </c>
      <c r="R427">
        <f t="shared" si="109"/>
        <v>1</v>
      </c>
      <c r="S427" t="str">
        <f t="shared" si="110"/>
        <v/>
      </c>
      <c r="T427" t="str">
        <f>IF(U427="0","",IF(R427=1,VLOOKUP(U427+0,slovy!$A$2:$C$10,3,FALSE),IF(W427="1","",VLOOKUP(U427+0,slovy!$A$2:$B$10,2))))</f>
        <v/>
      </c>
      <c r="U427" t="str">
        <f t="shared" si="111"/>
        <v>0</v>
      </c>
      <c r="V427" t="e">
        <f>IF(W427="0","",IF(W427="1",VLOOKUP(U427+0,slovy!$F$2:$G$11,2,FALSE),VLOOKUP(W427+0,slovy!$D$2:$E$10,2,FALSE)))</f>
        <v>#VALUE!</v>
      </c>
      <c r="W427" t="str">
        <f t="shared" si="112"/>
        <v/>
      </c>
      <c r="X427" t="e">
        <f>IF(Y427="0","",VLOOKUP(Y427+0,slovy!$H$2:$I$10,2,FALSE))</f>
        <v>#VALUE!</v>
      </c>
      <c r="Y427" t="str">
        <f t="shared" si="113"/>
        <v/>
      </c>
      <c r="Z427" t="e">
        <f>IF(AC427="",VLOOKUP(AA427+0,slovy!$J$2:$K$10,2,FALSE),IF(AC427="0",IF(AE427="0","",IF(AA427="0","",VLOOKUP(AA427+0,slovy!J427:K435,2,FALSE))),IF(AC427="1","",IF(AA427="0",IF(AC427&gt;1,slovy!$M$13,""),VLOOKUP(AA427+0,slovy!$L$2:$M$10,2,FALSE)))))</f>
        <v>#VALUE!</v>
      </c>
      <c r="AA427" t="str">
        <f t="shared" si="114"/>
        <v/>
      </c>
      <c r="AB427" t="e">
        <f>IF(ISBLANK(AC427),"",IF(AC427="0","",IF(AC427="1",CONCATENATE(VLOOKUP(AA427+0,slovy!$F$2:$G$11,2,FALSE),slovy!$M$13),VLOOKUP(AC427+0,slovy!$D$2:$E$10,2,FALSE))))</f>
        <v>#VALUE!</v>
      </c>
      <c r="AC427" t="str">
        <f t="shared" si="115"/>
        <v/>
      </c>
      <c r="AD427" t="e">
        <f>IF(ISBLANK(AE427),"",IF(AE427="0","",IF(AA427="0",CONCATENATE(VLOOKUP(AE427+0,slovy!$H$2:$I$10,2,FALSE),slovy!$M$13),VLOOKUP(AE427+0,slovy!$H$2:$I$10,2,FALSE))))</f>
        <v>#VALUE!</v>
      </c>
      <c r="AE427" t="str">
        <f t="shared" si="116"/>
        <v/>
      </c>
      <c r="AF427" t="e">
        <f>IF(ISBLANK(AG427),"",VLOOKUP(AG427+0,slovy!$N$2:$O$10,2,FALSE))</f>
        <v>#VALUE!</v>
      </c>
      <c r="AG427" t="str">
        <f t="shared" si="117"/>
        <v/>
      </c>
      <c r="AK427">
        <f>ÚJ!$B$2</f>
        <v>0</v>
      </c>
      <c r="AL427">
        <f>ÚJ!$B$3</f>
        <v>0</v>
      </c>
      <c r="AM427">
        <f>ÚJ!$B$4</f>
        <v>0</v>
      </c>
      <c r="AN427" s="200">
        <f>ÚJ!$B$5</f>
        <v>0</v>
      </c>
    </row>
    <row r="428" spans="1:40" x14ac:dyDescent="0.25">
      <c r="A428" t="str">
        <f>IF(ISBLANK('Peněžní deník'!C432),"",'Peněžní deník'!C432)</f>
        <v/>
      </c>
      <c r="B428" s="197" t="str">
        <f>IF(ISBLANK('Peněžní deník'!B432),"",'Peněžní deník'!B432)</f>
        <v/>
      </c>
      <c r="C428" t="str">
        <f>IF(ISBLANK('Peněžní deník'!D432),"",'Peněžní deník'!D432)</f>
        <v/>
      </c>
      <c r="D428" t="str">
        <f>IF(ISNUMBER('Peněžní deník'!F432),"příjmový",IF(ISNUMBER('Peněžní deník'!G432),"výdajový",IF(ISNUMBER('Peněžní deník'!H432),"příjmový",IF(ISNUMBER('Peněžní deník'!I432),"výdajový",""))))</f>
        <v/>
      </c>
      <c r="E428" t="str">
        <f>IF(ISNUMBER('Peněžní deník'!F432),"hotově",IF(ISNUMBER('Peněžní deník'!G432),"hotově",IF(ISNUMBER('Peněžní deník'!H432),"na účet",IF(ISNUMBER('Peněžní deník'!I432),"z účtu",""))))</f>
        <v/>
      </c>
      <c r="F428" t="e">
        <f>VLOOKUP('Peněžní deník'!E432,'Čísla položek'!$A$2:$C$45,2,FALSE)</f>
        <v>#N/A</v>
      </c>
      <c r="G428" s="205" t="str">
        <f>TEXT('Peněžní deník'!F432+'Peněžní deník'!G432+'Peněžní deník'!H432+'Peněžní deník'!I432,"0,00")</f>
        <v>0,00</v>
      </c>
      <c r="H428" s="205">
        <f t="shared" si="118"/>
        <v>0</v>
      </c>
      <c r="I428" s="205">
        <f t="shared" si="121"/>
        <v>0</v>
      </c>
      <c r="J428" t="str">
        <f t="shared" si="120"/>
        <v/>
      </c>
      <c r="K428" t="str">
        <f t="shared" si="122"/>
        <v/>
      </c>
      <c r="L428">
        <f t="shared" si="123"/>
        <v>1</v>
      </c>
      <c r="M428" t="str">
        <f t="shared" si="124"/>
        <v/>
      </c>
      <c r="N428" t="str">
        <f>IF(O428="0","",IF(L428=1,VLOOKUP(O428+0,slovy!$A$2:$C$10,3,FALSE),IF(Q428="1","",VLOOKUP(O428+0,slovy!$A$2:$B$10,2))))</f>
        <v/>
      </c>
      <c r="O428" t="str">
        <f t="shared" si="119"/>
        <v>0</v>
      </c>
      <c r="P428" t="e">
        <f>IF(Q428="0","",IF(Q428="1",VLOOKUP(O428+0,slovy!$F$2:$G$11,2,FALSE),VLOOKUP(Q428+0,slovy!$D$2:$E$10,2,FALSE)))</f>
        <v>#VALUE!</v>
      </c>
      <c r="Q428" t="str">
        <f t="shared" si="125"/>
        <v/>
      </c>
      <c r="R428">
        <f t="shared" si="109"/>
        <v>1</v>
      </c>
      <c r="S428" t="str">
        <f t="shared" si="110"/>
        <v/>
      </c>
      <c r="T428" t="str">
        <f>IF(U428="0","",IF(R428=1,VLOOKUP(U428+0,slovy!$A$2:$C$10,3,FALSE),IF(W428="1","",VLOOKUP(U428+0,slovy!$A$2:$B$10,2))))</f>
        <v/>
      </c>
      <c r="U428" t="str">
        <f t="shared" si="111"/>
        <v>0</v>
      </c>
      <c r="V428" t="e">
        <f>IF(W428="0","",IF(W428="1",VLOOKUP(U428+0,slovy!$F$2:$G$11,2,FALSE),VLOOKUP(W428+0,slovy!$D$2:$E$10,2,FALSE)))</f>
        <v>#VALUE!</v>
      </c>
      <c r="W428" t="str">
        <f t="shared" si="112"/>
        <v/>
      </c>
      <c r="X428" t="e">
        <f>IF(Y428="0","",VLOOKUP(Y428+0,slovy!$H$2:$I$10,2,FALSE))</f>
        <v>#VALUE!</v>
      </c>
      <c r="Y428" t="str">
        <f t="shared" si="113"/>
        <v/>
      </c>
      <c r="Z428" t="e">
        <f>IF(AC428="",VLOOKUP(AA428+0,slovy!$J$2:$K$10,2,FALSE),IF(AC428="0",IF(AE428="0","",IF(AA428="0","",VLOOKUP(AA428+0,slovy!J428:K436,2,FALSE))),IF(AC428="1","",IF(AA428="0",IF(AC428&gt;1,slovy!$M$13,""),VLOOKUP(AA428+0,slovy!$L$2:$M$10,2,FALSE)))))</f>
        <v>#VALUE!</v>
      </c>
      <c r="AA428" t="str">
        <f t="shared" si="114"/>
        <v/>
      </c>
      <c r="AB428" t="e">
        <f>IF(ISBLANK(AC428),"",IF(AC428="0","",IF(AC428="1",CONCATENATE(VLOOKUP(AA428+0,slovy!$F$2:$G$11,2,FALSE),slovy!$M$13),VLOOKUP(AC428+0,slovy!$D$2:$E$10,2,FALSE))))</f>
        <v>#VALUE!</v>
      </c>
      <c r="AC428" t="str">
        <f t="shared" si="115"/>
        <v/>
      </c>
      <c r="AD428" t="e">
        <f>IF(ISBLANK(AE428),"",IF(AE428="0","",IF(AA428="0",CONCATENATE(VLOOKUP(AE428+0,slovy!$H$2:$I$10,2,FALSE),slovy!$M$13),VLOOKUP(AE428+0,slovy!$H$2:$I$10,2,FALSE))))</f>
        <v>#VALUE!</v>
      </c>
      <c r="AE428" t="str">
        <f t="shared" si="116"/>
        <v/>
      </c>
      <c r="AF428" t="e">
        <f>IF(ISBLANK(AG428),"",VLOOKUP(AG428+0,slovy!$N$2:$O$10,2,FALSE))</f>
        <v>#VALUE!</v>
      </c>
      <c r="AG428" t="str">
        <f t="shared" si="117"/>
        <v/>
      </c>
      <c r="AK428">
        <f>ÚJ!$B$2</f>
        <v>0</v>
      </c>
      <c r="AL428">
        <f>ÚJ!$B$3</f>
        <v>0</v>
      </c>
      <c r="AM428">
        <f>ÚJ!$B$4</f>
        <v>0</v>
      </c>
      <c r="AN428" s="200">
        <f>ÚJ!$B$5</f>
        <v>0</v>
      </c>
    </row>
    <row r="429" spans="1:40" x14ac:dyDescent="0.25">
      <c r="A429" t="str">
        <f>IF(ISBLANK('Peněžní deník'!C433),"",'Peněžní deník'!C433)</f>
        <v/>
      </c>
      <c r="B429" s="197" t="str">
        <f>IF(ISBLANK('Peněžní deník'!B433),"",'Peněžní deník'!B433)</f>
        <v/>
      </c>
      <c r="C429" t="str">
        <f>IF(ISBLANK('Peněžní deník'!D433),"",'Peněžní deník'!D433)</f>
        <v/>
      </c>
      <c r="D429" t="str">
        <f>IF(ISNUMBER('Peněžní deník'!F433),"příjmový",IF(ISNUMBER('Peněžní deník'!G433),"výdajový",IF(ISNUMBER('Peněžní deník'!H433),"příjmový",IF(ISNUMBER('Peněžní deník'!I433),"výdajový",""))))</f>
        <v/>
      </c>
      <c r="E429" t="str">
        <f>IF(ISNUMBER('Peněžní deník'!F433),"hotově",IF(ISNUMBER('Peněžní deník'!G433),"hotově",IF(ISNUMBER('Peněžní deník'!H433),"na účet",IF(ISNUMBER('Peněžní deník'!I433),"z účtu",""))))</f>
        <v/>
      </c>
      <c r="F429" t="e">
        <f>VLOOKUP('Peněžní deník'!E433,'Čísla položek'!$A$2:$C$45,2,FALSE)</f>
        <v>#N/A</v>
      </c>
      <c r="G429" s="205" t="str">
        <f>TEXT('Peněžní deník'!F433+'Peněžní deník'!G433+'Peněžní deník'!H433+'Peněžní deník'!I433,"0,00")</f>
        <v>0,00</v>
      </c>
      <c r="H429" s="205">
        <f t="shared" si="118"/>
        <v>0</v>
      </c>
      <c r="I429" s="205">
        <f t="shared" si="121"/>
        <v>0</v>
      </c>
      <c r="J429" t="str">
        <f t="shared" si="120"/>
        <v/>
      </c>
      <c r="K429" t="str">
        <f t="shared" si="122"/>
        <v/>
      </c>
      <c r="L429">
        <f t="shared" si="123"/>
        <v>1</v>
      </c>
      <c r="M429" t="str">
        <f t="shared" si="124"/>
        <v/>
      </c>
      <c r="N429" t="str">
        <f>IF(O429="0","",IF(L429=1,VLOOKUP(O429+0,slovy!$A$2:$C$10,3,FALSE),IF(Q429="1","",VLOOKUP(O429+0,slovy!$A$2:$B$10,2))))</f>
        <v/>
      </c>
      <c r="O429" t="str">
        <f t="shared" si="119"/>
        <v>0</v>
      </c>
      <c r="P429" t="e">
        <f>IF(Q429="0","",IF(Q429="1",VLOOKUP(O429+0,slovy!$F$2:$G$11,2,FALSE),VLOOKUP(Q429+0,slovy!$D$2:$E$10,2,FALSE)))</f>
        <v>#VALUE!</v>
      </c>
      <c r="Q429" t="str">
        <f t="shared" si="125"/>
        <v/>
      </c>
      <c r="R429">
        <f t="shared" si="109"/>
        <v>1</v>
      </c>
      <c r="S429" t="str">
        <f t="shared" si="110"/>
        <v/>
      </c>
      <c r="T429" t="str">
        <f>IF(U429="0","",IF(R429=1,VLOOKUP(U429+0,slovy!$A$2:$C$10,3,FALSE),IF(W429="1","",VLOOKUP(U429+0,slovy!$A$2:$B$10,2))))</f>
        <v/>
      </c>
      <c r="U429" t="str">
        <f t="shared" si="111"/>
        <v>0</v>
      </c>
      <c r="V429" t="e">
        <f>IF(W429="0","",IF(W429="1",VLOOKUP(U429+0,slovy!$F$2:$G$11,2,FALSE),VLOOKUP(W429+0,slovy!$D$2:$E$10,2,FALSE)))</f>
        <v>#VALUE!</v>
      </c>
      <c r="W429" t="str">
        <f t="shared" si="112"/>
        <v/>
      </c>
      <c r="X429" t="e">
        <f>IF(Y429="0","",VLOOKUP(Y429+0,slovy!$H$2:$I$10,2,FALSE))</f>
        <v>#VALUE!</v>
      </c>
      <c r="Y429" t="str">
        <f t="shared" si="113"/>
        <v/>
      </c>
      <c r="Z429" t="e">
        <f>IF(AC429="",VLOOKUP(AA429+0,slovy!$J$2:$K$10,2,FALSE),IF(AC429="0",IF(AE429="0","",IF(AA429="0","",VLOOKUP(AA429+0,slovy!J429:K437,2,FALSE))),IF(AC429="1","",IF(AA429="0",IF(AC429&gt;1,slovy!$M$13,""),VLOOKUP(AA429+0,slovy!$L$2:$M$10,2,FALSE)))))</f>
        <v>#VALUE!</v>
      </c>
      <c r="AA429" t="str">
        <f t="shared" si="114"/>
        <v/>
      </c>
      <c r="AB429" t="e">
        <f>IF(ISBLANK(AC429),"",IF(AC429="0","",IF(AC429="1",CONCATENATE(VLOOKUP(AA429+0,slovy!$F$2:$G$11,2,FALSE),slovy!$M$13),VLOOKUP(AC429+0,slovy!$D$2:$E$10,2,FALSE))))</f>
        <v>#VALUE!</v>
      </c>
      <c r="AC429" t="str">
        <f t="shared" si="115"/>
        <v/>
      </c>
      <c r="AD429" t="e">
        <f>IF(ISBLANK(AE429),"",IF(AE429="0","",IF(AA429="0",CONCATENATE(VLOOKUP(AE429+0,slovy!$H$2:$I$10,2,FALSE),slovy!$M$13),VLOOKUP(AE429+0,slovy!$H$2:$I$10,2,FALSE))))</f>
        <v>#VALUE!</v>
      </c>
      <c r="AE429" t="str">
        <f t="shared" si="116"/>
        <v/>
      </c>
      <c r="AF429" t="e">
        <f>IF(ISBLANK(AG429),"",VLOOKUP(AG429+0,slovy!$N$2:$O$10,2,FALSE))</f>
        <v>#VALUE!</v>
      </c>
      <c r="AG429" t="str">
        <f t="shared" si="117"/>
        <v/>
      </c>
      <c r="AK429">
        <f>ÚJ!$B$2</f>
        <v>0</v>
      </c>
      <c r="AL429">
        <f>ÚJ!$B$3</f>
        <v>0</v>
      </c>
      <c r="AM429">
        <f>ÚJ!$B$4</f>
        <v>0</v>
      </c>
      <c r="AN429" s="200">
        <f>ÚJ!$B$5</f>
        <v>0</v>
      </c>
    </row>
    <row r="430" spans="1:40" x14ac:dyDescent="0.25">
      <c r="A430" t="str">
        <f>IF(ISBLANK('Peněžní deník'!C434),"",'Peněžní deník'!C434)</f>
        <v/>
      </c>
      <c r="B430" s="197" t="str">
        <f>IF(ISBLANK('Peněžní deník'!B434),"",'Peněžní deník'!B434)</f>
        <v/>
      </c>
      <c r="C430" t="str">
        <f>IF(ISBLANK('Peněžní deník'!D434),"",'Peněžní deník'!D434)</f>
        <v/>
      </c>
      <c r="D430" t="str">
        <f>IF(ISNUMBER('Peněžní deník'!F434),"příjmový",IF(ISNUMBER('Peněžní deník'!G434),"výdajový",IF(ISNUMBER('Peněžní deník'!H434),"příjmový",IF(ISNUMBER('Peněžní deník'!I434),"výdajový",""))))</f>
        <v/>
      </c>
      <c r="E430" t="str">
        <f>IF(ISNUMBER('Peněžní deník'!F434),"hotově",IF(ISNUMBER('Peněžní deník'!G434),"hotově",IF(ISNUMBER('Peněžní deník'!H434),"na účet",IF(ISNUMBER('Peněžní deník'!I434),"z účtu",""))))</f>
        <v/>
      </c>
      <c r="F430" t="e">
        <f>VLOOKUP('Peněžní deník'!E434,'Čísla položek'!$A$2:$C$45,2,FALSE)</f>
        <v>#N/A</v>
      </c>
      <c r="G430" s="205" t="str">
        <f>TEXT('Peněžní deník'!F434+'Peněžní deník'!G434+'Peněžní deník'!H434+'Peněžní deník'!I434,"0,00")</f>
        <v>0,00</v>
      </c>
      <c r="H430" s="205">
        <f t="shared" si="118"/>
        <v>0</v>
      </c>
      <c r="I430" s="205">
        <f t="shared" si="121"/>
        <v>0</v>
      </c>
      <c r="J430" t="str">
        <f t="shared" si="120"/>
        <v/>
      </c>
      <c r="K430" t="str">
        <f t="shared" si="122"/>
        <v/>
      </c>
      <c r="L430">
        <f t="shared" si="123"/>
        <v>1</v>
      </c>
      <c r="M430" t="str">
        <f t="shared" si="124"/>
        <v/>
      </c>
      <c r="N430" t="str">
        <f>IF(O430="0","",IF(L430=1,VLOOKUP(O430+0,slovy!$A$2:$C$10,3,FALSE),IF(Q430="1","",VLOOKUP(O430+0,slovy!$A$2:$B$10,2))))</f>
        <v/>
      </c>
      <c r="O430" t="str">
        <f t="shared" si="119"/>
        <v>0</v>
      </c>
      <c r="P430" t="e">
        <f>IF(Q430="0","",IF(Q430="1",VLOOKUP(O430+0,slovy!$F$2:$G$11,2,FALSE),VLOOKUP(Q430+0,slovy!$D$2:$E$10,2,FALSE)))</f>
        <v>#VALUE!</v>
      </c>
      <c r="Q430" t="str">
        <f t="shared" si="125"/>
        <v/>
      </c>
      <c r="R430">
        <f t="shared" si="109"/>
        <v>1</v>
      </c>
      <c r="S430" t="str">
        <f t="shared" si="110"/>
        <v/>
      </c>
      <c r="T430" t="str">
        <f>IF(U430="0","",IF(R430=1,VLOOKUP(U430+0,slovy!$A$2:$C$10,3,FALSE),IF(W430="1","",VLOOKUP(U430+0,slovy!$A$2:$B$10,2))))</f>
        <v/>
      </c>
      <c r="U430" t="str">
        <f t="shared" si="111"/>
        <v>0</v>
      </c>
      <c r="V430" t="e">
        <f>IF(W430="0","",IF(W430="1",VLOOKUP(U430+0,slovy!$F$2:$G$11,2,FALSE),VLOOKUP(W430+0,slovy!$D$2:$E$10,2,FALSE)))</f>
        <v>#VALUE!</v>
      </c>
      <c r="W430" t="str">
        <f t="shared" si="112"/>
        <v/>
      </c>
      <c r="X430" t="e">
        <f>IF(Y430="0","",VLOOKUP(Y430+0,slovy!$H$2:$I$10,2,FALSE))</f>
        <v>#VALUE!</v>
      </c>
      <c r="Y430" t="str">
        <f t="shared" si="113"/>
        <v/>
      </c>
      <c r="Z430" t="e">
        <f>IF(AC430="",VLOOKUP(AA430+0,slovy!$J$2:$K$10,2,FALSE),IF(AC430="0",IF(AE430="0","",IF(AA430="0","",VLOOKUP(AA430+0,slovy!J430:K438,2,FALSE))),IF(AC430="1","",IF(AA430="0",IF(AC430&gt;1,slovy!$M$13,""),VLOOKUP(AA430+0,slovy!$L$2:$M$10,2,FALSE)))))</f>
        <v>#VALUE!</v>
      </c>
      <c r="AA430" t="str">
        <f t="shared" si="114"/>
        <v/>
      </c>
      <c r="AB430" t="e">
        <f>IF(ISBLANK(AC430),"",IF(AC430="0","",IF(AC430="1",CONCATENATE(VLOOKUP(AA430+0,slovy!$F$2:$G$11,2,FALSE),slovy!$M$13),VLOOKUP(AC430+0,slovy!$D$2:$E$10,2,FALSE))))</f>
        <v>#VALUE!</v>
      </c>
      <c r="AC430" t="str">
        <f t="shared" si="115"/>
        <v/>
      </c>
      <c r="AD430" t="e">
        <f>IF(ISBLANK(AE430),"",IF(AE430="0","",IF(AA430="0",CONCATENATE(VLOOKUP(AE430+0,slovy!$H$2:$I$10,2,FALSE),slovy!$M$13),VLOOKUP(AE430+0,slovy!$H$2:$I$10,2,FALSE))))</f>
        <v>#VALUE!</v>
      </c>
      <c r="AE430" t="str">
        <f t="shared" si="116"/>
        <v/>
      </c>
      <c r="AF430" t="e">
        <f>IF(ISBLANK(AG430),"",VLOOKUP(AG430+0,slovy!$N$2:$O$10,2,FALSE))</f>
        <v>#VALUE!</v>
      </c>
      <c r="AG430" t="str">
        <f t="shared" si="117"/>
        <v/>
      </c>
      <c r="AK430">
        <f>ÚJ!$B$2</f>
        <v>0</v>
      </c>
      <c r="AL430">
        <f>ÚJ!$B$3</f>
        <v>0</v>
      </c>
      <c r="AM430">
        <f>ÚJ!$B$4</f>
        <v>0</v>
      </c>
      <c r="AN430" s="200">
        <f>ÚJ!$B$5</f>
        <v>0</v>
      </c>
    </row>
    <row r="431" spans="1:40" x14ac:dyDescent="0.25">
      <c r="A431" t="str">
        <f>IF(ISBLANK('Peněžní deník'!C435),"",'Peněžní deník'!C435)</f>
        <v/>
      </c>
      <c r="B431" s="197" t="str">
        <f>IF(ISBLANK('Peněžní deník'!B435),"",'Peněžní deník'!B435)</f>
        <v/>
      </c>
      <c r="C431" t="str">
        <f>IF(ISBLANK('Peněžní deník'!D435),"",'Peněžní deník'!D435)</f>
        <v/>
      </c>
      <c r="D431" t="str">
        <f>IF(ISNUMBER('Peněžní deník'!F435),"příjmový",IF(ISNUMBER('Peněžní deník'!G435),"výdajový",IF(ISNUMBER('Peněžní deník'!H435),"příjmový",IF(ISNUMBER('Peněžní deník'!I435),"výdajový",""))))</f>
        <v/>
      </c>
      <c r="E431" t="str">
        <f>IF(ISNUMBER('Peněžní deník'!F435),"hotově",IF(ISNUMBER('Peněžní deník'!G435),"hotově",IF(ISNUMBER('Peněžní deník'!H435),"na účet",IF(ISNUMBER('Peněžní deník'!I435),"z účtu",""))))</f>
        <v/>
      </c>
      <c r="F431" t="e">
        <f>VLOOKUP('Peněžní deník'!E435,'Čísla položek'!$A$2:$C$45,2,FALSE)</f>
        <v>#N/A</v>
      </c>
      <c r="G431" s="205" t="str">
        <f>TEXT('Peněžní deník'!F435+'Peněžní deník'!G435+'Peněžní deník'!H435+'Peněžní deník'!I435,"0,00")</f>
        <v>0,00</v>
      </c>
      <c r="H431" s="205">
        <f t="shared" si="118"/>
        <v>0</v>
      </c>
      <c r="I431" s="205">
        <f t="shared" si="121"/>
        <v>0</v>
      </c>
      <c r="J431" t="str">
        <f t="shared" si="120"/>
        <v/>
      </c>
      <c r="K431" t="str">
        <f t="shared" si="122"/>
        <v/>
      </c>
      <c r="L431">
        <f t="shared" si="123"/>
        <v>1</v>
      </c>
      <c r="M431" t="str">
        <f t="shared" si="124"/>
        <v/>
      </c>
      <c r="N431" t="str">
        <f>IF(O431="0","",IF(L431=1,VLOOKUP(O431+0,slovy!$A$2:$C$10,3,FALSE),IF(Q431="1","",VLOOKUP(O431+0,slovy!$A$2:$B$10,2))))</f>
        <v/>
      </c>
      <c r="O431" t="str">
        <f t="shared" si="119"/>
        <v>0</v>
      </c>
      <c r="P431" t="e">
        <f>IF(Q431="0","",IF(Q431="1",VLOOKUP(O431+0,slovy!$F$2:$G$11,2,FALSE),VLOOKUP(Q431+0,slovy!$D$2:$E$10,2,FALSE)))</f>
        <v>#VALUE!</v>
      </c>
      <c r="Q431" t="str">
        <f t="shared" si="125"/>
        <v/>
      </c>
      <c r="R431">
        <f t="shared" si="109"/>
        <v>1</v>
      </c>
      <c r="S431" t="str">
        <f t="shared" si="110"/>
        <v/>
      </c>
      <c r="T431" t="str">
        <f>IF(U431="0","",IF(R431=1,VLOOKUP(U431+0,slovy!$A$2:$C$10,3,FALSE),IF(W431="1","",VLOOKUP(U431+0,slovy!$A$2:$B$10,2))))</f>
        <v/>
      </c>
      <c r="U431" t="str">
        <f t="shared" si="111"/>
        <v>0</v>
      </c>
      <c r="V431" t="e">
        <f>IF(W431="0","",IF(W431="1",VLOOKUP(U431+0,slovy!$F$2:$G$11,2,FALSE),VLOOKUP(W431+0,slovy!$D$2:$E$10,2,FALSE)))</f>
        <v>#VALUE!</v>
      </c>
      <c r="W431" t="str">
        <f t="shared" si="112"/>
        <v/>
      </c>
      <c r="X431" t="e">
        <f>IF(Y431="0","",VLOOKUP(Y431+0,slovy!$H$2:$I$10,2,FALSE))</f>
        <v>#VALUE!</v>
      </c>
      <c r="Y431" t="str">
        <f t="shared" si="113"/>
        <v/>
      </c>
      <c r="Z431" t="e">
        <f>IF(AC431="",VLOOKUP(AA431+0,slovy!$J$2:$K$10,2,FALSE),IF(AC431="0",IF(AE431="0","",IF(AA431="0","",VLOOKUP(AA431+0,slovy!J431:K439,2,FALSE))),IF(AC431="1","",IF(AA431="0",IF(AC431&gt;1,slovy!$M$13,""),VLOOKUP(AA431+0,slovy!$L$2:$M$10,2,FALSE)))))</f>
        <v>#VALUE!</v>
      </c>
      <c r="AA431" t="str">
        <f t="shared" si="114"/>
        <v/>
      </c>
      <c r="AB431" t="e">
        <f>IF(ISBLANK(AC431),"",IF(AC431="0","",IF(AC431="1",CONCATENATE(VLOOKUP(AA431+0,slovy!$F$2:$G$11,2,FALSE),slovy!$M$13),VLOOKUP(AC431+0,slovy!$D$2:$E$10,2,FALSE))))</f>
        <v>#VALUE!</v>
      </c>
      <c r="AC431" t="str">
        <f t="shared" si="115"/>
        <v/>
      </c>
      <c r="AD431" t="e">
        <f>IF(ISBLANK(AE431),"",IF(AE431="0","",IF(AA431="0",CONCATENATE(VLOOKUP(AE431+0,slovy!$H$2:$I$10,2,FALSE),slovy!$M$13),VLOOKUP(AE431+0,slovy!$H$2:$I$10,2,FALSE))))</f>
        <v>#VALUE!</v>
      </c>
      <c r="AE431" t="str">
        <f t="shared" si="116"/>
        <v/>
      </c>
      <c r="AF431" t="e">
        <f>IF(ISBLANK(AG431),"",VLOOKUP(AG431+0,slovy!$N$2:$O$10,2,FALSE))</f>
        <v>#VALUE!</v>
      </c>
      <c r="AG431" t="str">
        <f t="shared" si="117"/>
        <v/>
      </c>
      <c r="AK431">
        <f>ÚJ!$B$2</f>
        <v>0</v>
      </c>
      <c r="AL431">
        <f>ÚJ!$B$3</f>
        <v>0</v>
      </c>
      <c r="AM431">
        <f>ÚJ!$B$4</f>
        <v>0</v>
      </c>
      <c r="AN431" s="200">
        <f>ÚJ!$B$5</f>
        <v>0</v>
      </c>
    </row>
    <row r="432" spans="1:40" x14ac:dyDescent="0.25">
      <c r="A432" t="str">
        <f>IF(ISBLANK('Peněžní deník'!C436),"",'Peněžní deník'!C436)</f>
        <v/>
      </c>
      <c r="B432" s="197" t="str">
        <f>IF(ISBLANK('Peněžní deník'!B436),"",'Peněžní deník'!B436)</f>
        <v/>
      </c>
      <c r="C432" t="str">
        <f>IF(ISBLANK('Peněžní deník'!D436),"",'Peněžní deník'!D436)</f>
        <v/>
      </c>
      <c r="D432" t="str">
        <f>IF(ISNUMBER('Peněžní deník'!F436),"příjmový",IF(ISNUMBER('Peněžní deník'!G436),"výdajový",IF(ISNUMBER('Peněžní deník'!H436),"příjmový",IF(ISNUMBER('Peněžní deník'!I436),"výdajový",""))))</f>
        <v/>
      </c>
      <c r="E432" t="str">
        <f>IF(ISNUMBER('Peněžní deník'!F436),"hotově",IF(ISNUMBER('Peněžní deník'!G436),"hotově",IF(ISNUMBER('Peněžní deník'!H436),"na účet",IF(ISNUMBER('Peněžní deník'!I436),"z účtu",""))))</f>
        <v/>
      </c>
      <c r="F432" t="e">
        <f>VLOOKUP('Peněžní deník'!E436,'Čísla položek'!$A$2:$C$45,2,FALSE)</f>
        <v>#N/A</v>
      </c>
      <c r="G432" s="205" t="str">
        <f>TEXT('Peněžní deník'!F436+'Peněžní deník'!G436+'Peněžní deník'!H436+'Peněžní deník'!I436,"0,00")</f>
        <v>0,00</v>
      </c>
      <c r="H432" s="205">
        <f t="shared" si="118"/>
        <v>0</v>
      </c>
      <c r="I432" s="205">
        <f t="shared" si="121"/>
        <v>0</v>
      </c>
      <c r="J432" t="str">
        <f t="shared" si="120"/>
        <v/>
      </c>
      <c r="K432" t="str">
        <f t="shared" si="122"/>
        <v/>
      </c>
      <c r="L432">
        <f t="shared" si="123"/>
        <v>1</v>
      </c>
      <c r="M432" t="str">
        <f t="shared" si="124"/>
        <v/>
      </c>
      <c r="N432" t="str">
        <f>IF(O432="0","",IF(L432=1,VLOOKUP(O432+0,slovy!$A$2:$C$10,3,FALSE),IF(Q432="1","",VLOOKUP(O432+0,slovy!$A$2:$B$10,2))))</f>
        <v/>
      </c>
      <c r="O432" t="str">
        <f t="shared" si="119"/>
        <v>0</v>
      </c>
      <c r="P432" t="e">
        <f>IF(Q432="0","",IF(Q432="1",VLOOKUP(O432+0,slovy!$F$2:$G$11,2,FALSE),VLOOKUP(Q432+0,slovy!$D$2:$E$10,2,FALSE)))</f>
        <v>#VALUE!</v>
      </c>
      <c r="Q432" t="str">
        <f t="shared" si="125"/>
        <v/>
      </c>
      <c r="R432">
        <f t="shared" si="109"/>
        <v>1</v>
      </c>
      <c r="S432" t="str">
        <f t="shared" si="110"/>
        <v/>
      </c>
      <c r="T432" t="str">
        <f>IF(U432="0","",IF(R432=1,VLOOKUP(U432+0,slovy!$A$2:$C$10,3,FALSE),IF(W432="1","",VLOOKUP(U432+0,slovy!$A$2:$B$10,2))))</f>
        <v/>
      </c>
      <c r="U432" t="str">
        <f t="shared" si="111"/>
        <v>0</v>
      </c>
      <c r="V432" t="e">
        <f>IF(W432="0","",IF(W432="1",VLOOKUP(U432+0,slovy!$F$2:$G$11,2,FALSE),VLOOKUP(W432+0,slovy!$D$2:$E$10,2,FALSE)))</f>
        <v>#VALUE!</v>
      </c>
      <c r="W432" t="str">
        <f t="shared" si="112"/>
        <v/>
      </c>
      <c r="X432" t="e">
        <f>IF(Y432="0","",VLOOKUP(Y432+0,slovy!$H$2:$I$10,2,FALSE))</f>
        <v>#VALUE!</v>
      </c>
      <c r="Y432" t="str">
        <f t="shared" si="113"/>
        <v/>
      </c>
      <c r="Z432" t="e">
        <f>IF(AC432="",VLOOKUP(AA432+0,slovy!$J$2:$K$10,2,FALSE),IF(AC432="0",IF(AE432="0","",IF(AA432="0","",VLOOKUP(AA432+0,slovy!J432:K440,2,FALSE))),IF(AC432="1","",IF(AA432="0",IF(AC432&gt;1,slovy!$M$13,""),VLOOKUP(AA432+0,slovy!$L$2:$M$10,2,FALSE)))))</f>
        <v>#VALUE!</v>
      </c>
      <c r="AA432" t="str">
        <f t="shared" si="114"/>
        <v/>
      </c>
      <c r="AB432" t="e">
        <f>IF(ISBLANK(AC432),"",IF(AC432="0","",IF(AC432="1",CONCATENATE(VLOOKUP(AA432+0,slovy!$F$2:$G$11,2,FALSE),slovy!$M$13),VLOOKUP(AC432+0,slovy!$D$2:$E$10,2,FALSE))))</f>
        <v>#VALUE!</v>
      </c>
      <c r="AC432" t="str">
        <f t="shared" si="115"/>
        <v/>
      </c>
      <c r="AD432" t="e">
        <f>IF(ISBLANK(AE432),"",IF(AE432="0","",IF(AA432="0",CONCATENATE(VLOOKUP(AE432+0,slovy!$H$2:$I$10,2,FALSE),slovy!$M$13),VLOOKUP(AE432+0,slovy!$H$2:$I$10,2,FALSE))))</f>
        <v>#VALUE!</v>
      </c>
      <c r="AE432" t="str">
        <f t="shared" si="116"/>
        <v/>
      </c>
      <c r="AF432" t="e">
        <f>IF(ISBLANK(AG432),"",VLOOKUP(AG432+0,slovy!$N$2:$O$10,2,FALSE))</f>
        <v>#VALUE!</v>
      </c>
      <c r="AG432" t="str">
        <f t="shared" si="117"/>
        <v/>
      </c>
      <c r="AK432">
        <f>ÚJ!$B$2</f>
        <v>0</v>
      </c>
      <c r="AL432">
        <f>ÚJ!$B$3</f>
        <v>0</v>
      </c>
      <c r="AM432">
        <f>ÚJ!$B$4</f>
        <v>0</v>
      </c>
      <c r="AN432" s="200">
        <f>ÚJ!$B$5</f>
        <v>0</v>
      </c>
    </row>
    <row r="433" spans="1:40" x14ac:dyDescent="0.25">
      <c r="A433" t="str">
        <f>IF(ISBLANK('Peněžní deník'!C437),"",'Peněžní deník'!C437)</f>
        <v/>
      </c>
      <c r="B433" s="197" t="str">
        <f>IF(ISBLANK('Peněžní deník'!B437),"",'Peněžní deník'!B437)</f>
        <v/>
      </c>
      <c r="C433" t="str">
        <f>IF(ISBLANK('Peněžní deník'!D437),"",'Peněžní deník'!D437)</f>
        <v/>
      </c>
      <c r="D433" t="str">
        <f>IF(ISNUMBER('Peněžní deník'!F437),"příjmový",IF(ISNUMBER('Peněžní deník'!G437),"výdajový",IF(ISNUMBER('Peněžní deník'!H437),"příjmový",IF(ISNUMBER('Peněžní deník'!I437),"výdajový",""))))</f>
        <v/>
      </c>
      <c r="E433" t="str">
        <f>IF(ISNUMBER('Peněžní deník'!F437),"hotově",IF(ISNUMBER('Peněžní deník'!G437),"hotově",IF(ISNUMBER('Peněžní deník'!H437),"na účet",IF(ISNUMBER('Peněžní deník'!I437),"z účtu",""))))</f>
        <v/>
      </c>
      <c r="F433" t="e">
        <f>VLOOKUP('Peněžní deník'!E437,'Čísla položek'!$A$2:$C$45,2,FALSE)</f>
        <v>#N/A</v>
      </c>
      <c r="G433" s="205" t="str">
        <f>TEXT('Peněžní deník'!F437+'Peněžní deník'!G437+'Peněžní deník'!H437+'Peněžní deník'!I437,"0,00")</f>
        <v>0,00</v>
      </c>
      <c r="H433" s="205">
        <f t="shared" si="118"/>
        <v>0</v>
      </c>
      <c r="I433" s="205">
        <f t="shared" si="121"/>
        <v>0</v>
      </c>
      <c r="J433" t="str">
        <f t="shared" si="120"/>
        <v/>
      </c>
      <c r="K433" t="str">
        <f t="shared" si="122"/>
        <v/>
      </c>
      <c r="L433">
        <f t="shared" si="123"/>
        <v>1</v>
      </c>
      <c r="M433" t="str">
        <f t="shared" si="124"/>
        <v/>
      </c>
      <c r="N433" t="str">
        <f>IF(O433="0","",IF(L433=1,VLOOKUP(O433+0,slovy!$A$2:$C$10,3,FALSE),IF(Q433="1","",VLOOKUP(O433+0,slovy!$A$2:$B$10,2))))</f>
        <v/>
      </c>
      <c r="O433" t="str">
        <f t="shared" si="119"/>
        <v>0</v>
      </c>
      <c r="P433" t="e">
        <f>IF(Q433="0","",IF(Q433="1",VLOOKUP(O433+0,slovy!$F$2:$G$11,2,FALSE),VLOOKUP(Q433+0,slovy!$D$2:$E$10,2,FALSE)))</f>
        <v>#VALUE!</v>
      </c>
      <c r="Q433" t="str">
        <f t="shared" si="125"/>
        <v/>
      </c>
      <c r="R433">
        <f t="shared" si="109"/>
        <v>1</v>
      </c>
      <c r="S433" t="str">
        <f t="shared" si="110"/>
        <v/>
      </c>
      <c r="T433" t="str">
        <f>IF(U433="0","",IF(R433=1,VLOOKUP(U433+0,slovy!$A$2:$C$10,3,FALSE),IF(W433="1","",VLOOKUP(U433+0,slovy!$A$2:$B$10,2))))</f>
        <v/>
      </c>
      <c r="U433" t="str">
        <f t="shared" si="111"/>
        <v>0</v>
      </c>
      <c r="V433" t="e">
        <f>IF(W433="0","",IF(W433="1",VLOOKUP(U433+0,slovy!$F$2:$G$11,2,FALSE),VLOOKUP(W433+0,slovy!$D$2:$E$10,2,FALSE)))</f>
        <v>#VALUE!</v>
      </c>
      <c r="W433" t="str">
        <f t="shared" si="112"/>
        <v/>
      </c>
      <c r="X433" t="e">
        <f>IF(Y433="0","",VLOOKUP(Y433+0,slovy!$H$2:$I$10,2,FALSE))</f>
        <v>#VALUE!</v>
      </c>
      <c r="Y433" t="str">
        <f t="shared" si="113"/>
        <v/>
      </c>
      <c r="Z433" t="e">
        <f>IF(AC433="",VLOOKUP(AA433+0,slovy!$J$2:$K$10,2,FALSE),IF(AC433="0",IF(AE433="0","",IF(AA433="0","",VLOOKUP(AA433+0,slovy!J433:K441,2,FALSE))),IF(AC433="1","",IF(AA433="0",IF(AC433&gt;1,slovy!$M$13,""),VLOOKUP(AA433+0,slovy!$L$2:$M$10,2,FALSE)))))</f>
        <v>#VALUE!</v>
      </c>
      <c r="AA433" t="str">
        <f t="shared" si="114"/>
        <v/>
      </c>
      <c r="AB433" t="e">
        <f>IF(ISBLANK(AC433),"",IF(AC433="0","",IF(AC433="1",CONCATENATE(VLOOKUP(AA433+0,slovy!$F$2:$G$11,2,FALSE),slovy!$M$13),VLOOKUP(AC433+0,slovy!$D$2:$E$10,2,FALSE))))</f>
        <v>#VALUE!</v>
      </c>
      <c r="AC433" t="str">
        <f t="shared" si="115"/>
        <v/>
      </c>
      <c r="AD433" t="e">
        <f>IF(ISBLANK(AE433),"",IF(AE433="0","",IF(AA433="0",CONCATENATE(VLOOKUP(AE433+0,slovy!$H$2:$I$10,2,FALSE),slovy!$M$13),VLOOKUP(AE433+0,slovy!$H$2:$I$10,2,FALSE))))</f>
        <v>#VALUE!</v>
      </c>
      <c r="AE433" t="str">
        <f t="shared" si="116"/>
        <v/>
      </c>
      <c r="AF433" t="e">
        <f>IF(ISBLANK(AG433),"",VLOOKUP(AG433+0,slovy!$N$2:$O$10,2,FALSE))</f>
        <v>#VALUE!</v>
      </c>
      <c r="AG433" t="str">
        <f t="shared" si="117"/>
        <v/>
      </c>
      <c r="AK433">
        <f>ÚJ!$B$2</f>
        <v>0</v>
      </c>
      <c r="AL433">
        <f>ÚJ!$B$3</f>
        <v>0</v>
      </c>
      <c r="AM433">
        <f>ÚJ!$B$4</f>
        <v>0</v>
      </c>
      <c r="AN433" s="200">
        <f>ÚJ!$B$5</f>
        <v>0</v>
      </c>
    </row>
    <row r="434" spans="1:40" x14ac:dyDescent="0.25">
      <c r="A434" t="str">
        <f>IF(ISBLANK('Peněžní deník'!C438),"",'Peněžní deník'!C438)</f>
        <v/>
      </c>
      <c r="B434" s="197" t="str">
        <f>IF(ISBLANK('Peněžní deník'!B438),"",'Peněžní deník'!B438)</f>
        <v/>
      </c>
      <c r="C434" t="str">
        <f>IF(ISBLANK('Peněžní deník'!D438),"",'Peněžní deník'!D438)</f>
        <v/>
      </c>
      <c r="D434" t="str">
        <f>IF(ISNUMBER('Peněžní deník'!F438),"příjmový",IF(ISNUMBER('Peněžní deník'!G438),"výdajový",IF(ISNUMBER('Peněžní deník'!H438),"příjmový",IF(ISNUMBER('Peněžní deník'!I438),"výdajový",""))))</f>
        <v/>
      </c>
      <c r="E434" t="str">
        <f>IF(ISNUMBER('Peněžní deník'!F438),"hotově",IF(ISNUMBER('Peněžní deník'!G438),"hotově",IF(ISNUMBER('Peněžní deník'!H438),"na účet",IF(ISNUMBER('Peněžní deník'!I438),"z účtu",""))))</f>
        <v/>
      </c>
      <c r="F434" t="e">
        <f>VLOOKUP('Peněžní deník'!E438,'Čísla položek'!$A$2:$C$45,2,FALSE)</f>
        <v>#N/A</v>
      </c>
      <c r="G434" s="205" t="str">
        <f>TEXT('Peněžní deník'!F438+'Peněžní deník'!G438+'Peněžní deník'!H438+'Peněžní deník'!I438,"0,00")</f>
        <v>0,00</v>
      </c>
      <c r="H434" s="205">
        <f t="shared" si="118"/>
        <v>0</v>
      </c>
      <c r="I434" s="205">
        <f t="shared" si="121"/>
        <v>0</v>
      </c>
      <c r="J434" t="str">
        <f t="shared" si="120"/>
        <v/>
      </c>
      <c r="K434" t="str">
        <f t="shared" si="122"/>
        <v/>
      </c>
      <c r="L434">
        <f t="shared" si="123"/>
        <v>1</v>
      </c>
      <c r="M434" t="str">
        <f t="shared" si="124"/>
        <v/>
      </c>
      <c r="N434" t="str">
        <f>IF(O434="0","",IF(L434=1,VLOOKUP(O434+0,slovy!$A$2:$C$10,3,FALSE),IF(Q434="1","",VLOOKUP(O434+0,slovy!$A$2:$B$10,2))))</f>
        <v/>
      </c>
      <c r="O434" t="str">
        <f t="shared" si="119"/>
        <v>0</v>
      </c>
      <c r="P434" t="e">
        <f>IF(Q434="0","",IF(Q434="1",VLOOKUP(O434+0,slovy!$F$2:$G$11,2,FALSE),VLOOKUP(Q434+0,slovy!$D$2:$E$10,2,FALSE)))</f>
        <v>#VALUE!</v>
      </c>
      <c r="Q434" t="str">
        <f t="shared" si="125"/>
        <v/>
      </c>
      <c r="R434">
        <f t="shared" si="109"/>
        <v>1</v>
      </c>
      <c r="S434" t="str">
        <f t="shared" si="110"/>
        <v/>
      </c>
      <c r="T434" t="str">
        <f>IF(U434="0","",IF(R434=1,VLOOKUP(U434+0,slovy!$A$2:$C$10,3,FALSE),IF(W434="1","",VLOOKUP(U434+0,slovy!$A$2:$B$10,2))))</f>
        <v/>
      </c>
      <c r="U434" t="str">
        <f t="shared" si="111"/>
        <v>0</v>
      </c>
      <c r="V434" t="e">
        <f>IF(W434="0","",IF(W434="1",VLOOKUP(U434+0,slovy!$F$2:$G$11,2,FALSE),VLOOKUP(W434+0,slovy!$D$2:$E$10,2,FALSE)))</f>
        <v>#VALUE!</v>
      </c>
      <c r="W434" t="str">
        <f t="shared" si="112"/>
        <v/>
      </c>
      <c r="X434" t="e">
        <f>IF(Y434="0","",VLOOKUP(Y434+0,slovy!$H$2:$I$10,2,FALSE))</f>
        <v>#VALUE!</v>
      </c>
      <c r="Y434" t="str">
        <f t="shared" si="113"/>
        <v/>
      </c>
      <c r="Z434" t="e">
        <f>IF(AC434="",VLOOKUP(AA434+0,slovy!$J$2:$K$10,2,FALSE),IF(AC434="0",IF(AE434="0","",IF(AA434="0","",VLOOKUP(AA434+0,slovy!J434:K442,2,FALSE))),IF(AC434="1","",IF(AA434="0",IF(AC434&gt;1,slovy!$M$13,""),VLOOKUP(AA434+0,slovy!$L$2:$M$10,2,FALSE)))))</f>
        <v>#VALUE!</v>
      </c>
      <c r="AA434" t="str">
        <f t="shared" si="114"/>
        <v/>
      </c>
      <c r="AB434" t="e">
        <f>IF(ISBLANK(AC434),"",IF(AC434="0","",IF(AC434="1",CONCATENATE(VLOOKUP(AA434+0,slovy!$F$2:$G$11,2,FALSE),slovy!$M$13),VLOOKUP(AC434+0,slovy!$D$2:$E$10,2,FALSE))))</f>
        <v>#VALUE!</v>
      </c>
      <c r="AC434" t="str">
        <f t="shared" si="115"/>
        <v/>
      </c>
      <c r="AD434" t="e">
        <f>IF(ISBLANK(AE434),"",IF(AE434="0","",IF(AA434="0",CONCATENATE(VLOOKUP(AE434+0,slovy!$H$2:$I$10,2,FALSE),slovy!$M$13),VLOOKUP(AE434+0,slovy!$H$2:$I$10,2,FALSE))))</f>
        <v>#VALUE!</v>
      </c>
      <c r="AE434" t="str">
        <f t="shared" si="116"/>
        <v/>
      </c>
      <c r="AF434" t="e">
        <f>IF(ISBLANK(AG434),"",VLOOKUP(AG434+0,slovy!$N$2:$O$10,2,FALSE))</f>
        <v>#VALUE!</v>
      </c>
      <c r="AG434" t="str">
        <f t="shared" si="117"/>
        <v/>
      </c>
      <c r="AK434">
        <f>ÚJ!$B$2</f>
        <v>0</v>
      </c>
      <c r="AL434">
        <f>ÚJ!$B$3</f>
        <v>0</v>
      </c>
      <c r="AM434">
        <f>ÚJ!$B$4</f>
        <v>0</v>
      </c>
      <c r="AN434" s="200">
        <f>ÚJ!$B$5</f>
        <v>0</v>
      </c>
    </row>
    <row r="435" spans="1:40" x14ac:dyDescent="0.25">
      <c r="A435" t="str">
        <f>IF(ISBLANK('Peněžní deník'!C439),"",'Peněžní deník'!C439)</f>
        <v/>
      </c>
      <c r="B435" s="197" t="str">
        <f>IF(ISBLANK('Peněžní deník'!B439),"",'Peněžní deník'!B439)</f>
        <v/>
      </c>
      <c r="C435" t="str">
        <f>IF(ISBLANK('Peněžní deník'!D439),"",'Peněžní deník'!D439)</f>
        <v/>
      </c>
      <c r="D435" t="str">
        <f>IF(ISNUMBER('Peněžní deník'!F439),"příjmový",IF(ISNUMBER('Peněžní deník'!G439),"výdajový",IF(ISNUMBER('Peněžní deník'!H439),"příjmový",IF(ISNUMBER('Peněžní deník'!I439),"výdajový",""))))</f>
        <v/>
      </c>
      <c r="E435" t="str">
        <f>IF(ISNUMBER('Peněžní deník'!F439),"hotově",IF(ISNUMBER('Peněžní deník'!G439),"hotově",IF(ISNUMBER('Peněžní deník'!H439),"na účet",IF(ISNUMBER('Peněžní deník'!I439),"z účtu",""))))</f>
        <v/>
      </c>
      <c r="F435" t="e">
        <f>VLOOKUP('Peněžní deník'!E439,'Čísla položek'!$A$2:$C$45,2,FALSE)</f>
        <v>#N/A</v>
      </c>
      <c r="G435" s="205" t="str">
        <f>TEXT('Peněžní deník'!F439+'Peněžní deník'!G439+'Peněžní deník'!H439+'Peněžní deník'!I439,"0,00")</f>
        <v>0,00</v>
      </c>
      <c r="H435" s="205">
        <f t="shared" si="118"/>
        <v>0</v>
      </c>
      <c r="I435" s="205">
        <f t="shared" si="121"/>
        <v>0</v>
      </c>
      <c r="J435" t="str">
        <f t="shared" si="120"/>
        <v/>
      </c>
      <c r="K435" t="str">
        <f t="shared" si="122"/>
        <v/>
      </c>
      <c r="L435">
        <f t="shared" si="123"/>
        <v>1</v>
      </c>
      <c r="M435" t="str">
        <f t="shared" si="124"/>
        <v/>
      </c>
      <c r="N435" t="str">
        <f>IF(O435="0","",IF(L435=1,VLOOKUP(O435+0,slovy!$A$2:$C$10,3,FALSE),IF(Q435="1","",VLOOKUP(O435+0,slovy!$A$2:$B$10,2))))</f>
        <v/>
      </c>
      <c r="O435" t="str">
        <f t="shared" si="119"/>
        <v>0</v>
      </c>
      <c r="P435" t="e">
        <f>IF(Q435="0","",IF(Q435="1",VLOOKUP(O435+0,slovy!$F$2:$G$11,2,FALSE),VLOOKUP(Q435+0,slovy!$D$2:$E$10,2,FALSE)))</f>
        <v>#VALUE!</v>
      </c>
      <c r="Q435" t="str">
        <f t="shared" si="125"/>
        <v/>
      </c>
      <c r="R435">
        <f t="shared" si="109"/>
        <v>1</v>
      </c>
      <c r="S435" t="str">
        <f t="shared" si="110"/>
        <v/>
      </c>
      <c r="T435" t="str">
        <f>IF(U435="0","",IF(R435=1,VLOOKUP(U435+0,slovy!$A$2:$C$10,3,FALSE),IF(W435="1","",VLOOKUP(U435+0,slovy!$A$2:$B$10,2))))</f>
        <v/>
      </c>
      <c r="U435" t="str">
        <f t="shared" si="111"/>
        <v>0</v>
      </c>
      <c r="V435" t="e">
        <f>IF(W435="0","",IF(W435="1",VLOOKUP(U435+0,slovy!$F$2:$G$11,2,FALSE),VLOOKUP(W435+0,slovy!$D$2:$E$10,2,FALSE)))</f>
        <v>#VALUE!</v>
      </c>
      <c r="W435" t="str">
        <f t="shared" si="112"/>
        <v/>
      </c>
      <c r="X435" t="e">
        <f>IF(Y435="0","",VLOOKUP(Y435+0,slovy!$H$2:$I$10,2,FALSE))</f>
        <v>#VALUE!</v>
      </c>
      <c r="Y435" t="str">
        <f t="shared" si="113"/>
        <v/>
      </c>
      <c r="Z435" t="e">
        <f>IF(AC435="",VLOOKUP(AA435+0,slovy!$J$2:$K$10,2,FALSE),IF(AC435="0",IF(AE435="0","",IF(AA435="0","",VLOOKUP(AA435+0,slovy!J435:K443,2,FALSE))),IF(AC435="1","",IF(AA435="0",IF(AC435&gt;1,slovy!$M$13,""),VLOOKUP(AA435+0,slovy!$L$2:$M$10,2,FALSE)))))</f>
        <v>#VALUE!</v>
      </c>
      <c r="AA435" t="str">
        <f t="shared" si="114"/>
        <v/>
      </c>
      <c r="AB435" t="e">
        <f>IF(ISBLANK(AC435),"",IF(AC435="0","",IF(AC435="1",CONCATENATE(VLOOKUP(AA435+0,slovy!$F$2:$G$11,2,FALSE),slovy!$M$13),VLOOKUP(AC435+0,slovy!$D$2:$E$10,2,FALSE))))</f>
        <v>#VALUE!</v>
      </c>
      <c r="AC435" t="str">
        <f t="shared" si="115"/>
        <v/>
      </c>
      <c r="AD435" t="e">
        <f>IF(ISBLANK(AE435),"",IF(AE435="0","",IF(AA435="0",CONCATENATE(VLOOKUP(AE435+0,slovy!$H$2:$I$10,2,FALSE),slovy!$M$13),VLOOKUP(AE435+0,slovy!$H$2:$I$10,2,FALSE))))</f>
        <v>#VALUE!</v>
      </c>
      <c r="AE435" t="str">
        <f t="shared" si="116"/>
        <v/>
      </c>
      <c r="AF435" t="e">
        <f>IF(ISBLANK(AG435),"",VLOOKUP(AG435+0,slovy!$N$2:$O$10,2,FALSE))</f>
        <v>#VALUE!</v>
      </c>
      <c r="AG435" t="str">
        <f t="shared" si="117"/>
        <v/>
      </c>
      <c r="AK435">
        <f>ÚJ!$B$2</f>
        <v>0</v>
      </c>
      <c r="AL435">
        <f>ÚJ!$B$3</f>
        <v>0</v>
      </c>
      <c r="AM435">
        <f>ÚJ!$B$4</f>
        <v>0</v>
      </c>
      <c r="AN435" s="200">
        <f>ÚJ!$B$5</f>
        <v>0</v>
      </c>
    </row>
    <row r="436" spans="1:40" x14ac:dyDescent="0.25">
      <c r="A436" t="str">
        <f>IF(ISBLANK('Peněžní deník'!C440),"",'Peněžní deník'!C440)</f>
        <v/>
      </c>
      <c r="B436" s="197" t="str">
        <f>IF(ISBLANK('Peněžní deník'!B440),"",'Peněžní deník'!B440)</f>
        <v/>
      </c>
      <c r="C436" t="str">
        <f>IF(ISBLANK('Peněžní deník'!D440),"",'Peněžní deník'!D440)</f>
        <v/>
      </c>
      <c r="D436" t="str">
        <f>IF(ISNUMBER('Peněžní deník'!F440),"příjmový",IF(ISNUMBER('Peněžní deník'!G440),"výdajový",IF(ISNUMBER('Peněžní deník'!H440),"příjmový",IF(ISNUMBER('Peněžní deník'!I440),"výdajový",""))))</f>
        <v/>
      </c>
      <c r="E436" t="str">
        <f>IF(ISNUMBER('Peněžní deník'!F440),"hotově",IF(ISNUMBER('Peněžní deník'!G440),"hotově",IF(ISNUMBER('Peněžní deník'!H440),"na účet",IF(ISNUMBER('Peněžní deník'!I440),"z účtu",""))))</f>
        <v/>
      </c>
      <c r="F436" t="e">
        <f>VLOOKUP('Peněžní deník'!E440,'Čísla položek'!$A$2:$C$45,2,FALSE)</f>
        <v>#N/A</v>
      </c>
      <c r="G436" s="205" t="str">
        <f>TEXT('Peněžní deník'!F440+'Peněžní deník'!G440+'Peněžní deník'!H440+'Peněžní deník'!I440,"0,00")</f>
        <v>0,00</v>
      </c>
      <c r="H436" s="205">
        <f t="shared" si="118"/>
        <v>0</v>
      </c>
      <c r="I436" s="205">
        <f t="shared" si="121"/>
        <v>0</v>
      </c>
      <c r="J436" t="str">
        <f t="shared" si="120"/>
        <v/>
      </c>
      <c r="K436" t="str">
        <f t="shared" si="122"/>
        <v/>
      </c>
      <c r="L436">
        <f t="shared" si="123"/>
        <v>1</v>
      </c>
      <c r="M436" t="str">
        <f t="shared" si="124"/>
        <v/>
      </c>
      <c r="N436" t="str">
        <f>IF(O436="0","",IF(L436=1,VLOOKUP(O436+0,slovy!$A$2:$C$10,3,FALSE),IF(Q436="1","",VLOOKUP(O436+0,slovy!$A$2:$B$10,2))))</f>
        <v/>
      </c>
      <c r="O436" t="str">
        <f t="shared" si="119"/>
        <v>0</v>
      </c>
      <c r="P436" t="e">
        <f>IF(Q436="0","",IF(Q436="1",VLOOKUP(O436+0,slovy!$F$2:$G$11,2,FALSE),VLOOKUP(Q436+0,slovy!$D$2:$E$10,2,FALSE)))</f>
        <v>#VALUE!</v>
      </c>
      <c r="Q436" t="str">
        <f t="shared" si="125"/>
        <v/>
      </c>
      <c r="R436">
        <f t="shared" si="109"/>
        <v>1</v>
      </c>
      <c r="S436" t="str">
        <f t="shared" si="110"/>
        <v/>
      </c>
      <c r="T436" t="str">
        <f>IF(U436="0","",IF(R436=1,VLOOKUP(U436+0,slovy!$A$2:$C$10,3,FALSE),IF(W436="1","",VLOOKUP(U436+0,slovy!$A$2:$B$10,2))))</f>
        <v/>
      </c>
      <c r="U436" t="str">
        <f t="shared" si="111"/>
        <v>0</v>
      </c>
      <c r="V436" t="e">
        <f>IF(W436="0","",IF(W436="1",VLOOKUP(U436+0,slovy!$F$2:$G$11,2,FALSE),VLOOKUP(W436+0,slovy!$D$2:$E$10,2,FALSE)))</f>
        <v>#VALUE!</v>
      </c>
      <c r="W436" t="str">
        <f t="shared" si="112"/>
        <v/>
      </c>
      <c r="X436" t="e">
        <f>IF(Y436="0","",VLOOKUP(Y436+0,slovy!$H$2:$I$10,2,FALSE))</f>
        <v>#VALUE!</v>
      </c>
      <c r="Y436" t="str">
        <f t="shared" si="113"/>
        <v/>
      </c>
      <c r="Z436" t="e">
        <f>IF(AC436="",VLOOKUP(AA436+0,slovy!$J$2:$K$10,2,FALSE),IF(AC436="0",IF(AE436="0","",IF(AA436="0","",VLOOKUP(AA436+0,slovy!J436:K444,2,FALSE))),IF(AC436="1","",IF(AA436="0",IF(AC436&gt;1,slovy!$M$13,""),VLOOKUP(AA436+0,slovy!$L$2:$M$10,2,FALSE)))))</f>
        <v>#VALUE!</v>
      </c>
      <c r="AA436" t="str">
        <f t="shared" si="114"/>
        <v/>
      </c>
      <c r="AB436" t="e">
        <f>IF(ISBLANK(AC436),"",IF(AC436="0","",IF(AC436="1",CONCATENATE(VLOOKUP(AA436+0,slovy!$F$2:$G$11,2,FALSE),slovy!$M$13),VLOOKUP(AC436+0,slovy!$D$2:$E$10,2,FALSE))))</f>
        <v>#VALUE!</v>
      </c>
      <c r="AC436" t="str">
        <f t="shared" si="115"/>
        <v/>
      </c>
      <c r="AD436" t="e">
        <f>IF(ISBLANK(AE436),"",IF(AE436="0","",IF(AA436="0",CONCATENATE(VLOOKUP(AE436+0,slovy!$H$2:$I$10,2,FALSE),slovy!$M$13),VLOOKUP(AE436+0,slovy!$H$2:$I$10,2,FALSE))))</f>
        <v>#VALUE!</v>
      </c>
      <c r="AE436" t="str">
        <f t="shared" si="116"/>
        <v/>
      </c>
      <c r="AF436" t="e">
        <f>IF(ISBLANK(AG436),"",VLOOKUP(AG436+0,slovy!$N$2:$O$10,2,FALSE))</f>
        <v>#VALUE!</v>
      </c>
      <c r="AG436" t="str">
        <f t="shared" si="117"/>
        <v/>
      </c>
      <c r="AK436">
        <f>ÚJ!$B$2</f>
        <v>0</v>
      </c>
      <c r="AL436">
        <f>ÚJ!$B$3</f>
        <v>0</v>
      </c>
      <c r="AM436">
        <f>ÚJ!$B$4</f>
        <v>0</v>
      </c>
      <c r="AN436" s="200">
        <f>ÚJ!$B$5</f>
        <v>0</v>
      </c>
    </row>
    <row r="437" spans="1:40" x14ac:dyDescent="0.25">
      <c r="A437" t="str">
        <f>IF(ISBLANK('Peněžní deník'!C441),"",'Peněžní deník'!C441)</f>
        <v/>
      </c>
      <c r="B437" s="197" t="str">
        <f>IF(ISBLANK('Peněžní deník'!B441),"",'Peněžní deník'!B441)</f>
        <v/>
      </c>
      <c r="C437" t="str">
        <f>IF(ISBLANK('Peněžní deník'!D441),"",'Peněžní deník'!D441)</f>
        <v/>
      </c>
      <c r="D437" t="str">
        <f>IF(ISNUMBER('Peněžní deník'!F441),"příjmový",IF(ISNUMBER('Peněžní deník'!G441),"výdajový",IF(ISNUMBER('Peněžní deník'!H441),"příjmový",IF(ISNUMBER('Peněžní deník'!I441),"výdajový",""))))</f>
        <v/>
      </c>
      <c r="E437" t="str">
        <f>IF(ISNUMBER('Peněžní deník'!F441),"hotově",IF(ISNUMBER('Peněžní deník'!G441),"hotově",IF(ISNUMBER('Peněžní deník'!H441),"na účet",IF(ISNUMBER('Peněžní deník'!I441),"z účtu",""))))</f>
        <v/>
      </c>
      <c r="F437" t="e">
        <f>VLOOKUP('Peněžní deník'!E441,'Čísla položek'!$A$2:$C$45,2,FALSE)</f>
        <v>#N/A</v>
      </c>
      <c r="G437" s="205" t="str">
        <f>TEXT('Peněžní deník'!F441+'Peněžní deník'!G441+'Peněžní deník'!H441+'Peněžní deník'!I441,"0,00")</f>
        <v>0,00</v>
      </c>
      <c r="H437" s="205">
        <f t="shared" si="118"/>
        <v>0</v>
      </c>
      <c r="I437" s="205">
        <f t="shared" si="121"/>
        <v>0</v>
      </c>
      <c r="J437" t="str">
        <f t="shared" si="120"/>
        <v/>
      </c>
      <c r="K437" t="str">
        <f t="shared" si="122"/>
        <v/>
      </c>
      <c r="L437">
        <f t="shared" si="123"/>
        <v>1</v>
      </c>
      <c r="M437" t="str">
        <f t="shared" si="124"/>
        <v/>
      </c>
      <c r="N437" t="str">
        <f>IF(O437="0","",IF(L437=1,VLOOKUP(O437+0,slovy!$A$2:$C$10,3,FALSE),IF(Q437="1","",VLOOKUP(O437+0,slovy!$A$2:$B$10,2))))</f>
        <v/>
      </c>
      <c r="O437" t="str">
        <f t="shared" si="119"/>
        <v>0</v>
      </c>
      <c r="P437" t="e">
        <f>IF(Q437="0","",IF(Q437="1",VLOOKUP(O437+0,slovy!$F$2:$G$11,2,FALSE),VLOOKUP(Q437+0,slovy!$D$2:$E$10,2,FALSE)))</f>
        <v>#VALUE!</v>
      </c>
      <c r="Q437" t="str">
        <f t="shared" si="125"/>
        <v/>
      </c>
      <c r="R437">
        <f t="shared" si="109"/>
        <v>1</v>
      </c>
      <c r="S437" t="str">
        <f t="shared" si="110"/>
        <v/>
      </c>
      <c r="T437" t="str">
        <f>IF(U437="0","",IF(R437=1,VLOOKUP(U437+0,slovy!$A$2:$C$10,3,FALSE),IF(W437="1","",VLOOKUP(U437+0,slovy!$A$2:$B$10,2))))</f>
        <v/>
      </c>
      <c r="U437" t="str">
        <f t="shared" si="111"/>
        <v>0</v>
      </c>
      <c r="V437" t="e">
        <f>IF(W437="0","",IF(W437="1",VLOOKUP(U437+0,slovy!$F$2:$G$11,2,FALSE),VLOOKUP(W437+0,slovy!$D$2:$E$10,2,FALSE)))</f>
        <v>#VALUE!</v>
      </c>
      <c r="W437" t="str">
        <f t="shared" si="112"/>
        <v/>
      </c>
      <c r="X437" t="e">
        <f>IF(Y437="0","",VLOOKUP(Y437+0,slovy!$H$2:$I$10,2,FALSE))</f>
        <v>#VALUE!</v>
      </c>
      <c r="Y437" t="str">
        <f t="shared" si="113"/>
        <v/>
      </c>
      <c r="Z437" t="e">
        <f>IF(AC437="",VLOOKUP(AA437+0,slovy!$J$2:$K$10,2,FALSE),IF(AC437="0",IF(AE437="0","",IF(AA437="0","",VLOOKUP(AA437+0,slovy!J437:K445,2,FALSE))),IF(AC437="1","",IF(AA437="0",IF(AC437&gt;1,slovy!$M$13,""),VLOOKUP(AA437+0,slovy!$L$2:$M$10,2,FALSE)))))</f>
        <v>#VALUE!</v>
      </c>
      <c r="AA437" t="str">
        <f t="shared" si="114"/>
        <v/>
      </c>
      <c r="AB437" t="e">
        <f>IF(ISBLANK(AC437),"",IF(AC437="0","",IF(AC437="1",CONCATENATE(VLOOKUP(AA437+0,slovy!$F$2:$G$11,2,FALSE),slovy!$M$13),VLOOKUP(AC437+0,slovy!$D$2:$E$10,2,FALSE))))</f>
        <v>#VALUE!</v>
      </c>
      <c r="AC437" t="str">
        <f t="shared" si="115"/>
        <v/>
      </c>
      <c r="AD437" t="e">
        <f>IF(ISBLANK(AE437),"",IF(AE437="0","",IF(AA437="0",CONCATENATE(VLOOKUP(AE437+0,slovy!$H$2:$I$10,2,FALSE),slovy!$M$13),VLOOKUP(AE437+0,slovy!$H$2:$I$10,2,FALSE))))</f>
        <v>#VALUE!</v>
      </c>
      <c r="AE437" t="str">
        <f t="shared" si="116"/>
        <v/>
      </c>
      <c r="AF437" t="e">
        <f>IF(ISBLANK(AG437),"",VLOOKUP(AG437+0,slovy!$N$2:$O$10,2,FALSE))</f>
        <v>#VALUE!</v>
      </c>
      <c r="AG437" t="str">
        <f t="shared" si="117"/>
        <v/>
      </c>
      <c r="AK437">
        <f>ÚJ!$B$2</f>
        <v>0</v>
      </c>
      <c r="AL437">
        <f>ÚJ!$B$3</f>
        <v>0</v>
      </c>
      <c r="AM437">
        <f>ÚJ!$B$4</f>
        <v>0</v>
      </c>
      <c r="AN437" s="200">
        <f>ÚJ!$B$5</f>
        <v>0</v>
      </c>
    </row>
    <row r="438" spans="1:40" x14ac:dyDescent="0.25">
      <c r="A438" t="str">
        <f>IF(ISBLANK('Peněžní deník'!C442),"",'Peněžní deník'!C442)</f>
        <v/>
      </c>
      <c r="B438" s="197" t="str">
        <f>IF(ISBLANK('Peněžní deník'!B442),"",'Peněžní deník'!B442)</f>
        <v/>
      </c>
      <c r="C438" t="str">
        <f>IF(ISBLANK('Peněžní deník'!D442),"",'Peněžní deník'!D442)</f>
        <v/>
      </c>
      <c r="D438" t="str">
        <f>IF(ISNUMBER('Peněžní deník'!F442),"příjmový",IF(ISNUMBER('Peněžní deník'!G442),"výdajový",IF(ISNUMBER('Peněžní deník'!H442),"příjmový",IF(ISNUMBER('Peněžní deník'!I442),"výdajový",""))))</f>
        <v/>
      </c>
      <c r="E438" t="str">
        <f>IF(ISNUMBER('Peněžní deník'!F442),"hotově",IF(ISNUMBER('Peněžní deník'!G442),"hotově",IF(ISNUMBER('Peněžní deník'!H442),"na účet",IF(ISNUMBER('Peněžní deník'!I442),"z účtu",""))))</f>
        <v/>
      </c>
      <c r="F438" t="e">
        <f>VLOOKUP('Peněžní deník'!E442,'Čísla položek'!$A$2:$C$45,2,FALSE)</f>
        <v>#N/A</v>
      </c>
      <c r="G438" s="205" t="str">
        <f>TEXT('Peněžní deník'!F442+'Peněžní deník'!G442+'Peněžní deník'!H442+'Peněžní deník'!I442,"0,00")</f>
        <v>0,00</v>
      </c>
      <c r="H438" s="205">
        <f t="shared" si="118"/>
        <v>0</v>
      </c>
      <c r="I438" s="205">
        <f t="shared" si="121"/>
        <v>0</v>
      </c>
      <c r="J438" t="str">
        <f t="shared" si="120"/>
        <v/>
      </c>
      <c r="K438" t="str">
        <f t="shared" si="122"/>
        <v/>
      </c>
      <c r="L438">
        <f t="shared" si="123"/>
        <v>1</v>
      </c>
      <c r="M438" t="str">
        <f t="shared" si="124"/>
        <v/>
      </c>
      <c r="N438" t="str">
        <f>IF(O438="0","",IF(L438=1,VLOOKUP(O438+0,slovy!$A$2:$C$10,3,FALSE),IF(Q438="1","",VLOOKUP(O438+0,slovy!$A$2:$B$10,2))))</f>
        <v/>
      </c>
      <c r="O438" t="str">
        <f t="shared" si="119"/>
        <v>0</v>
      </c>
      <c r="P438" t="e">
        <f>IF(Q438="0","",IF(Q438="1",VLOOKUP(O438+0,slovy!$F$2:$G$11,2,FALSE),VLOOKUP(Q438+0,slovy!$D$2:$E$10,2,FALSE)))</f>
        <v>#VALUE!</v>
      </c>
      <c r="Q438" t="str">
        <f t="shared" si="125"/>
        <v/>
      </c>
      <c r="R438">
        <f t="shared" si="109"/>
        <v>1</v>
      </c>
      <c r="S438" t="str">
        <f t="shared" si="110"/>
        <v/>
      </c>
      <c r="T438" t="str">
        <f>IF(U438="0","",IF(R438=1,VLOOKUP(U438+0,slovy!$A$2:$C$10,3,FALSE),IF(W438="1","",VLOOKUP(U438+0,slovy!$A$2:$B$10,2))))</f>
        <v/>
      </c>
      <c r="U438" t="str">
        <f t="shared" si="111"/>
        <v>0</v>
      </c>
      <c r="V438" t="e">
        <f>IF(W438="0","",IF(W438="1",VLOOKUP(U438+0,slovy!$F$2:$G$11,2,FALSE),VLOOKUP(W438+0,slovy!$D$2:$E$10,2,FALSE)))</f>
        <v>#VALUE!</v>
      </c>
      <c r="W438" t="str">
        <f t="shared" si="112"/>
        <v/>
      </c>
      <c r="X438" t="e">
        <f>IF(Y438="0","",VLOOKUP(Y438+0,slovy!$H$2:$I$10,2,FALSE))</f>
        <v>#VALUE!</v>
      </c>
      <c r="Y438" t="str">
        <f t="shared" si="113"/>
        <v/>
      </c>
      <c r="Z438" t="e">
        <f>IF(AC438="",VLOOKUP(AA438+0,slovy!$J$2:$K$10,2,FALSE),IF(AC438="0",IF(AE438="0","",IF(AA438="0","",VLOOKUP(AA438+0,slovy!J438:K446,2,FALSE))),IF(AC438="1","",IF(AA438="0",IF(AC438&gt;1,slovy!$M$13,""),VLOOKUP(AA438+0,slovy!$L$2:$M$10,2,FALSE)))))</f>
        <v>#VALUE!</v>
      </c>
      <c r="AA438" t="str">
        <f t="shared" si="114"/>
        <v/>
      </c>
      <c r="AB438" t="e">
        <f>IF(ISBLANK(AC438),"",IF(AC438="0","",IF(AC438="1",CONCATENATE(VLOOKUP(AA438+0,slovy!$F$2:$G$11,2,FALSE),slovy!$M$13),VLOOKUP(AC438+0,slovy!$D$2:$E$10,2,FALSE))))</f>
        <v>#VALUE!</v>
      </c>
      <c r="AC438" t="str">
        <f t="shared" si="115"/>
        <v/>
      </c>
      <c r="AD438" t="e">
        <f>IF(ISBLANK(AE438),"",IF(AE438="0","",IF(AA438="0",CONCATENATE(VLOOKUP(AE438+0,slovy!$H$2:$I$10,2,FALSE),slovy!$M$13),VLOOKUP(AE438+0,slovy!$H$2:$I$10,2,FALSE))))</f>
        <v>#VALUE!</v>
      </c>
      <c r="AE438" t="str">
        <f t="shared" si="116"/>
        <v/>
      </c>
      <c r="AF438" t="e">
        <f>IF(ISBLANK(AG438),"",VLOOKUP(AG438+0,slovy!$N$2:$O$10,2,FALSE))</f>
        <v>#VALUE!</v>
      </c>
      <c r="AG438" t="str">
        <f t="shared" si="117"/>
        <v/>
      </c>
      <c r="AK438">
        <f>ÚJ!$B$2</f>
        <v>0</v>
      </c>
      <c r="AL438">
        <f>ÚJ!$B$3</f>
        <v>0</v>
      </c>
      <c r="AM438">
        <f>ÚJ!$B$4</f>
        <v>0</v>
      </c>
      <c r="AN438" s="200">
        <f>ÚJ!$B$5</f>
        <v>0</v>
      </c>
    </row>
    <row r="439" spans="1:40" x14ac:dyDescent="0.25">
      <c r="A439" t="str">
        <f>IF(ISBLANK('Peněžní deník'!C443),"",'Peněžní deník'!C443)</f>
        <v/>
      </c>
      <c r="B439" s="197" t="str">
        <f>IF(ISBLANK('Peněžní deník'!B443),"",'Peněžní deník'!B443)</f>
        <v/>
      </c>
      <c r="C439" t="str">
        <f>IF(ISBLANK('Peněžní deník'!D443),"",'Peněžní deník'!D443)</f>
        <v/>
      </c>
      <c r="D439" t="str">
        <f>IF(ISNUMBER('Peněžní deník'!F443),"příjmový",IF(ISNUMBER('Peněžní deník'!G443),"výdajový",IF(ISNUMBER('Peněžní deník'!H443),"příjmový",IF(ISNUMBER('Peněžní deník'!I443),"výdajový",""))))</f>
        <v/>
      </c>
      <c r="E439" t="str">
        <f>IF(ISNUMBER('Peněžní deník'!F443),"hotově",IF(ISNUMBER('Peněžní deník'!G443),"hotově",IF(ISNUMBER('Peněžní deník'!H443),"na účet",IF(ISNUMBER('Peněžní deník'!I443),"z účtu",""))))</f>
        <v/>
      </c>
      <c r="F439" t="e">
        <f>VLOOKUP('Peněžní deník'!E443,'Čísla položek'!$A$2:$C$45,2,FALSE)</f>
        <v>#N/A</v>
      </c>
      <c r="G439" s="205" t="str">
        <f>TEXT('Peněžní deník'!F443+'Peněžní deník'!G443+'Peněžní deník'!H443+'Peněžní deník'!I443,"0,00")</f>
        <v>0,00</v>
      </c>
      <c r="H439" s="205">
        <f t="shared" si="118"/>
        <v>0</v>
      </c>
      <c r="I439" s="205">
        <f t="shared" si="121"/>
        <v>0</v>
      </c>
      <c r="J439" t="str">
        <f t="shared" si="120"/>
        <v/>
      </c>
      <c r="K439" t="str">
        <f t="shared" si="122"/>
        <v/>
      </c>
      <c r="L439">
        <f t="shared" si="123"/>
        <v>1</v>
      </c>
      <c r="M439" t="str">
        <f t="shared" si="124"/>
        <v/>
      </c>
      <c r="N439" t="str">
        <f>IF(O439="0","",IF(L439=1,VLOOKUP(O439+0,slovy!$A$2:$C$10,3,FALSE),IF(Q439="1","",VLOOKUP(O439+0,slovy!$A$2:$B$10,2))))</f>
        <v/>
      </c>
      <c r="O439" t="str">
        <f t="shared" si="119"/>
        <v>0</v>
      </c>
      <c r="P439" t="e">
        <f>IF(Q439="0","",IF(Q439="1",VLOOKUP(O439+0,slovy!$F$2:$G$11,2,FALSE),VLOOKUP(Q439+0,slovy!$D$2:$E$10,2,FALSE)))</f>
        <v>#VALUE!</v>
      </c>
      <c r="Q439" t="str">
        <f t="shared" si="125"/>
        <v/>
      </c>
      <c r="R439">
        <f t="shared" si="109"/>
        <v>1</v>
      </c>
      <c r="S439" t="str">
        <f t="shared" si="110"/>
        <v/>
      </c>
      <c r="T439" t="str">
        <f>IF(U439="0","",IF(R439=1,VLOOKUP(U439+0,slovy!$A$2:$C$10,3,FALSE),IF(W439="1","",VLOOKUP(U439+0,slovy!$A$2:$B$10,2))))</f>
        <v/>
      </c>
      <c r="U439" t="str">
        <f t="shared" si="111"/>
        <v>0</v>
      </c>
      <c r="V439" t="e">
        <f>IF(W439="0","",IF(W439="1",VLOOKUP(U439+0,slovy!$F$2:$G$11,2,FALSE),VLOOKUP(W439+0,slovy!$D$2:$E$10,2,FALSE)))</f>
        <v>#VALUE!</v>
      </c>
      <c r="W439" t="str">
        <f t="shared" si="112"/>
        <v/>
      </c>
      <c r="X439" t="e">
        <f>IF(Y439="0","",VLOOKUP(Y439+0,slovy!$H$2:$I$10,2,FALSE))</f>
        <v>#VALUE!</v>
      </c>
      <c r="Y439" t="str">
        <f t="shared" si="113"/>
        <v/>
      </c>
      <c r="Z439" t="e">
        <f>IF(AC439="",VLOOKUP(AA439+0,slovy!$J$2:$K$10,2,FALSE),IF(AC439="0",IF(AE439="0","",IF(AA439="0","",VLOOKUP(AA439+0,slovy!J439:K447,2,FALSE))),IF(AC439="1","",IF(AA439="0",IF(AC439&gt;1,slovy!$M$13,""),VLOOKUP(AA439+0,slovy!$L$2:$M$10,2,FALSE)))))</f>
        <v>#VALUE!</v>
      </c>
      <c r="AA439" t="str">
        <f t="shared" si="114"/>
        <v/>
      </c>
      <c r="AB439" t="e">
        <f>IF(ISBLANK(AC439),"",IF(AC439="0","",IF(AC439="1",CONCATENATE(VLOOKUP(AA439+0,slovy!$F$2:$G$11,2,FALSE),slovy!$M$13),VLOOKUP(AC439+0,slovy!$D$2:$E$10,2,FALSE))))</f>
        <v>#VALUE!</v>
      </c>
      <c r="AC439" t="str">
        <f t="shared" si="115"/>
        <v/>
      </c>
      <c r="AD439" t="e">
        <f>IF(ISBLANK(AE439),"",IF(AE439="0","",IF(AA439="0",CONCATENATE(VLOOKUP(AE439+0,slovy!$H$2:$I$10,2,FALSE),slovy!$M$13),VLOOKUP(AE439+0,slovy!$H$2:$I$10,2,FALSE))))</f>
        <v>#VALUE!</v>
      </c>
      <c r="AE439" t="str">
        <f t="shared" si="116"/>
        <v/>
      </c>
      <c r="AF439" t="e">
        <f>IF(ISBLANK(AG439),"",VLOOKUP(AG439+0,slovy!$N$2:$O$10,2,FALSE))</f>
        <v>#VALUE!</v>
      </c>
      <c r="AG439" t="str">
        <f t="shared" si="117"/>
        <v/>
      </c>
      <c r="AK439">
        <f>ÚJ!$B$2</f>
        <v>0</v>
      </c>
      <c r="AL439">
        <f>ÚJ!$B$3</f>
        <v>0</v>
      </c>
      <c r="AM439">
        <f>ÚJ!$B$4</f>
        <v>0</v>
      </c>
      <c r="AN439" s="200">
        <f>ÚJ!$B$5</f>
        <v>0</v>
      </c>
    </row>
    <row r="440" spans="1:40" x14ac:dyDescent="0.25">
      <c r="A440" t="str">
        <f>IF(ISBLANK('Peněžní deník'!C444),"",'Peněžní deník'!C444)</f>
        <v/>
      </c>
      <c r="B440" s="197" t="str">
        <f>IF(ISBLANK('Peněžní deník'!B444),"",'Peněžní deník'!B444)</f>
        <v/>
      </c>
      <c r="C440" t="str">
        <f>IF(ISBLANK('Peněžní deník'!D444),"",'Peněžní deník'!D444)</f>
        <v/>
      </c>
      <c r="D440" t="str">
        <f>IF(ISNUMBER('Peněžní deník'!F444),"příjmový",IF(ISNUMBER('Peněžní deník'!G444),"výdajový",IF(ISNUMBER('Peněžní deník'!H444),"příjmový",IF(ISNUMBER('Peněžní deník'!I444),"výdajový",""))))</f>
        <v/>
      </c>
      <c r="E440" t="str">
        <f>IF(ISNUMBER('Peněžní deník'!F444),"hotově",IF(ISNUMBER('Peněžní deník'!G444),"hotově",IF(ISNUMBER('Peněžní deník'!H444),"na účet",IF(ISNUMBER('Peněžní deník'!I444),"z účtu",""))))</f>
        <v/>
      </c>
      <c r="F440" t="e">
        <f>VLOOKUP('Peněžní deník'!E444,'Čísla položek'!$A$2:$C$45,2,FALSE)</f>
        <v>#N/A</v>
      </c>
      <c r="G440" s="205" t="str">
        <f>TEXT('Peněžní deník'!F444+'Peněžní deník'!G444+'Peněžní deník'!H444+'Peněžní deník'!I444,"0,00")</f>
        <v>0,00</v>
      </c>
      <c r="H440" s="205">
        <f t="shared" si="118"/>
        <v>0</v>
      </c>
      <c r="I440" s="205">
        <f t="shared" si="121"/>
        <v>0</v>
      </c>
      <c r="J440" t="str">
        <f t="shared" si="120"/>
        <v/>
      </c>
      <c r="K440" t="str">
        <f t="shared" si="122"/>
        <v/>
      </c>
      <c r="L440">
        <f t="shared" si="123"/>
        <v>1</v>
      </c>
      <c r="M440" t="str">
        <f t="shared" si="124"/>
        <v/>
      </c>
      <c r="N440" t="str">
        <f>IF(O440="0","",IF(L440=1,VLOOKUP(O440+0,slovy!$A$2:$C$10,3,FALSE),IF(Q440="1","",VLOOKUP(O440+0,slovy!$A$2:$B$10,2))))</f>
        <v/>
      </c>
      <c r="O440" t="str">
        <f t="shared" si="119"/>
        <v>0</v>
      </c>
      <c r="P440" t="e">
        <f>IF(Q440="0","",IF(Q440="1",VLOOKUP(O440+0,slovy!$F$2:$G$11,2,FALSE),VLOOKUP(Q440+0,slovy!$D$2:$E$10,2,FALSE)))</f>
        <v>#VALUE!</v>
      </c>
      <c r="Q440" t="str">
        <f t="shared" si="125"/>
        <v/>
      </c>
      <c r="R440">
        <f t="shared" si="109"/>
        <v>1</v>
      </c>
      <c r="S440" t="str">
        <f t="shared" si="110"/>
        <v/>
      </c>
      <c r="T440" t="str">
        <f>IF(U440="0","",IF(R440=1,VLOOKUP(U440+0,slovy!$A$2:$C$10,3,FALSE),IF(W440="1","",VLOOKUP(U440+0,slovy!$A$2:$B$10,2))))</f>
        <v/>
      </c>
      <c r="U440" t="str">
        <f t="shared" si="111"/>
        <v>0</v>
      </c>
      <c r="V440" t="e">
        <f>IF(W440="0","",IF(W440="1",VLOOKUP(U440+0,slovy!$F$2:$G$11,2,FALSE),VLOOKUP(W440+0,slovy!$D$2:$E$10,2,FALSE)))</f>
        <v>#VALUE!</v>
      </c>
      <c r="W440" t="str">
        <f t="shared" si="112"/>
        <v/>
      </c>
      <c r="X440" t="e">
        <f>IF(Y440="0","",VLOOKUP(Y440+0,slovy!$H$2:$I$10,2,FALSE))</f>
        <v>#VALUE!</v>
      </c>
      <c r="Y440" t="str">
        <f t="shared" si="113"/>
        <v/>
      </c>
      <c r="Z440" t="e">
        <f>IF(AC440="",VLOOKUP(AA440+0,slovy!$J$2:$K$10,2,FALSE),IF(AC440="0",IF(AE440="0","",IF(AA440="0","",VLOOKUP(AA440+0,slovy!J440:K448,2,FALSE))),IF(AC440="1","",IF(AA440="0",IF(AC440&gt;1,slovy!$M$13,""),VLOOKUP(AA440+0,slovy!$L$2:$M$10,2,FALSE)))))</f>
        <v>#VALUE!</v>
      </c>
      <c r="AA440" t="str">
        <f t="shared" si="114"/>
        <v/>
      </c>
      <c r="AB440" t="e">
        <f>IF(ISBLANK(AC440),"",IF(AC440="0","",IF(AC440="1",CONCATENATE(VLOOKUP(AA440+0,slovy!$F$2:$G$11,2,FALSE),slovy!$M$13),VLOOKUP(AC440+0,slovy!$D$2:$E$10,2,FALSE))))</f>
        <v>#VALUE!</v>
      </c>
      <c r="AC440" t="str">
        <f t="shared" si="115"/>
        <v/>
      </c>
      <c r="AD440" t="e">
        <f>IF(ISBLANK(AE440),"",IF(AE440="0","",IF(AA440="0",CONCATENATE(VLOOKUP(AE440+0,slovy!$H$2:$I$10,2,FALSE),slovy!$M$13),VLOOKUP(AE440+0,slovy!$H$2:$I$10,2,FALSE))))</f>
        <v>#VALUE!</v>
      </c>
      <c r="AE440" t="str">
        <f t="shared" si="116"/>
        <v/>
      </c>
      <c r="AF440" t="e">
        <f>IF(ISBLANK(AG440),"",VLOOKUP(AG440+0,slovy!$N$2:$O$10,2,FALSE))</f>
        <v>#VALUE!</v>
      </c>
      <c r="AG440" t="str">
        <f t="shared" si="117"/>
        <v/>
      </c>
      <c r="AK440">
        <f>ÚJ!$B$2</f>
        <v>0</v>
      </c>
      <c r="AL440">
        <f>ÚJ!$B$3</f>
        <v>0</v>
      </c>
      <c r="AM440">
        <f>ÚJ!$B$4</f>
        <v>0</v>
      </c>
      <c r="AN440" s="200">
        <f>ÚJ!$B$5</f>
        <v>0</v>
      </c>
    </row>
    <row r="441" spans="1:40" x14ac:dyDescent="0.25">
      <c r="A441" t="str">
        <f>IF(ISBLANK('Peněžní deník'!C445),"",'Peněžní deník'!C445)</f>
        <v/>
      </c>
      <c r="B441" s="197" t="str">
        <f>IF(ISBLANK('Peněžní deník'!B445),"",'Peněžní deník'!B445)</f>
        <v/>
      </c>
      <c r="C441" t="str">
        <f>IF(ISBLANK('Peněžní deník'!D445),"",'Peněžní deník'!D445)</f>
        <v/>
      </c>
      <c r="D441" t="str">
        <f>IF(ISNUMBER('Peněžní deník'!F445),"příjmový",IF(ISNUMBER('Peněžní deník'!G445),"výdajový",IF(ISNUMBER('Peněžní deník'!H445),"příjmový",IF(ISNUMBER('Peněžní deník'!I445),"výdajový",""))))</f>
        <v/>
      </c>
      <c r="E441" t="str">
        <f>IF(ISNUMBER('Peněžní deník'!F445),"hotově",IF(ISNUMBER('Peněžní deník'!G445),"hotově",IF(ISNUMBER('Peněžní deník'!H445),"na účet",IF(ISNUMBER('Peněžní deník'!I445),"z účtu",""))))</f>
        <v/>
      </c>
      <c r="F441" t="e">
        <f>VLOOKUP('Peněžní deník'!E445,'Čísla položek'!$A$2:$C$45,2,FALSE)</f>
        <v>#N/A</v>
      </c>
      <c r="G441" s="205" t="str">
        <f>TEXT('Peněžní deník'!F445+'Peněžní deník'!G445+'Peněžní deník'!H445+'Peněžní deník'!I445,"0,00")</f>
        <v>0,00</v>
      </c>
      <c r="H441" s="205">
        <f t="shared" si="118"/>
        <v>0</v>
      </c>
      <c r="I441" s="205">
        <f t="shared" si="121"/>
        <v>0</v>
      </c>
      <c r="J441" t="str">
        <f t="shared" si="120"/>
        <v/>
      </c>
      <c r="K441" t="str">
        <f t="shared" si="122"/>
        <v/>
      </c>
      <c r="L441">
        <f t="shared" si="123"/>
        <v>1</v>
      </c>
      <c r="M441" t="str">
        <f t="shared" si="124"/>
        <v/>
      </c>
      <c r="N441" t="str">
        <f>IF(O441="0","",IF(L441=1,VLOOKUP(O441+0,slovy!$A$2:$C$10,3,FALSE),IF(Q441="1","",VLOOKUP(O441+0,slovy!$A$2:$B$10,2))))</f>
        <v/>
      </c>
      <c r="O441" t="str">
        <f t="shared" si="119"/>
        <v>0</v>
      </c>
      <c r="P441" t="e">
        <f>IF(Q441="0","",IF(Q441="1",VLOOKUP(O441+0,slovy!$F$2:$G$11,2,FALSE),VLOOKUP(Q441+0,slovy!$D$2:$E$10,2,FALSE)))</f>
        <v>#VALUE!</v>
      </c>
      <c r="Q441" t="str">
        <f t="shared" si="125"/>
        <v/>
      </c>
      <c r="R441">
        <f t="shared" si="109"/>
        <v>1</v>
      </c>
      <c r="S441" t="str">
        <f t="shared" si="110"/>
        <v/>
      </c>
      <c r="T441" t="str">
        <f>IF(U441="0","",IF(R441=1,VLOOKUP(U441+0,slovy!$A$2:$C$10,3,FALSE),IF(W441="1","",VLOOKUP(U441+0,slovy!$A$2:$B$10,2))))</f>
        <v/>
      </c>
      <c r="U441" t="str">
        <f t="shared" si="111"/>
        <v>0</v>
      </c>
      <c r="V441" t="e">
        <f>IF(W441="0","",IF(W441="1",VLOOKUP(U441+0,slovy!$F$2:$G$11,2,FALSE),VLOOKUP(W441+0,slovy!$D$2:$E$10,2,FALSE)))</f>
        <v>#VALUE!</v>
      </c>
      <c r="W441" t="str">
        <f t="shared" si="112"/>
        <v/>
      </c>
      <c r="X441" t="e">
        <f>IF(Y441="0","",VLOOKUP(Y441+0,slovy!$H$2:$I$10,2,FALSE))</f>
        <v>#VALUE!</v>
      </c>
      <c r="Y441" t="str">
        <f t="shared" si="113"/>
        <v/>
      </c>
      <c r="Z441" t="e">
        <f>IF(AC441="",VLOOKUP(AA441+0,slovy!$J$2:$K$10,2,FALSE),IF(AC441="0",IF(AE441="0","",IF(AA441="0","",VLOOKUP(AA441+0,slovy!J441:K449,2,FALSE))),IF(AC441="1","",IF(AA441="0",IF(AC441&gt;1,slovy!$M$13,""),VLOOKUP(AA441+0,slovy!$L$2:$M$10,2,FALSE)))))</f>
        <v>#VALUE!</v>
      </c>
      <c r="AA441" t="str">
        <f t="shared" si="114"/>
        <v/>
      </c>
      <c r="AB441" t="e">
        <f>IF(ISBLANK(AC441),"",IF(AC441="0","",IF(AC441="1",CONCATENATE(VLOOKUP(AA441+0,slovy!$F$2:$G$11,2,FALSE),slovy!$M$13),VLOOKUP(AC441+0,slovy!$D$2:$E$10,2,FALSE))))</f>
        <v>#VALUE!</v>
      </c>
      <c r="AC441" t="str">
        <f t="shared" si="115"/>
        <v/>
      </c>
      <c r="AD441" t="e">
        <f>IF(ISBLANK(AE441),"",IF(AE441="0","",IF(AA441="0",CONCATENATE(VLOOKUP(AE441+0,slovy!$H$2:$I$10,2,FALSE),slovy!$M$13),VLOOKUP(AE441+0,slovy!$H$2:$I$10,2,FALSE))))</f>
        <v>#VALUE!</v>
      </c>
      <c r="AE441" t="str">
        <f t="shared" si="116"/>
        <v/>
      </c>
      <c r="AF441" t="e">
        <f>IF(ISBLANK(AG441),"",VLOOKUP(AG441+0,slovy!$N$2:$O$10,2,FALSE))</f>
        <v>#VALUE!</v>
      </c>
      <c r="AG441" t="str">
        <f t="shared" si="117"/>
        <v/>
      </c>
      <c r="AK441">
        <f>ÚJ!$B$2</f>
        <v>0</v>
      </c>
      <c r="AL441">
        <f>ÚJ!$B$3</f>
        <v>0</v>
      </c>
      <c r="AM441">
        <f>ÚJ!$B$4</f>
        <v>0</v>
      </c>
      <c r="AN441" s="200">
        <f>ÚJ!$B$5</f>
        <v>0</v>
      </c>
    </row>
    <row r="442" spans="1:40" x14ac:dyDescent="0.25">
      <c r="A442" t="str">
        <f>IF(ISBLANK('Peněžní deník'!C446),"",'Peněžní deník'!C446)</f>
        <v/>
      </c>
      <c r="B442" s="197" t="str">
        <f>IF(ISBLANK('Peněžní deník'!B446),"",'Peněžní deník'!B446)</f>
        <v/>
      </c>
      <c r="C442" t="str">
        <f>IF(ISBLANK('Peněžní deník'!D446),"",'Peněžní deník'!D446)</f>
        <v/>
      </c>
      <c r="D442" t="str">
        <f>IF(ISNUMBER('Peněžní deník'!F446),"příjmový",IF(ISNUMBER('Peněžní deník'!G446),"výdajový",IF(ISNUMBER('Peněžní deník'!H446),"příjmový",IF(ISNUMBER('Peněžní deník'!I446),"výdajový",""))))</f>
        <v/>
      </c>
      <c r="E442" t="str">
        <f>IF(ISNUMBER('Peněžní deník'!F446),"hotově",IF(ISNUMBER('Peněžní deník'!G446),"hotově",IF(ISNUMBER('Peněžní deník'!H446),"na účet",IF(ISNUMBER('Peněžní deník'!I446),"z účtu",""))))</f>
        <v/>
      </c>
      <c r="F442" t="e">
        <f>VLOOKUP('Peněžní deník'!E446,'Čísla položek'!$A$2:$C$45,2,FALSE)</f>
        <v>#N/A</v>
      </c>
      <c r="G442" s="205" t="str">
        <f>TEXT('Peněžní deník'!F446+'Peněžní deník'!G446+'Peněžní deník'!H446+'Peněžní deník'!I446,"0,00")</f>
        <v>0,00</v>
      </c>
      <c r="H442" s="205">
        <f t="shared" si="118"/>
        <v>0</v>
      </c>
      <c r="I442" s="205">
        <f t="shared" si="121"/>
        <v>0</v>
      </c>
      <c r="J442" t="str">
        <f t="shared" si="120"/>
        <v/>
      </c>
      <c r="K442" t="str">
        <f t="shared" si="122"/>
        <v/>
      </c>
      <c r="L442">
        <f t="shared" si="123"/>
        <v>1</v>
      </c>
      <c r="M442" t="str">
        <f t="shared" si="124"/>
        <v/>
      </c>
      <c r="N442" t="str">
        <f>IF(O442="0","",IF(L442=1,VLOOKUP(O442+0,slovy!$A$2:$C$10,3,FALSE),IF(Q442="1","",VLOOKUP(O442+0,slovy!$A$2:$B$10,2))))</f>
        <v/>
      </c>
      <c r="O442" t="str">
        <f t="shared" si="119"/>
        <v>0</v>
      </c>
      <c r="P442" t="e">
        <f>IF(Q442="0","",IF(Q442="1",VLOOKUP(O442+0,slovy!$F$2:$G$11,2,FALSE),VLOOKUP(Q442+0,slovy!$D$2:$E$10,2,FALSE)))</f>
        <v>#VALUE!</v>
      </c>
      <c r="Q442" t="str">
        <f t="shared" si="125"/>
        <v/>
      </c>
      <c r="R442">
        <f t="shared" si="109"/>
        <v>1</v>
      </c>
      <c r="S442" t="str">
        <f t="shared" si="110"/>
        <v/>
      </c>
      <c r="T442" t="str">
        <f>IF(U442="0","",IF(R442=1,VLOOKUP(U442+0,slovy!$A$2:$C$10,3,FALSE),IF(W442="1","",VLOOKUP(U442+0,slovy!$A$2:$B$10,2))))</f>
        <v/>
      </c>
      <c r="U442" t="str">
        <f t="shared" si="111"/>
        <v>0</v>
      </c>
      <c r="V442" t="e">
        <f>IF(W442="0","",IF(W442="1",VLOOKUP(U442+0,slovy!$F$2:$G$11,2,FALSE),VLOOKUP(W442+0,slovy!$D$2:$E$10,2,FALSE)))</f>
        <v>#VALUE!</v>
      </c>
      <c r="W442" t="str">
        <f t="shared" si="112"/>
        <v/>
      </c>
      <c r="X442" t="e">
        <f>IF(Y442="0","",VLOOKUP(Y442+0,slovy!$H$2:$I$10,2,FALSE))</f>
        <v>#VALUE!</v>
      </c>
      <c r="Y442" t="str">
        <f t="shared" si="113"/>
        <v/>
      </c>
      <c r="Z442" t="e">
        <f>IF(AC442="",VLOOKUP(AA442+0,slovy!$J$2:$K$10,2,FALSE),IF(AC442="0",IF(AE442="0","",IF(AA442="0","",VLOOKUP(AA442+0,slovy!J442:K450,2,FALSE))),IF(AC442="1","",IF(AA442="0",IF(AC442&gt;1,slovy!$M$13,""),VLOOKUP(AA442+0,slovy!$L$2:$M$10,2,FALSE)))))</f>
        <v>#VALUE!</v>
      </c>
      <c r="AA442" t="str">
        <f t="shared" si="114"/>
        <v/>
      </c>
      <c r="AB442" t="e">
        <f>IF(ISBLANK(AC442),"",IF(AC442="0","",IF(AC442="1",CONCATENATE(VLOOKUP(AA442+0,slovy!$F$2:$G$11,2,FALSE),slovy!$M$13),VLOOKUP(AC442+0,slovy!$D$2:$E$10,2,FALSE))))</f>
        <v>#VALUE!</v>
      </c>
      <c r="AC442" t="str">
        <f t="shared" si="115"/>
        <v/>
      </c>
      <c r="AD442" t="e">
        <f>IF(ISBLANK(AE442),"",IF(AE442="0","",IF(AA442="0",CONCATENATE(VLOOKUP(AE442+0,slovy!$H$2:$I$10,2,FALSE),slovy!$M$13),VLOOKUP(AE442+0,slovy!$H$2:$I$10,2,FALSE))))</f>
        <v>#VALUE!</v>
      </c>
      <c r="AE442" t="str">
        <f t="shared" si="116"/>
        <v/>
      </c>
      <c r="AF442" t="e">
        <f>IF(ISBLANK(AG442),"",VLOOKUP(AG442+0,slovy!$N$2:$O$10,2,FALSE))</f>
        <v>#VALUE!</v>
      </c>
      <c r="AG442" t="str">
        <f t="shared" si="117"/>
        <v/>
      </c>
      <c r="AK442">
        <f>ÚJ!$B$2</f>
        <v>0</v>
      </c>
      <c r="AL442">
        <f>ÚJ!$B$3</f>
        <v>0</v>
      </c>
      <c r="AM442">
        <f>ÚJ!$B$4</f>
        <v>0</v>
      </c>
      <c r="AN442" s="200">
        <f>ÚJ!$B$5</f>
        <v>0</v>
      </c>
    </row>
    <row r="443" spans="1:40" x14ac:dyDescent="0.25">
      <c r="A443" t="str">
        <f>IF(ISBLANK('Peněžní deník'!C447),"",'Peněžní deník'!C447)</f>
        <v/>
      </c>
      <c r="B443" s="197" t="str">
        <f>IF(ISBLANK('Peněžní deník'!B447),"",'Peněžní deník'!B447)</f>
        <v/>
      </c>
      <c r="C443" t="str">
        <f>IF(ISBLANK('Peněžní deník'!D447),"",'Peněžní deník'!D447)</f>
        <v/>
      </c>
      <c r="D443" t="str">
        <f>IF(ISNUMBER('Peněžní deník'!F447),"příjmový",IF(ISNUMBER('Peněžní deník'!G447),"výdajový",IF(ISNUMBER('Peněžní deník'!H447),"příjmový",IF(ISNUMBER('Peněžní deník'!I447),"výdajový",""))))</f>
        <v/>
      </c>
      <c r="E443" t="str">
        <f>IF(ISNUMBER('Peněžní deník'!F447),"hotově",IF(ISNUMBER('Peněžní deník'!G447),"hotově",IF(ISNUMBER('Peněžní deník'!H447),"na účet",IF(ISNUMBER('Peněžní deník'!I447),"z účtu",""))))</f>
        <v/>
      </c>
      <c r="F443" t="e">
        <f>VLOOKUP('Peněžní deník'!E447,'Čísla položek'!$A$2:$C$45,2,FALSE)</f>
        <v>#N/A</v>
      </c>
      <c r="G443" s="205" t="str">
        <f>TEXT('Peněžní deník'!F447+'Peněžní deník'!G447+'Peněžní deník'!H447+'Peněžní deník'!I447,"0,00")</f>
        <v>0,00</v>
      </c>
      <c r="H443" s="205">
        <f t="shared" si="118"/>
        <v>0</v>
      </c>
      <c r="I443" s="205">
        <f t="shared" si="121"/>
        <v>0</v>
      </c>
      <c r="J443" t="str">
        <f t="shared" si="120"/>
        <v/>
      </c>
      <c r="K443" t="str">
        <f t="shared" si="122"/>
        <v/>
      </c>
      <c r="L443">
        <f t="shared" si="123"/>
        <v>1</v>
      </c>
      <c r="M443" t="str">
        <f t="shared" si="124"/>
        <v/>
      </c>
      <c r="N443" t="str">
        <f>IF(O443="0","",IF(L443=1,VLOOKUP(O443+0,slovy!$A$2:$C$10,3,FALSE),IF(Q443="1","",VLOOKUP(O443+0,slovy!$A$2:$B$10,2))))</f>
        <v/>
      </c>
      <c r="O443" t="str">
        <f t="shared" si="119"/>
        <v>0</v>
      </c>
      <c r="P443" t="e">
        <f>IF(Q443="0","",IF(Q443="1",VLOOKUP(O443+0,slovy!$F$2:$G$11,2,FALSE),VLOOKUP(Q443+0,slovy!$D$2:$E$10,2,FALSE)))</f>
        <v>#VALUE!</v>
      </c>
      <c r="Q443" t="str">
        <f t="shared" si="125"/>
        <v/>
      </c>
      <c r="R443">
        <f t="shared" si="109"/>
        <v>1</v>
      </c>
      <c r="S443" t="str">
        <f t="shared" si="110"/>
        <v/>
      </c>
      <c r="T443" t="str">
        <f>IF(U443="0","",IF(R443=1,VLOOKUP(U443+0,slovy!$A$2:$C$10,3,FALSE),IF(W443="1","",VLOOKUP(U443+0,slovy!$A$2:$B$10,2))))</f>
        <v/>
      </c>
      <c r="U443" t="str">
        <f t="shared" si="111"/>
        <v>0</v>
      </c>
      <c r="V443" t="e">
        <f>IF(W443="0","",IF(W443="1",VLOOKUP(U443+0,slovy!$F$2:$G$11,2,FALSE),VLOOKUP(W443+0,slovy!$D$2:$E$10,2,FALSE)))</f>
        <v>#VALUE!</v>
      </c>
      <c r="W443" t="str">
        <f t="shared" si="112"/>
        <v/>
      </c>
      <c r="X443" t="e">
        <f>IF(Y443="0","",VLOOKUP(Y443+0,slovy!$H$2:$I$10,2,FALSE))</f>
        <v>#VALUE!</v>
      </c>
      <c r="Y443" t="str">
        <f t="shared" si="113"/>
        <v/>
      </c>
      <c r="Z443" t="e">
        <f>IF(AC443="",VLOOKUP(AA443+0,slovy!$J$2:$K$10,2,FALSE),IF(AC443="0",IF(AE443="0","",IF(AA443="0","",VLOOKUP(AA443+0,slovy!J443:K451,2,FALSE))),IF(AC443="1","",IF(AA443="0",IF(AC443&gt;1,slovy!$M$13,""),VLOOKUP(AA443+0,slovy!$L$2:$M$10,2,FALSE)))))</f>
        <v>#VALUE!</v>
      </c>
      <c r="AA443" t="str">
        <f t="shared" si="114"/>
        <v/>
      </c>
      <c r="AB443" t="e">
        <f>IF(ISBLANK(AC443),"",IF(AC443="0","",IF(AC443="1",CONCATENATE(VLOOKUP(AA443+0,slovy!$F$2:$G$11,2,FALSE),slovy!$M$13),VLOOKUP(AC443+0,slovy!$D$2:$E$10,2,FALSE))))</f>
        <v>#VALUE!</v>
      </c>
      <c r="AC443" t="str">
        <f t="shared" si="115"/>
        <v/>
      </c>
      <c r="AD443" t="e">
        <f>IF(ISBLANK(AE443),"",IF(AE443="0","",IF(AA443="0",CONCATENATE(VLOOKUP(AE443+0,slovy!$H$2:$I$10,2,FALSE),slovy!$M$13),VLOOKUP(AE443+0,slovy!$H$2:$I$10,2,FALSE))))</f>
        <v>#VALUE!</v>
      </c>
      <c r="AE443" t="str">
        <f t="shared" si="116"/>
        <v/>
      </c>
      <c r="AF443" t="e">
        <f>IF(ISBLANK(AG443),"",VLOOKUP(AG443+0,slovy!$N$2:$O$10,2,FALSE))</f>
        <v>#VALUE!</v>
      </c>
      <c r="AG443" t="str">
        <f t="shared" si="117"/>
        <v/>
      </c>
      <c r="AK443">
        <f>ÚJ!$B$2</f>
        <v>0</v>
      </c>
      <c r="AL443">
        <f>ÚJ!$B$3</f>
        <v>0</v>
      </c>
      <c r="AM443">
        <f>ÚJ!$B$4</f>
        <v>0</v>
      </c>
      <c r="AN443" s="200">
        <f>ÚJ!$B$5</f>
        <v>0</v>
      </c>
    </row>
    <row r="444" spans="1:40" x14ac:dyDescent="0.25">
      <c r="A444" t="str">
        <f>IF(ISBLANK('Peněžní deník'!C448),"",'Peněžní deník'!C448)</f>
        <v/>
      </c>
      <c r="B444" s="197" t="str">
        <f>IF(ISBLANK('Peněžní deník'!B448),"",'Peněžní deník'!B448)</f>
        <v/>
      </c>
      <c r="C444" t="str">
        <f>IF(ISBLANK('Peněžní deník'!D448),"",'Peněžní deník'!D448)</f>
        <v/>
      </c>
      <c r="D444" t="str">
        <f>IF(ISNUMBER('Peněžní deník'!F448),"příjmový",IF(ISNUMBER('Peněžní deník'!G448),"výdajový",IF(ISNUMBER('Peněžní deník'!H448),"příjmový",IF(ISNUMBER('Peněžní deník'!I448),"výdajový",""))))</f>
        <v/>
      </c>
      <c r="E444" t="str">
        <f>IF(ISNUMBER('Peněžní deník'!F448),"hotově",IF(ISNUMBER('Peněžní deník'!G448),"hotově",IF(ISNUMBER('Peněžní deník'!H448),"na účet",IF(ISNUMBER('Peněžní deník'!I448),"z účtu",""))))</f>
        <v/>
      </c>
      <c r="F444" t="e">
        <f>VLOOKUP('Peněžní deník'!E448,'Čísla položek'!$A$2:$C$45,2,FALSE)</f>
        <v>#N/A</v>
      </c>
      <c r="G444" s="205" t="str">
        <f>TEXT('Peněžní deník'!F448+'Peněžní deník'!G448+'Peněžní deník'!H448+'Peněžní deník'!I448,"0,00")</f>
        <v>0,00</v>
      </c>
      <c r="H444" s="205">
        <f t="shared" si="118"/>
        <v>0</v>
      </c>
      <c r="I444" s="205">
        <f t="shared" si="121"/>
        <v>0</v>
      </c>
      <c r="J444" t="str">
        <f t="shared" si="120"/>
        <v/>
      </c>
      <c r="K444" t="str">
        <f t="shared" si="122"/>
        <v/>
      </c>
      <c r="L444">
        <f t="shared" si="123"/>
        <v>1</v>
      </c>
      <c r="M444" t="str">
        <f t="shared" si="124"/>
        <v/>
      </c>
      <c r="N444" t="str">
        <f>IF(O444="0","",IF(L444=1,VLOOKUP(O444+0,slovy!$A$2:$C$10,3,FALSE),IF(Q444="1","",VLOOKUP(O444+0,slovy!$A$2:$B$10,2))))</f>
        <v/>
      </c>
      <c r="O444" t="str">
        <f t="shared" si="119"/>
        <v>0</v>
      </c>
      <c r="P444" t="e">
        <f>IF(Q444="0","",IF(Q444="1",VLOOKUP(O444+0,slovy!$F$2:$G$11,2,FALSE),VLOOKUP(Q444+0,slovy!$D$2:$E$10,2,FALSE)))</f>
        <v>#VALUE!</v>
      </c>
      <c r="Q444" t="str">
        <f t="shared" si="125"/>
        <v/>
      </c>
      <c r="R444">
        <f t="shared" si="109"/>
        <v>1</v>
      </c>
      <c r="S444" t="str">
        <f t="shared" si="110"/>
        <v/>
      </c>
      <c r="T444" t="str">
        <f>IF(U444="0","",IF(R444=1,VLOOKUP(U444+0,slovy!$A$2:$C$10,3,FALSE),IF(W444="1","",VLOOKUP(U444+0,slovy!$A$2:$B$10,2))))</f>
        <v/>
      </c>
      <c r="U444" t="str">
        <f t="shared" si="111"/>
        <v>0</v>
      </c>
      <c r="V444" t="e">
        <f>IF(W444="0","",IF(W444="1",VLOOKUP(U444+0,slovy!$F$2:$G$11,2,FALSE),VLOOKUP(W444+0,slovy!$D$2:$E$10,2,FALSE)))</f>
        <v>#VALUE!</v>
      </c>
      <c r="W444" t="str">
        <f t="shared" si="112"/>
        <v/>
      </c>
      <c r="X444" t="e">
        <f>IF(Y444="0","",VLOOKUP(Y444+0,slovy!$H$2:$I$10,2,FALSE))</f>
        <v>#VALUE!</v>
      </c>
      <c r="Y444" t="str">
        <f t="shared" si="113"/>
        <v/>
      </c>
      <c r="Z444" t="e">
        <f>IF(AC444="",VLOOKUP(AA444+0,slovy!$J$2:$K$10,2,FALSE),IF(AC444="0",IF(AE444="0","",IF(AA444="0","",VLOOKUP(AA444+0,slovy!J444:K452,2,FALSE))),IF(AC444="1","",IF(AA444="0",IF(AC444&gt;1,slovy!$M$13,""),VLOOKUP(AA444+0,slovy!$L$2:$M$10,2,FALSE)))))</f>
        <v>#VALUE!</v>
      </c>
      <c r="AA444" t="str">
        <f t="shared" si="114"/>
        <v/>
      </c>
      <c r="AB444" t="e">
        <f>IF(ISBLANK(AC444),"",IF(AC444="0","",IF(AC444="1",CONCATENATE(VLOOKUP(AA444+0,slovy!$F$2:$G$11,2,FALSE),slovy!$M$13),VLOOKUP(AC444+0,slovy!$D$2:$E$10,2,FALSE))))</f>
        <v>#VALUE!</v>
      </c>
      <c r="AC444" t="str">
        <f t="shared" si="115"/>
        <v/>
      </c>
      <c r="AD444" t="e">
        <f>IF(ISBLANK(AE444),"",IF(AE444="0","",IF(AA444="0",CONCATENATE(VLOOKUP(AE444+0,slovy!$H$2:$I$10,2,FALSE),slovy!$M$13),VLOOKUP(AE444+0,slovy!$H$2:$I$10,2,FALSE))))</f>
        <v>#VALUE!</v>
      </c>
      <c r="AE444" t="str">
        <f t="shared" si="116"/>
        <v/>
      </c>
      <c r="AF444" t="e">
        <f>IF(ISBLANK(AG444),"",VLOOKUP(AG444+0,slovy!$N$2:$O$10,2,FALSE))</f>
        <v>#VALUE!</v>
      </c>
      <c r="AG444" t="str">
        <f t="shared" si="117"/>
        <v/>
      </c>
      <c r="AK444">
        <f>ÚJ!$B$2</f>
        <v>0</v>
      </c>
      <c r="AL444">
        <f>ÚJ!$B$3</f>
        <v>0</v>
      </c>
      <c r="AM444">
        <f>ÚJ!$B$4</f>
        <v>0</v>
      </c>
      <c r="AN444" s="200">
        <f>ÚJ!$B$5</f>
        <v>0</v>
      </c>
    </row>
    <row r="445" spans="1:40" x14ac:dyDescent="0.25">
      <c r="A445" t="str">
        <f>IF(ISBLANK('Peněžní deník'!C449),"",'Peněžní deník'!C449)</f>
        <v/>
      </c>
      <c r="B445" s="197" t="str">
        <f>IF(ISBLANK('Peněžní deník'!B449),"",'Peněžní deník'!B449)</f>
        <v/>
      </c>
      <c r="C445" t="str">
        <f>IF(ISBLANK('Peněžní deník'!D449),"",'Peněžní deník'!D449)</f>
        <v/>
      </c>
      <c r="D445" t="str">
        <f>IF(ISNUMBER('Peněžní deník'!F449),"příjmový",IF(ISNUMBER('Peněžní deník'!G449),"výdajový",IF(ISNUMBER('Peněžní deník'!H449),"příjmový",IF(ISNUMBER('Peněžní deník'!I449),"výdajový",""))))</f>
        <v/>
      </c>
      <c r="E445" t="str">
        <f>IF(ISNUMBER('Peněžní deník'!F449),"hotově",IF(ISNUMBER('Peněžní deník'!G449),"hotově",IF(ISNUMBER('Peněžní deník'!H449),"na účet",IF(ISNUMBER('Peněžní deník'!I449),"z účtu",""))))</f>
        <v/>
      </c>
      <c r="F445" t="e">
        <f>VLOOKUP('Peněžní deník'!E449,'Čísla položek'!$A$2:$C$45,2,FALSE)</f>
        <v>#N/A</v>
      </c>
      <c r="G445" s="205" t="str">
        <f>TEXT('Peněžní deník'!F449+'Peněžní deník'!G449+'Peněžní deník'!H449+'Peněžní deník'!I449,"0,00")</f>
        <v>0,00</v>
      </c>
      <c r="H445" s="205">
        <f t="shared" si="118"/>
        <v>0</v>
      </c>
      <c r="I445" s="205">
        <f t="shared" si="121"/>
        <v>0</v>
      </c>
      <c r="J445" t="str">
        <f t="shared" si="120"/>
        <v/>
      </c>
      <c r="K445" t="str">
        <f t="shared" si="122"/>
        <v/>
      </c>
      <c r="L445">
        <f t="shared" si="123"/>
        <v>1</v>
      </c>
      <c r="M445" t="str">
        <f t="shared" si="124"/>
        <v/>
      </c>
      <c r="N445" t="str">
        <f>IF(O445="0","",IF(L445=1,VLOOKUP(O445+0,slovy!$A$2:$C$10,3,FALSE),IF(Q445="1","",VLOOKUP(O445+0,slovy!$A$2:$B$10,2))))</f>
        <v/>
      </c>
      <c r="O445" t="str">
        <f t="shared" si="119"/>
        <v>0</v>
      </c>
      <c r="P445" t="e">
        <f>IF(Q445="0","",IF(Q445="1",VLOOKUP(O445+0,slovy!$F$2:$G$11,2,FALSE),VLOOKUP(Q445+0,slovy!$D$2:$E$10,2,FALSE)))</f>
        <v>#VALUE!</v>
      </c>
      <c r="Q445" t="str">
        <f t="shared" si="125"/>
        <v/>
      </c>
      <c r="R445">
        <f t="shared" si="109"/>
        <v>1</v>
      </c>
      <c r="S445" t="str">
        <f t="shared" si="110"/>
        <v/>
      </c>
      <c r="T445" t="str">
        <f>IF(U445="0","",IF(R445=1,VLOOKUP(U445+0,slovy!$A$2:$C$10,3,FALSE),IF(W445="1","",VLOOKUP(U445+0,slovy!$A$2:$B$10,2))))</f>
        <v/>
      </c>
      <c r="U445" t="str">
        <f t="shared" si="111"/>
        <v>0</v>
      </c>
      <c r="V445" t="e">
        <f>IF(W445="0","",IF(W445="1",VLOOKUP(U445+0,slovy!$F$2:$G$11,2,FALSE),VLOOKUP(W445+0,slovy!$D$2:$E$10,2,FALSE)))</f>
        <v>#VALUE!</v>
      </c>
      <c r="W445" t="str">
        <f t="shared" si="112"/>
        <v/>
      </c>
      <c r="X445" t="e">
        <f>IF(Y445="0","",VLOOKUP(Y445+0,slovy!$H$2:$I$10,2,FALSE))</f>
        <v>#VALUE!</v>
      </c>
      <c r="Y445" t="str">
        <f t="shared" si="113"/>
        <v/>
      </c>
      <c r="Z445" t="e">
        <f>IF(AC445="",VLOOKUP(AA445+0,slovy!$J$2:$K$10,2,FALSE),IF(AC445="0",IF(AE445="0","",IF(AA445="0","",VLOOKUP(AA445+0,slovy!J445:K453,2,FALSE))),IF(AC445="1","",IF(AA445="0",IF(AC445&gt;1,slovy!$M$13,""),VLOOKUP(AA445+0,slovy!$L$2:$M$10,2,FALSE)))))</f>
        <v>#VALUE!</v>
      </c>
      <c r="AA445" t="str">
        <f t="shared" si="114"/>
        <v/>
      </c>
      <c r="AB445" t="e">
        <f>IF(ISBLANK(AC445),"",IF(AC445="0","",IF(AC445="1",CONCATENATE(VLOOKUP(AA445+0,slovy!$F$2:$G$11,2,FALSE),slovy!$M$13),VLOOKUP(AC445+0,slovy!$D$2:$E$10,2,FALSE))))</f>
        <v>#VALUE!</v>
      </c>
      <c r="AC445" t="str">
        <f t="shared" si="115"/>
        <v/>
      </c>
      <c r="AD445" t="e">
        <f>IF(ISBLANK(AE445),"",IF(AE445="0","",IF(AA445="0",CONCATENATE(VLOOKUP(AE445+0,slovy!$H$2:$I$10,2,FALSE),slovy!$M$13),VLOOKUP(AE445+0,slovy!$H$2:$I$10,2,FALSE))))</f>
        <v>#VALUE!</v>
      </c>
      <c r="AE445" t="str">
        <f t="shared" si="116"/>
        <v/>
      </c>
      <c r="AF445" t="e">
        <f>IF(ISBLANK(AG445),"",VLOOKUP(AG445+0,slovy!$N$2:$O$10,2,FALSE))</f>
        <v>#VALUE!</v>
      </c>
      <c r="AG445" t="str">
        <f t="shared" si="117"/>
        <v/>
      </c>
      <c r="AK445">
        <f>ÚJ!$B$2</f>
        <v>0</v>
      </c>
      <c r="AL445">
        <f>ÚJ!$B$3</f>
        <v>0</v>
      </c>
      <c r="AM445">
        <f>ÚJ!$B$4</f>
        <v>0</v>
      </c>
      <c r="AN445" s="200">
        <f>ÚJ!$B$5</f>
        <v>0</v>
      </c>
    </row>
    <row r="446" spans="1:40" x14ac:dyDescent="0.25">
      <c r="A446" t="str">
        <f>IF(ISBLANK('Peněžní deník'!C450),"",'Peněžní deník'!C450)</f>
        <v/>
      </c>
      <c r="B446" s="197" t="str">
        <f>IF(ISBLANK('Peněžní deník'!B450),"",'Peněžní deník'!B450)</f>
        <v/>
      </c>
      <c r="C446" t="str">
        <f>IF(ISBLANK('Peněžní deník'!D450),"",'Peněžní deník'!D450)</f>
        <v/>
      </c>
      <c r="D446" t="str">
        <f>IF(ISNUMBER('Peněžní deník'!F450),"příjmový",IF(ISNUMBER('Peněžní deník'!G450),"výdajový",IF(ISNUMBER('Peněžní deník'!H450),"příjmový",IF(ISNUMBER('Peněžní deník'!I450),"výdajový",""))))</f>
        <v/>
      </c>
      <c r="E446" t="str">
        <f>IF(ISNUMBER('Peněžní deník'!F450),"hotově",IF(ISNUMBER('Peněžní deník'!G450),"hotově",IF(ISNUMBER('Peněžní deník'!H450),"na účet",IF(ISNUMBER('Peněžní deník'!I450),"z účtu",""))))</f>
        <v/>
      </c>
      <c r="F446" t="e">
        <f>VLOOKUP('Peněžní deník'!E450,'Čísla položek'!$A$2:$C$45,2,FALSE)</f>
        <v>#N/A</v>
      </c>
      <c r="G446" s="205" t="str">
        <f>TEXT('Peněžní deník'!F450+'Peněžní deník'!G450+'Peněžní deník'!H450+'Peněžní deník'!I450,"0,00")</f>
        <v>0,00</v>
      </c>
      <c r="H446" s="205">
        <f t="shared" si="118"/>
        <v>0</v>
      </c>
      <c r="I446" s="205">
        <f t="shared" si="121"/>
        <v>0</v>
      </c>
      <c r="J446" t="str">
        <f t="shared" si="120"/>
        <v/>
      </c>
      <c r="K446" t="str">
        <f t="shared" si="122"/>
        <v/>
      </c>
      <c r="L446">
        <f t="shared" si="123"/>
        <v>1</v>
      </c>
      <c r="M446" t="str">
        <f t="shared" si="124"/>
        <v/>
      </c>
      <c r="N446" t="str">
        <f>IF(O446="0","",IF(L446=1,VLOOKUP(O446+0,slovy!$A$2:$C$10,3,FALSE),IF(Q446="1","",VLOOKUP(O446+0,slovy!$A$2:$B$10,2))))</f>
        <v/>
      </c>
      <c r="O446" t="str">
        <f t="shared" si="119"/>
        <v>0</v>
      </c>
      <c r="P446" t="e">
        <f>IF(Q446="0","",IF(Q446="1",VLOOKUP(O446+0,slovy!$F$2:$G$11,2,FALSE),VLOOKUP(Q446+0,slovy!$D$2:$E$10,2,FALSE)))</f>
        <v>#VALUE!</v>
      </c>
      <c r="Q446" t="str">
        <f t="shared" si="125"/>
        <v/>
      </c>
      <c r="R446">
        <f t="shared" si="109"/>
        <v>1</v>
      </c>
      <c r="S446" t="str">
        <f t="shared" si="110"/>
        <v/>
      </c>
      <c r="T446" t="str">
        <f>IF(U446="0","",IF(R446=1,VLOOKUP(U446+0,slovy!$A$2:$C$10,3,FALSE),IF(W446="1","",VLOOKUP(U446+0,slovy!$A$2:$B$10,2))))</f>
        <v/>
      </c>
      <c r="U446" t="str">
        <f t="shared" si="111"/>
        <v>0</v>
      </c>
      <c r="V446" t="e">
        <f>IF(W446="0","",IF(W446="1",VLOOKUP(U446+0,slovy!$F$2:$G$11,2,FALSE),VLOOKUP(W446+0,slovy!$D$2:$E$10,2,FALSE)))</f>
        <v>#VALUE!</v>
      </c>
      <c r="W446" t="str">
        <f t="shared" si="112"/>
        <v/>
      </c>
      <c r="X446" t="e">
        <f>IF(Y446="0","",VLOOKUP(Y446+0,slovy!$H$2:$I$10,2,FALSE))</f>
        <v>#VALUE!</v>
      </c>
      <c r="Y446" t="str">
        <f t="shared" si="113"/>
        <v/>
      </c>
      <c r="Z446" t="e">
        <f>IF(AC446="",VLOOKUP(AA446+0,slovy!$J$2:$K$10,2,FALSE),IF(AC446="0",IF(AE446="0","",IF(AA446="0","",VLOOKUP(AA446+0,slovy!J446:K454,2,FALSE))),IF(AC446="1","",IF(AA446="0",IF(AC446&gt;1,slovy!$M$13,""),VLOOKUP(AA446+0,slovy!$L$2:$M$10,2,FALSE)))))</f>
        <v>#VALUE!</v>
      </c>
      <c r="AA446" t="str">
        <f t="shared" si="114"/>
        <v/>
      </c>
      <c r="AB446" t="e">
        <f>IF(ISBLANK(AC446),"",IF(AC446="0","",IF(AC446="1",CONCATENATE(VLOOKUP(AA446+0,slovy!$F$2:$G$11,2,FALSE),slovy!$M$13),VLOOKUP(AC446+0,slovy!$D$2:$E$10,2,FALSE))))</f>
        <v>#VALUE!</v>
      </c>
      <c r="AC446" t="str">
        <f t="shared" si="115"/>
        <v/>
      </c>
      <c r="AD446" t="e">
        <f>IF(ISBLANK(AE446),"",IF(AE446="0","",IF(AA446="0",CONCATENATE(VLOOKUP(AE446+0,slovy!$H$2:$I$10,2,FALSE),slovy!$M$13),VLOOKUP(AE446+0,slovy!$H$2:$I$10,2,FALSE))))</f>
        <v>#VALUE!</v>
      </c>
      <c r="AE446" t="str">
        <f t="shared" si="116"/>
        <v/>
      </c>
      <c r="AF446" t="e">
        <f>IF(ISBLANK(AG446),"",VLOOKUP(AG446+0,slovy!$N$2:$O$10,2,FALSE))</f>
        <v>#VALUE!</v>
      </c>
      <c r="AG446" t="str">
        <f t="shared" si="117"/>
        <v/>
      </c>
      <c r="AK446">
        <f>ÚJ!$B$2</f>
        <v>0</v>
      </c>
      <c r="AL446">
        <f>ÚJ!$B$3</f>
        <v>0</v>
      </c>
      <c r="AM446">
        <f>ÚJ!$B$4</f>
        <v>0</v>
      </c>
      <c r="AN446" s="200">
        <f>ÚJ!$B$5</f>
        <v>0</v>
      </c>
    </row>
    <row r="447" spans="1:40" x14ac:dyDescent="0.25">
      <c r="A447" t="str">
        <f>IF(ISBLANK('Peněžní deník'!C451),"",'Peněžní deník'!C451)</f>
        <v/>
      </c>
      <c r="B447" s="197" t="str">
        <f>IF(ISBLANK('Peněžní deník'!B451),"",'Peněžní deník'!B451)</f>
        <v/>
      </c>
      <c r="C447" t="str">
        <f>IF(ISBLANK('Peněžní deník'!D451),"",'Peněžní deník'!D451)</f>
        <v/>
      </c>
      <c r="D447" t="str">
        <f>IF(ISNUMBER('Peněžní deník'!F451),"příjmový",IF(ISNUMBER('Peněžní deník'!G451),"výdajový",IF(ISNUMBER('Peněžní deník'!H451),"příjmový",IF(ISNUMBER('Peněžní deník'!I451),"výdajový",""))))</f>
        <v/>
      </c>
      <c r="E447" t="str">
        <f>IF(ISNUMBER('Peněžní deník'!F451),"hotově",IF(ISNUMBER('Peněžní deník'!G451),"hotově",IF(ISNUMBER('Peněžní deník'!H451),"na účet",IF(ISNUMBER('Peněžní deník'!I451),"z účtu",""))))</f>
        <v/>
      </c>
      <c r="F447" t="e">
        <f>VLOOKUP('Peněžní deník'!E451,'Čísla položek'!$A$2:$C$45,2,FALSE)</f>
        <v>#N/A</v>
      </c>
      <c r="G447" s="205" t="str">
        <f>TEXT('Peněžní deník'!F451+'Peněžní deník'!G451+'Peněžní deník'!H451+'Peněžní deník'!I451,"0,00")</f>
        <v>0,00</v>
      </c>
      <c r="H447" s="205">
        <f t="shared" si="118"/>
        <v>0</v>
      </c>
      <c r="I447" s="205">
        <f t="shared" si="121"/>
        <v>0</v>
      </c>
      <c r="J447" t="str">
        <f t="shared" si="120"/>
        <v/>
      </c>
      <c r="K447" t="str">
        <f t="shared" si="122"/>
        <v/>
      </c>
      <c r="L447">
        <f t="shared" si="123"/>
        <v>1</v>
      </c>
      <c r="M447" t="str">
        <f t="shared" si="124"/>
        <v/>
      </c>
      <c r="N447" t="str">
        <f>IF(O447="0","",IF(L447=1,VLOOKUP(O447+0,slovy!$A$2:$C$10,3,FALSE),IF(Q447="1","",VLOOKUP(O447+0,slovy!$A$2:$B$10,2))))</f>
        <v/>
      </c>
      <c r="O447" t="str">
        <f t="shared" si="119"/>
        <v>0</v>
      </c>
      <c r="P447" t="e">
        <f>IF(Q447="0","",IF(Q447="1",VLOOKUP(O447+0,slovy!$F$2:$G$11,2,FALSE),VLOOKUP(Q447+0,slovy!$D$2:$E$10,2,FALSE)))</f>
        <v>#VALUE!</v>
      </c>
      <c r="Q447" t="str">
        <f t="shared" si="125"/>
        <v/>
      </c>
      <c r="R447">
        <f t="shared" si="109"/>
        <v>1</v>
      </c>
      <c r="S447" t="str">
        <f t="shared" si="110"/>
        <v/>
      </c>
      <c r="T447" t="str">
        <f>IF(U447="0","",IF(R447=1,VLOOKUP(U447+0,slovy!$A$2:$C$10,3,FALSE),IF(W447="1","",VLOOKUP(U447+0,slovy!$A$2:$B$10,2))))</f>
        <v/>
      </c>
      <c r="U447" t="str">
        <f t="shared" si="111"/>
        <v>0</v>
      </c>
      <c r="V447" t="e">
        <f>IF(W447="0","",IF(W447="1",VLOOKUP(U447+0,slovy!$F$2:$G$11,2,FALSE),VLOOKUP(W447+0,slovy!$D$2:$E$10,2,FALSE)))</f>
        <v>#VALUE!</v>
      </c>
      <c r="W447" t="str">
        <f t="shared" si="112"/>
        <v/>
      </c>
      <c r="X447" t="e">
        <f>IF(Y447="0","",VLOOKUP(Y447+0,slovy!$H$2:$I$10,2,FALSE))</f>
        <v>#VALUE!</v>
      </c>
      <c r="Y447" t="str">
        <f t="shared" si="113"/>
        <v/>
      </c>
      <c r="Z447" t="e">
        <f>IF(AC447="",VLOOKUP(AA447+0,slovy!$J$2:$K$10,2,FALSE),IF(AC447="0",IF(AE447="0","",IF(AA447="0","",VLOOKUP(AA447+0,slovy!J447:K455,2,FALSE))),IF(AC447="1","",IF(AA447="0",IF(AC447&gt;1,slovy!$M$13,""),VLOOKUP(AA447+0,slovy!$L$2:$M$10,2,FALSE)))))</f>
        <v>#VALUE!</v>
      </c>
      <c r="AA447" t="str">
        <f t="shared" si="114"/>
        <v/>
      </c>
      <c r="AB447" t="e">
        <f>IF(ISBLANK(AC447),"",IF(AC447="0","",IF(AC447="1",CONCATENATE(VLOOKUP(AA447+0,slovy!$F$2:$G$11,2,FALSE),slovy!$M$13),VLOOKUP(AC447+0,slovy!$D$2:$E$10,2,FALSE))))</f>
        <v>#VALUE!</v>
      </c>
      <c r="AC447" t="str">
        <f t="shared" si="115"/>
        <v/>
      </c>
      <c r="AD447" t="e">
        <f>IF(ISBLANK(AE447),"",IF(AE447="0","",IF(AA447="0",CONCATENATE(VLOOKUP(AE447+0,slovy!$H$2:$I$10,2,FALSE),slovy!$M$13),VLOOKUP(AE447+0,slovy!$H$2:$I$10,2,FALSE))))</f>
        <v>#VALUE!</v>
      </c>
      <c r="AE447" t="str">
        <f t="shared" si="116"/>
        <v/>
      </c>
      <c r="AF447" t="e">
        <f>IF(ISBLANK(AG447),"",VLOOKUP(AG447+0,slovy!$N$2:$O$10,2,FALSE))</f>
        <v>#VALUE!</v>
      </c>
      <c r="AG447" t="str">
        <f t="shared" si="117"/>
        <v/>
      </c>
      <c r="AK447">
        <f>ÚJ!$B$2</f>
        <v>0</v>
      </c>
      <c r="AL447">
        <f>ÚJ!$B$3</f>
        <v>0</v>
      </c>
      <c r="AM447">
        <f>ÚJ!$B$4</f>
        <v>0</v>
      </c>
      <c r="AN447" s="200">
        <f>ÚJ!$B$5</f>
        <v>0</v>
      </c>
    </row>
    <row r="448" spans="1:40" x14ac:dyDescent="0.25">
      <c r="A448" t="str">
        <f>IF(ISBLANK('Peněžní deník'!C452),"",'Peněžní deník'!C452)</f>
        <v/>
      </c>
      <c r="B448" s="197" t="str">
        <f>IF(ISBLANK('Peněžní deník'!B452),"",'Peněžní deník'!B452)</f>
        <v/>
      </c>
      <c r="C448" t="str">
        <f>IF(ISBLANK('Peněžní deník'!D452),"",'Peněžní deník'!D452)</f>
        <v/>
      </c>
      <c r="D448" t="str">
        <f>IF(ISNUMBER('Peněžní deník'!F452),"příjmový",IF(ISNUMBER('Peněžní deník'!G452),"výdajový",IF(ISNUMBER('Peněžní deník'!H452),"příjmový",IF(ISNUMBER('Peněžní deník'!I452),"výdajový",""))))</f>
        <v/>
      </c>
      <c r="E448" t="str">
        <f>IF(ISNUMBER('Peněžní deník'!F452),"hotově",IF(ISNUMBER('Peněžní deník'!G452),"hotově",IF(ISNUMBER('Peněžní deník'!H452),"na účet",IF(ISNUMBER('Peněžní deník'!I452),"z účtu",""))))</f>
        <v/>
      </c>
      <c r="F448" t="e">
        <f>VLOOKUP('Peněžní deník'!E452,'Čísla položek'!$A$2:$C$45,2,FALSE)</f>
        <v>#N/A</v>
      </c>
      <c r="G448" s="205" t="str">
        <f>TEXT('Peněžní deník'!F452+'Peněžní deník'!G452+'Peněžní deník'!H452+'Peněžní deník'!I452,"0,00")</f>
        <v>0,00</v>
      </c>
      <c r="H448" s="205">
        <f t="shared" si="118"/>
        <v>0</v>
      </c>
      <c r="I448" s="205">
        <f t="shared" si="121"/>
        <v>0</v>
      </c>
      <c r="J448" t="str">
        <f t="shared" si="120"/>
        <v/>
      </c>
      <c r="K448" t="str">
        <f t="shared" si="122"/>
        <v/>
      </c>
      <c r="L448">
        <f t="shared" si="123"/>
        <v>1</v>
      </c>
      <c r="M448" t="str">
        <f t="shared" si="124"/>
        <v/>
      </c>
      <c r="N448" t="str">
        <f>IF(O448="0","",IF(L448=1,VLOOKUP(O448+0,slovy!$A$2:$C$10,3,FALSE),IF(Q448="1","",VLOOKUP(O448+0,slovy!$A$2:$B$10,2))))</f>
        <v/>
      </c>
      <c r="O448" t="str">
        <f t="shared" si="119"/>
        <v>0</v>
      </c>
      <c r="P448" t="e">
        <f>IF(Q448="0","",IF(Q448="1",VLOOKUP(O448+0,slovy!$F$2:$G$11,2,FALSE),VLOOKUP(Q448+0,slovy!$D$2:$E$10,2,FALSE)))</f>
        <v>#VALUE!</v>
      </c>
      <c r="Q448" t="str">
        <f t="shared" si="125"/>
        <v/>
      </c>
      <c r="R448">
        <f t="shared" si="109"/>
        <v>1</v>
      </c>
      <c r="S448" t="str">
        <f t="shared" si="110"/>
        <v/>
      </c>
      <c r="T448" t="str">
        <f>IF(U448="0","",IF(R448=1,VLOOKUP(U448+0,slovy!$A$2:$C$10,3,FALSE),IF(W448="1","",VLOOKUP(U448+0,slovy!$A$2:$B$10,2))))</f>
        <v/>
      </c>
      <c r="U448" t="str">
        <f t="shared" si="111"/>
        <v>0</v>
      </c>
      <c r="V448" t="e">
        <f>IF(W448="0","",IF(W448="1",VLOOKUP(U448+0,slovy!$F$2:$G$11,2,FALSE),VLOOKUP(W448+0,slovy!$D$2:$E$10,2,FALSE)))</f>
        <v>#VALUE!</v>
      </c>
      <c r="W448" t="str">
        <f t="shared" si="112"/>
        <v/>
      </c>
      <c r="X448" t="e">
        <f>IF(Y448="0","",VLOOKUP(Y448+0,slovy!$H$2:$I$10,2,FALSE))</f>
        <v>#VALUE!</v>
      </c>
      <c r="Y448" t="str">
        <f t="shared" si="113"/>
        <v/>
      </c>
      <c r="Z448" t="e">
        <f>IF(AC448="",VLOOKUP(AA448+0,slovy!$J$2:$K$10,2,FALSE),IF(AC448="0",IF(AE448="0","",IF(AA448="0","",VLOOKUP(AA448+0,slovy!J448:K456,2,FALSE))),IF(AC448="1","",IF(AA448="0",IF(AC448&gt;1,slovy!$M$13,""),VLOOKUP(AA448+0,slovy!$L$2:$M$10,2,FALSE)))))</f>
        <v>#VALUE!</v>
      </c>
      <c r="AA448" t="str">
        <f t="shared" si="114"/>
        <v/>
      </c>
      <c r="AB448" t="e">
        <f>IF(ISBLANK(AC448),"",IF(AC448="0","",IF(AC448="1",CONCATENATE(VLOOKUP(AA448+0,slovy!$F$2:$G$11,2,FALSE),slovy!$M$13),VLOOKUP(AC448+0,slovy!$D$2:$E$10,2,FALSE))))</f>
        <v>#VALUE!</v>
      </c>
      <c r="AC448" t="str">
        <f t="shared" si="115"/>
        <v/>
      </c>
      <c r="AD448" t="e">
        <f>IF(ISBLANK(AE448),"",IF(AE448="0","",IF(AA448="0",CONCATENATE(VLOOKUP(AE448+0,slovy!$H$2:$I$10,2,FALSE),slovy!$M$13),VLOOKUP(AE448+0,slovy!$H$2:$I$10,2,FALSE))))</f>
        <v>#VALUE!</v>
      </c>
      <c r="AE448" t="str">
        <f t="shared" si="116"/>
        <v/>
      </c>
      <c r="AF448" t="e">
        <f>IF(ISBLANK(AG448),"",VLOOKUP(AG448+0,slovy!$N$2:$O$10,2,FALSE))</f>
        <v>#VALUE!</v>
      </c>
      <c r="AG448" t="str">
        <f t="shared" si="117"/>
        <v/>
      </c>
      <c r="AK448">
        <f>ÚJ!$B$2</f>
        <v>0</v>
      </c>
      <c r="AL448">
        <f>ÚJ!$B$3</f>
        <v>0</v>
      </c>
      <c r="AM448">
        <f>ÚJ!$B$4</f>
        <v>0</v>
      </c>
      <c r="AN448" s="200">
        <f>ÚJ!$B$5</f>
        <v>0</v>
      </c>
    </row>
    <row r="449" spans="1:40" x14ac:dyDescent="0.25">
      <c r="A449" t="str">
        <f>IF(ISBLANK('Peněžní deník'!C453),"",'Peněžní deník'!C453)</f>
        <v/>
      </c>
      <c r="B449" s="197" t="str">
        <f>IF(ISBLANK('Peněžní deník'!B453),"",'Peněžní deník'!B453)</f>
        <v/>
      </c>
      <c r="C449" t="str">
        <f>IF(ISBLANK('Peněžní deník'!D453),"",'Peněžní deník'!D453)</f>
        <v/>
      </c>
      <c r="D449" t="str">
        <f>IF(ISNUMBER('Peněžní deník'!F453),"příjmový",IF(ISNUMBER('Peněžní deník'!G453),"výdajový",IF(ISNUMBER('Peněžní deník'!H453),"příjmový",IF(ISNUMBER('Peněžní deník'!I453),"výdajový",""))))</f>
        <v/>
      </c>
      <c r="E449" t="str">
        <f>IF(ISNUMBER('Peněžní deník'!F453),"hotově",IF(ISNUMBER('Peněžní deník'!G453),"hotově",IF(ISNUMBER('Peněžní deník'!H453),"na účet",IF(ISNUMBER('Peněžní deník'!I453),"z účtu",""))))</f>
        <v/>
      </c>
      <c r="F449" t="e">
        <f>VLOOKUP('Peněžní deník'!E453,'Čísla položek'!$A$2:$C$45,2,FALSE)</f>
        <v>#N/A</v>
      </c>
      <c r="G449" s="205" t="str">
        <f>TEXT('Peněžní deník'!F453+'Peněžní deník'!G453+'Peněžní deník'!H453+'Peněžní deník'!I453,"0,00")</f>
        <v>0,00</v>
      </c>
      <c r="H449" s="205">
        <f t="shared" si="118"/>
        <v>0</v>
      </c>
      <c r="I449" s="205">
        <f t="shared" si="121"/>
        <v>0</v>
      </c>
      <c r="J449" t="str">
        <f t="shared" si="120"/>
        <v/>
      </c>
      <c r="K449" t="str">
        <f t="shared" si="122"/>
        <v/>
      </c>
      <c r="L449">
        <f t="shared" si="123"/>
        <v>1</v>
      </c>
      <c r="M449" t="str">
        <f t="shared" si="124"/>
        <v/>
      </c>
      <c r="N449" t="str">
        <f>IF(O449="0","",IF(L449=1,VLOOKUP(O449+0,slovy!$A$2:$C$10,3,FALSE),IF(Q449="1","",VLOOKUP(O449+0,slovy!$A$2:$B$10,2))))</f>
        <v/>
      </c>
      <c r="O449" t="str">
        <f t="shared" si="119"/>
        <v>0</v>
      </c>
      <c r="P449" t="e">
        <f>IF(Q449="0","",IF(Q449="1",VLOOKUP(O449+0,slovy!$F$2:$G$11,2,FALSE),VLOOKUP(Q449+0,slovy!$D$2:$E$10,2,FALSE)))</f>
        <v>#VALUE!</v>
      </c>
      <c r="Q449" t="str">
        <f t="shared" si="125"/>
        <v/>
      </c>
      <c r="R449">
        <f t="shared" si="109"/>
        <v>1</v>
      </c>
      <c r="S449" t="str">
        <f t="shared" si="110"/>
        <v/>
      </c>
      <c r="T449" t="str">
        <f>IF(U449="0","",IF(R449=1,VLOOKUP(U449+0,slovy!$A$2:$C$10,3,FALSE),IF(W449="1","",VLOOKUP(U449+0,slovy!$A$2:$B$10,2))))</f>
        <v/>
      </c>
      <c r="U449" t="str">
        <f t="shared" si="111"/>
        <v>0</v>
      </c>
      <c r="V449" t="e">
        <f>IF(W449="0","",IF(W449="1",VLOOKUP(U449+0,slovy!$F$2:$G$11,2,FALSE),VLOOKUP(W449+0,slovy!$D$2:$E$10,2,FALSE)))</f>
        <v>#VALUE!</v>
      </c>
      <c r="W449" t="str">
        <f t="shared" si="112"/>
        <v/>
      </c>
      <c r="X449" t="e">
        <f>IF(Y449="0","",VLOOKUP(Y449+0,slovy!$H$2:$I$10,2,FALSE))</f>
        <v>#VALUE!</v>
      </c>
      <c r="Y449" t="str">
        <f t="shared" si="113"/>
        <v/>
      </c>
      <c r="Z449" t="e">
        <f>IF(AC449="",VLOOKUP(AA449+0,slovy!$J$2:$K$10,2,FALSE),IF(AC449="0",IF(AE449="0","",IF(AA449="0","",VLOOKUP(AA449+0,slovy!J449:K457,2,FALSE))),IF(AC449="1","",IF(AA449="0",IF(AC449&gt;1,slovy!$M$13,""),VLOOKUP(AA449+0,slovy!$L$2:$M$10,2,FALSE)))))</f>
        <v>#VALUE!</v>
      </c>
      <c r="AA449" t="str">
        <f t="shared" si="114"/>
        <v/>
      </c>
      <c r="AB449" t="e">
        <f>IF(ISBLANK(AC449),"",IF(AC449="0","",IF(AC449="1",CONCATENATE(VLOOKUP(AA449+0,slovy!$F$2:$G$11,2,FALSE),slovy!$M$13),VLOOKUP(AC449+0,slovy!$D$2:$E$10,2,FALSE))))</f>
        <v>#VALUE!</v>
      </c>
      <c r="AC449" t="str">
        <f t="shared" si="115"/>
        <v/>
      </c>
      <c r="AD449" t="e">
        <f>IF(ISBLANK(AE449),"",IF(AE449="0","",IF(AA449="0",CONCATENATE(VLOOKUP(AE449+0,slovy!$H$2:$I$10,2,FALSE),slovy!$M$13),VLOOKUP(AE449+0,slovy!$H$2:$I$10,2,FALSE))))</f>
        <v>#VALUE!</v>
      </c>
      <c r="AE449" t="str">
        <f t="shared" si="116"/>
        <v/>
      </c>
      <c r="AF449" t="e">
        <f>IF(ISBLANK(AG449),"",VLOOKUP(AG449+0,slovy!$N$2:$O$10,2,FALSE))</f>
        <v>#VALUE!</v>
      </c>
      <c r="AG449" t="str">
        <f t="shared" si="117"/>
        <v/>
      </c>
      <c r="AK449">
        <f>ÚJ!$B$2</f>
        <v>0</v>
      </c>
      <c r="AL449">
        <f>ÚJ!$B$3</f>
        <v>0</v>
      </c>
      <c r="AM449">
        <f>ÚJ!$B$4</f>
        <v>0</v>
      </c>
      <c r="AN449" s="200">
        <f>ÚJ!$B$5</f>
        <v>0</v>
      </c>
    </row>
    <row r="450" spans="1:40" x14ac:dyDescent="0.25">
      <c r="A450" t="str">
        <f>IF(ISBLANK('Peněžní deník'!C454),"",'Peněžní deník'!C454)</f>
        <v/>
      </c>
      <c r="B450" s="197" t="str">
        <f>IF(ISBLANK('Peněžní deník'!B454),"",'Peněžní deník'!B454)</f>
        <v/>
      </c>
      <c r="C450" t="str">
        <f>IF(ISBLANK('Peněžní deník'!D454),"",'Peněžní deník'!D454)</f>
        <v/>
      </c>
      <c r="D450" t="str">
        <f>IF(ISNUMBER('Peněžní deník'!F454),"příjmový",IF(ISNUMBER('Peněžní deník'!G454),"výdajový",IF(ISNUMBER('Peněžní deník'!H454),"příjmový",IF(ISNUMBER('Peněžní deník'!I454),"výdajový",""))))</f>
        <v/>
      </c>
      <c r="E450" t="str">
        <f>IF(ISNUMBER('Peněžní deník'!F454),"hotově",IF(ISNUMBER('Peněžní deník'!G454),"hotově",IF(ISNUMBER('Peněžní deník'!H454),"na účet",IF(ISNUMBER('Peněžní deník'!I454),"z účtu",""))))</f>
        <v/>
      </c>
      <c r="F450" t="e">
        <f>VLOOKUP('Peněžní deník'!E454,'Čísla položek'!$A$2:$C$45,2,FALSE)</f>
        <v>#N/A</v>
      </c>
      <c r="G450" s="205" t="str">
        <f>TEXT('Peněžní deník'!F454+'Peněžní deník'!G454+'Peněžní deník'!H454+'Peněžní deník'!I454,"0,00")</f>
        <v>0,00</v>
      </c>
      <c r="H450" s="205">
        <f t="shared" si="118"/>
        <v>0</v>
      </c>
      <c r="I450" s="205">
        <f t="shared" si="121"/>
        <v>0</v>
      </c>
      <c r="J450" t="str">
        <f t="shared" si="120"/>
        <v/>
      </c>
      <c r="K450" t="str">
        <f t="shared" si="122"/>
        <v/>
      </c>
      <c r="L450">
        <f t="shared" si="123"/>
        <v>1</v>
      </c>
      <c r="M450" t="str">
        <f t="shared" si="124"/>
        <v/>
      </c>
      <c r="N450" t="str">
        <f>IF(O450="0","",IF(L450=1,VLOOKUP(O450+0,slovy!$A$2:$C$10,3,FALSE),IF(Q450="1","",VLOOKUP(O450+0,slovy!$A$2:$B$10,2))))</f>
        <v/>
      </c>
      <c r="O450" t="str">
        <f t="shared" si="119"/>
        <v>0</v>
      </c>
      <c r="P450" t="e">
        <f>IF(Q450="0","",IF(Q450="1",VLOOKUP(O450+0,slovy!$F$2:$G$11,2,FALSE),VLOOKUP(Q450+0,slovy!$D$2:$E$10,2,FALSE)))</f>
        <v>#VALUE!</v>
      </c>
      <c r="Q450" t="str">
        <f t="shared" si="125"/>
        <v/>
      </c>
      <c r="R450">
        <f t="shared" ref="R450:R502" si="126">LEN(H450)</f>
        <v>1</v>
      </c>
      <c r="S450" t="str">
        <f t="shared" ref="S450:S502" si="127">IF(H450=0,"",IF(H450&lt;2,"korunačeská",IF(H450&lt;5,"korunyčeské","korunčeských")))</f>
        <v/>
      </c>
      <c r="T450" t="str">
        <f>IF(U450="0","",IF(R450=1,VLOOKUP(U450+0,slovy!$A$2:$C$10,3,FALSE),IF(W450="1","",VLOOKUP(U450+0,slovy!$A$2:$B$10,2))))</f>
        <v/>
      </c>
      <c r="U450" t="str">
        <f t="shared" ref="U450:U502" si="128">MID($G450,$R450,1)</f>
        <v>0</v>
      </c>
      <c r="V450" t="e">
        <f>IF(W450="0","",IF(W450="1",VLOOKUP(U450+0,slovy!$F$2:$G$11,2,FALSE),VLOOKUP(W450+0,slovy!$D$2:$E$10,2,FALSE)))</f>
        <v>#VALUE!</v>
      </c>
      <c r="W450" t="str">
        <f t="shared" ref="W450:W502" si="129">IF(R450&gt;=2,MID($G450,$R450-1,1),"")</f>
        <v/>
      </c>
      <c r="X450" t="e">
        <f>IF(Y450="0","",VLOOKUP(Y450+0,slovy!$H$2:$I$10,2,FALSE))</f>
        <v>#VALUE!</v>
      </c>
      <c r="Y450" t="str">
        <f t="shared" ref="Y450:Y502" si="130">IF(R450&gt;=3,MID($G450,$R450-2,1),"")</f>
        <v/>
      </c>
      <c r="Z450" t="e">
        <f>IF(AC450="",VLOOKUP(AA450+0,slovy!$J$2:$K$10,2,FALSE),IF(AC450="0",IF(AE450="0","",IF(AA450="0","",VLOOKUP(AA450+0,slovy!J450:K458,2,FALSE))),IF(AC450="1","",IF(AA450="0",IF(AC450&gt;1,slovy!$M$13,""),VLOOKUP(AA450+0,slovy!$L$2:$M$10,2,FALSE)))))</f>
        <v>#VALUE!</v>
      </c>
      <c r="AA450" t="str">
        <f t="shared" ref="AA450:AA502" si="131">IF(R450&gt;=4,MID($G450,$R450-3,1),"")</f>
        <v/>
      </c>
      <c r="AB450" t="e">
        <f>IF(ISBLANK(AC450),"",IF(AC450="0","",IF(AC450="1",CONCATENATE(VLOOKUP(AA450+0,slovy!$F$2:$G$11,2,FALSE),slovy!$M$13),VLOOKUP(AC450+0,slovy!$D$2:$E$10,2,FALSE))))</f>
        <v>#VALUE!</v>
      </c>
      <c r="AC450" t="str">
        <f t="shared" ref="AC450:AC502" si="132">IF(R450&gt;=5,MID($G450,$R450-4,1),"")</f>
        <v/>
      </c>
      <c r="AD450" t="e">
        <f>IF(ISBLANK(AE450),"",IF(AE450="0","",IF(AA450="0",CONCATENATE(VLOOKUP(AE450+0,slovy!$H$2:$I$10,2,FALSE),slovy!$M$13),VLOOKUP(AE450+0,slovy!$H$2:$I$10,2,FALSE))))</f>
        <v>#VALUE!</v>
      </c>
      <c r="AE450" t="str">
        <f t="shared" ref="AE450:AE502" si="133">IF(R450&gt;=6,MID($G450,$R450-5,1),"")</f>
        <v/>
      </c>
      <c r="AF450" t="e">
        <f>IF(ISBLANK(AG450),"",VLOOKUP(AG450+0,slovy!$N$2:$O$10,2,FALSE))</f>
        <v>#VALUE!</v>
      </c>
      <c r="AG450" t="str">
        <f t="shared" ref="AG450:AG502" si="134">IF(R450&gt;=7,MID($G450,$R450-6,1),"")</f>
        <v/>
      </c>
      <c r="AK450">
        <f>ÚJ!$B$2</f>
        <v>0</v>
      </c>
      <c r="AL450">
        <f>ÚJ!$B$3</f>
        <v>0</v>
      </c>
      <c r="AM450">
        <f>ÚJ!$B$4</f>
        <v>0</v>
      </c>
      <c r="AN450" s="200">
        <f>ÚJ!$B$5</f>
        <v>0</v>
      </c>
    </row>
    <row r="451" spans="1:40" x14ac:dyDescent="0.25">
      <c r="A451" t="str">
        <f>IF(ISBLANK('Peněžní deník'!C455),"",'Peněžní deník'!C455)</f>
        <v/>
      </c>
      <c r="B451" s="197" t="str">
        <f>IF(ISBLANK('Peněžní deník'!B455),"",'Peněžní deník'!B455)</f>
        <v/>
      </c>
      <c r="C451" t="str">
        <f>IF(ISBLANK('Peněžní deník'!D455),"",'Peněžní deník'!D455)</f>
        <v/>
      </c>
      <c r="D451" t="str">
        <f>IF(ISNUMBER('Peněžní deník'!F455),"příjmový",IF(ISNUMBER('Peněžní deník'!G455),"výdajový",IF(ISNUMBER('Peněžní deník'!H455),"příjmový",IF(ISNUMBER('Peněžní deník'!I455),"výdajový",""))))</f>
        <v/>
      </c>
      <c r="E451" t="str">
        <f>IF(ISNUMBER('Peněžní deník'!F455),"hotově",IF(ISNUMBER('Peněžní deník'!G455),"hotově",IF(ISNUMBER('Peněžní deník'!H455),"na účet",IF(ISNUMBER('Peněžní deník'!I455),"z účtu",""))))</f>
        <v/>
      </c>
      <c r="F451" t="e">
        <f>VLOOKUP('Peněžní deník'!E455,'Čísla položek'!$A$2:$C$45,2,FALSE)</f>
        <v>#N/A</v>
      </c>
      <c r="G451" s="205" t="str">
        <f>TEXT('Peněžní deník'!F455+'Peněžní deník'!G455+'Peněžní deník'!H455+'Peněžní deník'!I455,"0,00")</f>
        <v>0,00</v>
      </c>
      <c r="H451" s="205">
        <f t="shared" ref="H451:H502" si="135">FLOOR(G451,1)</f>
        <v>0</v>
      </c>
      <c r="I451" s="205">
        <f t="shared" si="121"/>
        <v>0</v>
      </c>
      <c r="J451" t="str">
        <f t="shared" si="120"/>
        <v/>
      </c>
      <c r="K451" t="str">
        <f t="shared" si="122"/>
        <v/>
      </c>
      <c r="L451">
        <f t="shared" si="123"/>
        <v>1</v>
      </c>
      <c r="M451" t="str">
        <f t="shared" si="124"/>
        <v/>
      </c>
      <c r="N451" t="str">
        <f>IF(O451="0","",IF(L451=1,VLOOKUP(O451+0,slovy!$A$2:$C$10,3,FALSE),IF(Q451="1","",VLOOKUP(O451+0,slovy!$A$2:$B$10,2))))</f>
        <v/>
      </c>
      <c r="O451" t="str">
        <f t="shared" ref="O451:O502" si="136">MID($I451,$L451,1)</f>
        <v>0</v>
      </c>
      <c r="P451" t="e">
        <f>IF(Q451="0","",IF(Q451="1",VLOOKUP(O451+0,slovy!$F$2:$G$11,2,FALSE),VLOOKUP(Q451+0,slovy!$D$2:$E$10,2,FALSE)))</f>
        <v>#VALUE!</v>
      </c>
      <c r="Q451" t="str">
        <f t="shared" si="125"/>
        <v/>
      </c>
      <c r="R451">
        <f t="shared" si="126"/>
        <v>1</v>
      </c>
      <c r="S451" t="str">
        <f t="shared" si="127"/>
        <v/>
      </c>
      <c r="T451" t="str">
        <f>IF(U451="0","",IF(R451=1,VLOOKUP(U451+0,slovy!$A$2:$C$10,3,FALSE),IF(W451="1","",VLOOKUP(U451+0,slovy!$A$2:$B$10,2))))</f>
        <v/>
      </c>
      <c r="U451" t="str">
        <f t="shared" si="128"/>
        <v>0</v>
      </c>
      <c r="V451" t="e">
        <f>IF(W451="0","",IF(W451="1",VLOOKUP(U451+0,slovy!$F$2:$G$11,2,FALSE),VLOOKUP(W451+0,slovy!$D$2:$E$10,2,FALSE)))</f>
        <v>#VALUE!</v>
      </c>
      <c r="W451" t="str">
        <f t="shared" si="129"/>
        <v/>
      </c>
      <c r="X451" t="e">
        <f>IF(Y451="0","",VLOOKUP(Y451+0,slovy!$H$2:$I$10,2,FALSE))</f>
        <v>#VALUE!</v>
      </c>
      <c r="Y451" t="str">
        <f t="shared" si="130"/>
        <v/>
      </c>
      <c r="Z451" t="e">
        <f>IF(AC451="",VLOOKUP(AA451+0,slovy!$J$2:$K$10,2,FALSE),IF(AC451="0",IF(AE451="0","",IF(AA451="0","",VLOOKUP(AA451+0,slovy!J451:K459,2,FALSE))),IF(AC451="1","",IF(AA451="0",IF(AC451&gt;1,slovy!$M$13,""),VLOOKUP(AA451+0,slovy!$L$2:$M$10,2,FALSE)))))</f>
        <v>#VALUE!</v>
      </c>
      <c r="AA451" t="str">
        <f t="shared" si="131"/>
        <v/>
      </c>
      <c r="AB451" t="e">
        <f>IF(ISBLANK(AC451),"",IF(AC451="0","",IF(AC451="1",CONCATENATE(VLOOKUP(AA451+0,slovy!$F$2:$G$11,2,FALSE),slovy!$M$13),VLOOKUP(AC451+0,slovy!$D$2:$E$10,2,FALSE))))</f>
        <v>#VALUE!</v>
      </c>
      <c r="AC451" t="str">
        <f t="shared" si="132"/>
        <v/>
      </c>
      <c r="AD451" t="e">
        <f>IF(ISBLANK(AE451),"",IF(AE451="0","",IF(AA451="0",CONCATENATE(VLOOKUP(AE451+0,slovy!$H$2:$I$10,2,FALSE),slovy!$M$13),VLOOKUP(AE451+0,slovy!$H$2:$I$10,2,FALSE))))</f>
        <v>#VALUE!</v>
      </c>
      <c r="AE451" t="str">
        <f t="shared" si="133"/>
        <v/>
      </c>
      <c r="AF451" t="e">
        <f>IF(ISBLANK(AG451),"",VLOOKUP(AG451+0,slovy!$N$2:$O$10,2,FALSE))</f>
        <v>#VALUE!</v>
      </c>
      <c r="AG451" t="str">
        <f t="shared" si="134"/>
        <v/>
      </c>
      <c r="AK451">
        <f>ÚJ!$B$2</f>
        <v>0</v>
      </c>
      <c r="AL451">
        <f>ÚJ!$B$3</f>
        <v>0</v>
      </c>
      <c r="AM451">
        <f>ÚJ!$B$4</f>
        <v>0</v>
      </c>
      <c r="AN451" s="200">
        <f>ÚJ!$B$5</f>
        <v>0</v>
      </c>
    </row>
    <row r="452" spans="1:40" x14ac:dyDescent="0.25">
      <c r="A452" t="str">
        <f>IF(ISBLANK('Peněžní deník'!C456),"",'Peněžní deník'!C456)</f>
        <v/>
      </c>
      <c r="B452" s="197" t="str">
        <f>IF(ISBLANK('Peněžní deník'!B456),"",'Peněžní deník'!B456)</f>
        <v/>
      </c>
      <c r="C452" t="str">
        <f>IF(ISBLANK('Peněžní deník'!D456),"",'Peněžní deník'!D456)</f>
        <v/>
      </c>
      <c r="D452" t="str">
        <f>IF(ISNUMBER('Peněžní deník'!F456),"příjmový",IF(ISNUMBER('Peněžní deník'!G456),"výdajový",IF(ISNUMBER('Peněžní deník'!H456),"příjmový",IF(ISNUMBER('Peněžní deník'!I456),"výdajový",""))))</f>
        <v/>
      </c>
      <c r="E452" t="str">
        <f>IF(ISNUMBER('Peněžní deník'!F456),"hotově",IF(ISNUMBER('Peněžní deník'!G456),"hotově",IF(ISNUMBER('Peněžní deník'!H456),"na účet",IF(ISNUMBER('Peněžní deník'!I456),"z účtu",""))))</f>
        <v/>
      </c>
      <c r="F452" t="e">
        <f>VLOOKUP('Peněžní deník'!E456,'Čísla položek'!$A$2:$C$45,2,FALSE)</f>
        <v>#N/A</v>
      </c>
      <c r="G452" s="205" t="str">
        <f>TEXT('Peněžní deník'!F456+'Peněžní deník'!G456+'Peněžní deník'!H456+'Peněžní deník'!I456,"0,00")</f>
        <v>0,00</v>
      </c>
      <c r="H452" s="205">
        <f t="shared" si="135"/>
        <v>0</v>
      </c>
      <c r="I452" s="205">
        <f t="shared" si="121"/>
        <v>0</v>
      </c>
      <c r="J452" t="str">
        <f t="shared" si="120"/>
        <v/>
      </c>
      <c r="K452" t="str">
        <f t="shared" si="122"/>
        <v/>
      </c>
      <c r="L452">
        <f t="shared" si="123"/>
        <v>1</v>
      </c>
      <c r="M452" t="str">
        <f t="shared" si="124"/>
        <v/>
      </c>
      <c r="N452" t="str">
        <f>IF(O452="0","",IF(L452=1,VLOOKUP(O452+0,slovy!$A$2:$C$10,3,FALSE),IF(Q452="1","",VLOOKUP(O452+0,slovy!$A$2:$B$10,2))))</f>
        <v/>
      </c>
      <c r="O452" t="str">
        <f t="shared" si="136"/>
        <v>0</v>
      </c>
      <c r="P452" t="e">
        <f>IF(Q452="0","",IF(Q452="1",VLOOKUP(O452+0,slovy!$F$2:$G$11,2,FALSE),VLOOKUP(Q452+0,slovy!$D$2:$E$10,2,FALSE)))</f>
        <v>#VALUE!</v>
      </c>
      <c r="Q452" t="str">
        <f t="shared" si="125"/>
        <v/>
      </c>
      <c r="R452">
        <f t="shared" si="126"/>
        <v>1</v>
      </c>
      <c r="S452" t="str">
        <f t="shared" si="127"/>
        <v/>
      </c>
      <c r="T452" t="str">
        <f>IF(U452="0","",IF(R452=1,VLOOKUP(U452+0,slovy!$A$2:$C$10,3,FALSE),IF(W452="1","",VLOOKUP(U452+0,slovy!$A$2:$B$10,2))))</f>
        <v/>
      </c>
      <c r="U452" t="str">
        <f t="shared" si="128"/>
        <v>0</v>
      </c>
      <c r="V452" t="e">
        <f>IF(W452="0","",IF(W452="1",VLOOKUP(U452+0,slovy!$F$2:$G$11,2,FALSE),VLOOKUP(W452+0,slovy!$D$2:$E$10,2,FALSE)))</f>
        <v>#VALUE!</v>
      </c>
      <c r="W452" t="str">
        <f t="shared" si="129"/>
        <v/>
      </c>
      <c r="X452" t="e">
        <f>IF(Y452="0","",VLOOKUP(Y452+0,slovy!$H$2:$I$10,2,FALSE))</f>
        <v>#VALUE!</v>
      </c>
      <c r="Y452" t="str">
        <f t="shared" si="130"/>
        <v/>
      </c>
      <c r="Z452" t="e">
        <f>IF(AC452="",VLOOKUP(AA452+0,slovy!$J$2:$K$10,2,FALSE),IF(AC452="0",IF(AE452="0","",IF(AA452="0","",VLOOKUP(AA452+0,slovy!J452:K460,2,FALSE))),IF(AC452="1","",IF(AA452="0",IF(AC452&gt;1,slovy!$M$13,""),VLOOKUP(AA452+0,slovy!$L$2:$M$10,2,FALSE)))))</f>
        <v>#VALUE!</v>
      </c>
      <c r="AA452" t="str">
        <f t="shared" si="131"/>
        <v/>
      </c>
      <c r="AB452" t="e">
        <f>IF(ISBLANK(AC452),"",IF(AC452="0","",IF(AC452="1",CONCATENATE(VLOOKUP(AA452+0,slovy!$F$2:$G$11,2,FALSE),slovy!$M$13),VLOOKUP(AC452+0,slovy!$D$2:$E$10,2,FALSE))))</f>
        <v>#VALUE!</v>
      </c>
      <c r="AC452" t="str">
        <f t="shared" si="132"/>
        <v/>
      </c>
      <c r="AD452" t="e">
        <f>IF(ISBLANK(AE452),"",IF(AE452="0","",IF(AA452="0",CONCATENATE(VLOOKUP(AE452+0,slovy!$H$2:$I$10,2,FALSE),slovy!$M$13),VLOOKUP(AE452+0,slovy!$H$2:$I$10,2,FALSE))))</f>
        <v>#VALUE!</v>
      </c>
      <c r="AE452" t="str">
        <f t="shared" si="133"/>
        <v/>
      </c>
      <c r="AF452" t="e">
        <f>IF(ISBLANK(AG452),"",VLOOKUP(AG452+0,slovy!$N$2:$O$10,2,FALSE))</f>
        <v>#VALUE!</v>
      </c>
      <c r="AG452" t="str">
        <f t="shared" si="134"/>
        <v/>
      </c>
      <c r="AK452">
        <f>ÚJ!$B$2</f>
        <v>0</v>
      </c>
      <c r="AL452">
        <f>ÚJ!$B$3</f>
        <v>0</v>
      </c>
      <c r="AM452">
        <f>ÚJ!$B$4</f>
        <v>0</v>
      </c>
      <c r="AN452" s="200">
        <f>ÚJ!$B$5</f>
        <v>0</v>
      </c>
    </row>
    <row r="453" spans="1:40" x14ac:dyDescent="0.25">
      <c r="A453" t="str">
        <f>IF(ISBLANK('Peněžní deník'!C457),"",'Peněžní deník'!C457)</f>
        <v/>
      </c>
      <c r="B453" s="197" t="str">
        <f>IF(ISBLANK('Peněžní deník'!B457),"",'Peněžní deník'!B457)</f>
        <v/>
      </c>
      <c r="C453" t="str">
        <f>IF(ISBLANK('Peněžní deník'!D457),"",'Peněžní deník'!D457)</f>
        <v/>
      </c>
      <c r="D453" t="str">
        <f>IF(ISNUMBER('Peněžní deník'!F457),"příjmový",IF(ISNUMBER('Peněžní deník'!G457),"výdajový",IF(ISNUMBER('Peněžní deník'!H457),"příjmový",IF(ISNUMBER('Peněžní deník'!I457),"výdajový",""))))</f>
        <v/>
      </c>
      <c r="E453" t="str">
        <f>IF(ISNUMBER('Peněžní deník'!F457),"hotově",IF(ISNUMBER('Peněžní deník'!G457),"hotově",IF(ISNUMBER('Peněžní deník'!H457),"na účet",IF(ISNUMBER('Peněžní deník'!I457),"z účtu",""))))</f>
        <v/>
      </c>
      <c r="F453" t="e">
        <f>VLOOKUP('Peněžní deník'!E457,'Čísla položek'!$A$2:$C$45,2,FALSE)</f>
        <v>#N/A</v>
      </c>
      <c r="G453" s="205" t="str">
        <f>TEXT('Peněžní deník'!F457+'Peněžní deník'!G457+'Peněžní deník'!H457+'Peněžní deník'!I457,"0,00")</f>
        <v>0,00</v>
      </c>
      <c r="H453" s="205">
        <f t="shared" si="135"/>
        <v>0</v>
      </c>
      <c r="I453" s="205">
        <f t="shared" si="121"/>
        <v>0</v>
      </c>
      <c r="J453" t="str">
        <f t="shared" si="120"/>
        <v/>
      </c>
      <c r="K453" t="str">
        <f t="shared" si="122"/>
        <v/>
      </c>
      <c r="L453">
        <f t="shared" si="123"/>
        <v>1</v>
      </c>
      <c r="M453" t="str">
        <f t="shared" si="124"/>
        <v/>
      </c>
      <c r="N453" t="str">
        <f>IF(O453="0","",IF(L453=1,VLOOKUP(O453+0,slovy!$A$2:$C$10,3,FALSE),IF(Q453="1","",VLOOKUP(O453+0,slovy!$A$2:$B$10,2))))</f>
        <v/>
      </c>
      <c r="O453" t="str">
        <f t="shared" si="136"/>
        <v>0</v>
      </c>
      <c r="P453" t="e">
        <f>IF(Q453="0","",IF(Q453="1",VLOOKUP(O453+0,slovy!$F$2:$G$11,2,FALSE),VLOOKUP(Q453+0,slovy!$D$2:$E$10,2,FALSE)))</f>
        <v>#VALUE!</v>
      </c>
      <c r="Q453" t="str">
        <f t="shared" si="125"/>
        <v/>
      </c>
      <c r="R453">
        <f t="shared" si="126"/>
        <v>1</v>
      </c>
      <c r="S453" t="str">
        <f t="shared" si="127"/>
        <v/>
      </c>
      <c r="T453" t="str">
        <f>IF(U453="0","",IF(R453=1,VLOOKUP(U453+0,slovy!$A$2:$C$10,3,FALSE),IF(W453="1","",VLOOKUP(U453+0,slovy!$A$2:$B$10,2))))</f>
        <v/>
      </c>
      <c r="U453" t="str">
        <f t="shared" si="128"/>
        <v>0</v>
      </c>
      <c r="V453" t="e">
        <f>IF(W453="0","",IF(W453="1",VLOOKUP(U453+0,slovy!$F$2:$G$11,2,FALSE),VLOOKUP(W453+0,slovy!$D$2:$E$10,2,FALSE)))</f>
        <v>#VALUE!</v>
      </c>
      <c r="W453" t="str">
        <f t="shared" si="129"/>
        <v/>
      </c>
      <c r="X453" t="e">
        <f>IF(Y453="0","",VLOOKUP(Y453+0,slovy!$H$2:$I$10,2,FALSE))</f>
        <v>#VALUE!</v>
      </c>
      <c r="Y453" t="str">
        <f t="shared" si="130"/>
        <v/>
      </c>
      <c r="Z453" t="e">
        <f>IF(AC453="",VLOOKUP(AA453+0,slovy!$J$2:$K$10,2,FALSE),IF(AC453="0",IF(AE453="0","",IF(AA453="0","",VLOOKUP(AA453+0,slovy!J453:K461,2,FALSE))),IF(AC453="1","",IF(AA453="0",IF(AC453&gt;1,slovy!$M$13,""),VLOOKUP(AA453+0,slovy!$L$2:$M$10,2,FALSE)))))</f>
        <v>#VALUE!</v>
      </c>
      <c r="AA453" t="str">
        <f t="shared" si="131"/>
        <v/>
      </c>
      <c r="AB453" t="e">
        <f>IF(ISBLANK(AC453),"",IF(AC453="0","",IF(AC453="1",CONCATENATE(VLOOKUP(AA453+0,slovy!$F$2:$G$11,2,FALSE),slovy!$M$13),VLOOKUP(AC453+0,slovy!$D$2:$E$10,2,FALSE))))</f>
        <v>#VALUE!</v>
      </c>
      <c r="AC453" t="str">
        <f t="shared" si="132"/>
        <v/>
      </c>
      <c r="AD453" t="e">
        <f>IF(ISBLANK(AE453),"",IF(AE453="0","",IF(AA453="0",CONCATENATE(VLOOKUP(AE453+0,slovy!$H$2:$I$10,2,FALSE),slovy!$M$13),VLOOKUP(AE453+0,slovy!$H$2:$I$10,2,FALSE))))</f>
        <v>#VALUE!</v>
      </c>
      <c r="AE453" t="str">
        <f t="shared" si="133"/>
        <v/>
      </c>
      <c r="AF453" t="e">
        <f>IF(ISBLANK(AG453),"",VLOOKUP(AG453+0,slovy!$N$2:$O$10,2,FALSE))</f>
        <v>#VALUE!</v>
      </c>
      <c r="AG453" t="str">
        <f t="shared" si="134"/>
        <v/>
      </c>
      <c r="AK453">
        <f>ÚJ!$B$2</f>
        <v>0</v>
      </c>
      <c r="AL453">
        <f>ÚJ!$B$3</f>
        <v>0</v>
      </c>
      <c r="AM453">
        <f>ÚJ!$B$4</f>
        <v>0</v>
      </c>
      <c r="AN453" s="200">
        <f>ÚJ!$B$5</f>
        <v>0</v>
      </c>
    </row>
    <row r="454" spans="1:40" x14ac:dyDescent="0.25">
      <c r="A454" t="str">
        <f>IF(ISBLANK('Peněžní deník'!C458),"",'Peněžní deník'!C458)</f>
        <v/>
      </c>
      <c r="B454" s="197" t="str">
        <f>IF(ISBLANK('Peněžní deník'!B458),"",'Peněžní deník'!B458)</f>
        <v/>
      </c>
      <c r="C454" t="str">
        <f>IF(ISBLANK('Peněžní deník'!D458),"",'Peněžní deník'!D458)</f>
        <v/>
      </c>
      <c r="D454" t="str">
        <f>IF(ISNUMBER('Peněžní deník'!F458),"příjmový",IF(ISNUMBER('Peněžní deník'!G458),"výdajový",IF(ISNUMBER('Peněžní deník'!H458),"příjmový",IF(ISNUMBER('Peněžní deník'!I458),"výdajový",""))))</f>
        <v/>
      </c>
      <c r="E454" t="str">
        <f>IF(ISNUMBER('Peněžní deník'!F458),"hotově",IF(ISNUMBER('Peněžní deník'!G458),"hotově",IF(ISNUMBER('Peněžní deník'!H458),"na účet",IF(ISNUMBER('Peněžní deník'!I458),"z účtu",""))))</f>
        <v/>
      </c>
      <c r="F454" t="e">
        <f>VLOOKUP('Peněžní deník'!E458,'Čísla položek'!$A$2:$C$45,2,FALSE)</f>
        <v>#N/A</v>
      </c>
      <c r="G454" s="205" t="str">
        <f>TEXT('Peněžní deník'!F458+'Peněžní deník'!G458+'Peněžní deník'!H458+'Peněžní deník'!I458,"0,00")</f>
        <v>0,00</v>
      </c>
      <c r="H454" s="205">
        <f t="shared" si="135"/>
        <v>0</v>
      </c>
      <c r="I454" s="205">
        <f t="shared" si="121"/>
        <v>0</v>
      </c>
      <c r="J454" t="str">
        <f t="shared" si="120"/>
        <v/>
      </c>
      <c r="K454" t="str">
        <f t="shared" si="122"/>
        <v/>
      </c>
      <c r="L454">
        <f t="shared" si="123"/>
        <v>1</v>
      </c>
      <c r="M454" t="str">
        <f t="shared" si="124"/>
        <v/>
      </c>
      <c r="N454" t="str">
        <f>IF(O454="0","",IF(L454=1,VLOOKUP(O454+0,slovy!$A$2:$C$10,3,FALSE),IF(Q454="1","",VLOOKUP(O454+0,slovy!$A$2:$B$10,2))))</f>
        <v/>
      </c>
      <c r="O454" t="str">
        <f t="shared" si="136"/>
        <v>0</v>
      </c>
      <c r="P454" t="e">
        <f>IF(Q454="0","",IF(Q454="1",VLOOKUP(O454+0,slovy!$F$2:$G$11,2,FALSE),VLOOKUP(Q454+0,slovy!$D$2:$E$10,2,FALSE)))</f>
        <v>#VALUE!</v>
      </c>
      <c r="Q454" t="str">
        <f t="shared" si="125"/>
        <v/>
      </c>
      <c r="R454">
        <f t="shared" si="126"/>
        <v>1</v>
      </c>
      <c r="S454" t="str">
        <f t="shared" si="127"/>
        <v/>
      </c>
      <c r="T454" t="str">
        <f>IF(U454="0","",IF(R454=1,VLOOKUP(U454+0,slovy!$A$2:$C$10,3,FALSE),IF(W454="1","",VLOOKUP(U454+0,slovy!$A$2:$B$10,2))))</f>
        <v/>
      </c>
      <c r="U454" t="str">
        <f t="shared" si="128"/>
        <v>0</v>
      </c>
      <c r="V454" t="e">
        <f>IF(W454="0","",IF(W454="1",VLOOKUP(U454+0,slovy!$F$2:$G$11,2,FALSE),VLOOKUP(W454+0,slovy!$D$2:$E$10,2,FALSE)))</f>
        <v>#VALUE!</v>
      </c>
      <c r="W454" t="str">
        <f t="shared" si="129"/>
        <v/>
      </c>
      <c r="X454" t="e">
        <f>IF(Y454="0","",VLOOKUP(Y454+0,slovy!$H$2:$I$10,2,FALSE))</f>
        <v>#VALUE!</v>
      </c>
      <c r="Y454" t="str">
        <f t="shared" si="130"/>
        <v/>
      </c>
      <c r="Z454" t="e">
        <f>IF(AC454="",VLOOKUP(AA454+0,slovy!$J$2:$K$10,2,FALSE),IF(AC454="0",IF(AE454="0","",IF(AA454="0","",VLOOKUP(AA454+0,slovy!J454:K462,2,FALSE))),IF(AC454="1","",IF(AA454="0",IF(AC454&gt;1,slovy!$M$13,""),VLOOKUP(AA454+0,slovy!$L$2:$M$10,2,FALSE)))))</f>
        <v>#VALUE!</v>
      </c>
      <c r="AA454" t="str">
        <f t="shared" si="131"/>
        <v/>
      </c>
      <c r="AB454" t="e">
        <f>IF(ISBLANK(AC454),"",IF(AC454="0","",IF(AC454="1",CONCATENATE(VLOOKUP(AA454+0,slovy!$F$2:$G$11,2,FALSE),slovy!$M$13),VLOOKUP(AC454+0,slovy!$D$2:$E$10,2,FALSE))))</f>
        <v>#VALUE!</v>
      </c>
      <c r="AC454" t="str">
        <f t="shared" si="132"/>
        <v/>
      </c>
      <c r="AD454" t="e">
        <f>IF(ISBLANK(AE454),"",IF(AE454="0","",IF(AA454="0",CONCATENATE(VLOOKUP(AE454+0,slovy!$H$2:$I$10,2,FALSE),slovy!$M$13),VLOOKUP(AE454+0,slovy!$H$2:$I$10,2,FALSE))))</f>
        <v>#VALUE!</v>
      </c>
      <c r="AE454" t="str">
        <f t="shared" si="133"/>
        <v/>
      </c>
      <c r="AF454" t="e">
        <f>IF(ISBLANK(AG454),"",VLOOKUP(AG454+0,slovy!$N$2:$O$10,2,FALSE))</f>
        <v>#VALUE!</v>
      </c>
      <c r="AG454" t="str">
        <f t="shared" si="134"/>
        <v/>
      </c>
      <c r="AK454">
        <f>ÚJ!$B$2</f>
        <v>0</v>
      </c>
      <c r="AL454">
        <f>ÚJ!$B$3</f>
        <v>0</v>
      </c>
      <c r="AM454">
        <f>ÚJ!$B$4</f>
        <v>0</v>
      </c>
      <c r="AN454" s="200">
        <f>ÚJ!$B$5</f>
        <v>0</v>
      </c>
    </row>
    <row r="455" spans="1:40" x14ac:dyDescent="0.25">
      <c r="A455" t="str">
        <f>IF(ISBLANK('Peněžní deník'!C459),"",'Peněžní deník'!C459)</f>
        <v/>
      </c>
      <c r="B455" s="197" t="str">
        <f>IF(ISBLANK('Peněžní deník'!B459),"",'Peněžní deník'!B459)</f>
        <v/>
      </c>
      <c r="C455" t="str">
        <f>IF(ISBLANK('Peněžní deník'!D459),"",'Peněžní deník'!D459)</f>
        <v/>
      </c>
      <c r="D455" t="str">
        <f>IF(ISNUMBER('Peněžní deník'!F459),"příjmový",IF(ISNUMBER('Peněžní deník'!G459),"výdajový",IF(ISNUMBER('Peněžní deník'!H459),"příjmový",IF(ISNUMBER('Peněžní deník'!I459),"výdajový",""))))</f>
        <v/>
      </c>
      <c r="E455" t="str">
        <f>IF(ISNUMBER('Peněžní deník'!F459),"hotově",IF(ISNUMBER('Peněžní deník'!G459),"hotově",IF(ISNUMBER('Peněžní deník'!H459),"na účet",IF(ISNUMBER('Peněžní deník'!I459),"z účtu",""))))</f>
        <v/>
      </c>
      <c r="F455" t="e">
        <f>VLOOKUP('Peněžní deník'!E459,'Čísla položek'!$A$2:$C$45,2,FALSE)</f>
        <v>#N/A</v>
      </c>
      <c r="G455" s="205" t="str">
        <f>TEXT('Peněžní deník'!F459+'Peněžní deník'!G459+'Peněžní deník'!H459+'Peněžní deník'!I459,"0,00")</f>
        <v>0,00</v>
      </c>
      <c r="H455" s="205">
        <f t="shared" si="135"/>
        <v>0</v>
      </c>
      <c r="I455" s="205">
        <f t="shared" si="121"/>
        <v>0</v>
      </c>
      <c r="J455" t="str">
        <f t="shared" si="120"/>
        <v/>
      </c>
      <c r="K455" t="str">
        <f t="shared" si="122"/>
        <v/>
      </c>
      <c r="L455">
        <f t="shared" si="123"/>
        <v>1</v>
      </c>
      <c r="M455" t="str">
        <f t="shared" si="124"/>
        <v/>
      </c>
      <c r="N455" t="str">
        <f>IF(O455="0","",IF(L455=1,VLOOKUP(O455+0,slovy!$A$2:$C$10,3,FALSE),IF(Q455="1","",VLOOKUP(O455+0,slovy!$A$2:$B$10,2))))</f>
        <v/>
      </c>
      <c r="O455" t="str">
        <f t="shared" si="136"/>
        <v>0</v>
      </c>
      <c r="P455" t="e">
        <f>IF(Q455="0","",IF(Q455="1",VLOOKUP(O455+0,slovy!$F$2:$G$11,2,FALSE),VLOOKUP(Q455+0,slovy!$D$2:$E$10,2,FALSE)))</f>
        <v>#VALUE!</v>
      </c>
      <c r="Q455" t="str">
        <f t="shared" si="125"/>
        <v/>
      </c>
      <c r="R455">
        <f t="shared" si="126"/>
        <v>1</v>
      </c>
      <c r="S455" t="str">
        <f t="shared" si="127"/>
        <v/>
      </c>
      <c r="T455" t="str">
        <f>IF(U455="0","",IF(R455=1,VLOOKUP(U455+0,slovy!$A$2:$C$10,3,FALSE),IF(W455="1","",VLOOKUP(U455+0,slovy!$A$2:$B$10,2))))</f>
        <v/>
      </c>
      <c r="U455" t="str">
        <f t="shared" si="128"/>
        <v>0</v>
      </c>
      <c r="V455" t="e">
        <f>IF(W455="0","",IF(W455="1",VLOOKUP(U455+0,slovy!$F$2:$G$11,2,FALSE),VLOOKUP(W455+0,slovy!$D$2:$E$10,2,FALSE)))</f>
        <v>#VALUE!</v>
      </c>
      <c r="W455" t="str">
        <f t="shared" si="129"/>
        <v/>
      </c>
      <c r="X455" t="e">
        <f>IF(Y455="0","",VLOOKUP(Y455+0,slovy!$H$2:$I$10,2,FALSE))</f>
        <v>#VALUE!</v>
      </c>
      <c r="Y455" t="str">
        <f t="shared" si="130"/>
        <v/>
      </c>
      <c r="Z455" t="e">
        <f>IF(AC455="",VLOOKUP(AA455+0,slovy!$J$2:$K$10,2,FALSE),IF(AC455="0",IF(AE455="0","",IF(AA455="0","",VLOOKUP(AA455+0,slovy!J455:K463,2,FALSE))),IF(AC455="1","",IF(AA455="0",IF(AC455&gt;1,slovy!$M$13,""),VLOOKUP(AA455+0,slovy!$L$2:$M$10,2,FALSE)))))</f>
        <v>#VALUE!</v>
      </c>
      <c r="AA455" t="str">
        <f t="shared" si="131"/>
        <v/>
      </c>
      <c r="AB455" t="e">
        <f>IF(ISBLANK(AC455),"",IF(AC455="0","",IF(AC455="1",CONCATENATE(VLOOKUP(AA455+0,slovy!$F$2:$G$11,2,FALSE),slovy!$M$13),VLOOKUP(AC455+0,slovy!$D$2:$E$10,2,FALSE))))</f>
        <v>#VALUE!</v>
      </c>
      <c r="AC455" t="str">
        <f t="shared" si="132"/>
        <v/>
      </c>
      <c r="AD455" t="e">
        <f>IF(ISBLANK(AE455),"",IF(AE455="0","",IF(AA455="0",CONCATENATE(VLOOKUP(AE455+0,slovy!$H$2:$I$10,2,FALSE),slovy!$M$13),VLOOKUP(AE455+0,slovy!$H$2:$I$10,2,FALSE))))</f>
        <v>#VALUE!</v>
      </c>
      <c r="AE455" t="str">
        <f t="shared" si="133"/>
        <v/>
      </c>
      <c r="AF455" t="e">
        <f>IF(ISBLANK(AG455),"",VLOOKUP(AG455+0,slovy!$N$2:$O$10,2,FALSE))</f>
        <v>#VALUE!</v>
      </c>
      <c r="AG455" t="str">
        <f t="shared" si="134"/>
        <v/>
      </c>
      <c r="AK455">
        <f>ÚJ!$B$2</f>
        <v>0</v>
      </c>
      <c r="AL455">
        <f>ÚJ!$B$3</f>
        <v>0</v>
      </c>
      <c r="AM455">
        <f>ÚJ!$B$4</f>
        <v>0</v>
      </c>
      <c r="AN455" s="200">
        <f>ÚJ!$B$5</f>
        <v>0</v>
      </c>
    </row>
    <row r="456" spans="1:40" x14ac:dyDescent="0.25">
      <c r="A456" t="str">
        <f>IF(ISBLANK('Peněžní deník'!C460),"",'Peněžní deník'!C460)</f>
        <v/>
      </c>
      <c r="B456" s="197" t="str">
        <f>IF(ISBLANK('Peněžní deník'!B460),"",'Peněžní deník'!B460)</f>
        <v/>
      </c>
      <c r="C456" t="str">
        <f>IF(ISBLANK('Peněžní deník'!D460),"",'Peněžní deník'!D460)</f>
        <v/>
      </c>
      <c r="D456" t="str">
        <f>IF(ISNUMBER('Peněžní deník'!F460),"příjmový",IF(ISNUMBER('Peněžní deník'!G460),"výdajový",IF(ISNUMBER('Peněžní deník'!H460),"příjmový",IF(ISNUMBER('Peněžní deník'!I460),"výdajový",""))))</f>
        <v/>
      </c>
      <c r="E456" t="str">
        <f>IF(ISNUMBER('Peněžní deník'!F460),"hotově",IF(ISNUMBER('Peněžní deník'!G460),"hotově",IF(ISNUMBER('Peněžní deník'!H460),"na účet",IF(ISNUMBER('Peněžní deník'!I460),"z účtu",""))))</f>
        <v/>
      </c>
      <c r="F456" t="e">
        <f>VLOOKUP('Peněžní deník'!E460,'Čísla položek'!$A$2:$C$45,2,FALSE)</f>
        <v>#N/A</v>
      </c>
      <c r="G456" s="205" t="str">
        <f>TEXT('Peněžní deník'!F460+'Peněžní deník'!G460+'Peněžní deník'!H460+'Peněžní deník'!I460,"0,00")</f>
        <v>0,00</v>
      </c>
      <c r="H456" s="205">
        <f t="shared" si="135"/>
        <v>0</v>
      </c>
      <c r="I456" s="205">
        <f t="shared" si="121"/>
        <v>0</v>
      </c>
      <c r="J456" t="str">
        <f t="shared" ref="J456:J502" si="137">IF(R456=1,CONCATENATE(T456,S456),IF(R456=2,CONCATENATE(V456,T456,S456),IF(R456=3,CONCATENATE(X456,V456,T456,S456),IF(R456=4,CONCATENATE(Z456,X456,V456,T456,S456),IF(R456=5,CONCATENATE(AB456,Z456,X456,V456,T456,S456),IF(R456=6,CONCATENATE(AD456,AB456,Z456,X456,V456,T456,S456),IF(R456=7,CONCATENATE(AF456,AD456,AB456,Z456,X456,V456,T456,S456),"")))))))</f>
        <v/>
      </c>
      <c r="K456" t="str">
        <f t="shared" si="122"/>
        <v/>
      </c>
      <c r="L456">
        <f t="shared" si="123"/>
        <v>1</v>
      </c>
      <c r="M456" t="str">
        <f t="shared" si="124"/>
        <v/>
      </c>
      <c r="N456" t="str">
        <f>IF(O456="0","",IF(L456=1,VLOOKUP(O456+0,slovy!$A$2:$C$10,3,FALSE),IF(Q456="1","",VLOOKUP(O456+0,slovy!$A$2:$B$10,2))))</f>
        <v/>
      </c>
      <c r="O456" t="str">
        <f t="shared" si="136"/>
        <v>0</v>
      </c>
      <c r="P456" t="e">
        <f>IF(Q456="0","",IF(Q456="1",VLOOKUP(O456+0,slovy!$F$2:$G$11,2,FALSE),VLOOKUP(Q456+0,slovy!$D$2:$E$10,2,FALSE)))</f>
        <v>#VALUE!</v>
      </c>
      <c r="Q456" t="str">
        <f t="shared" si="125"/>
        <v/>
      </c>
      <c r="R456">
        <f t="shared" si="126"/>
        <v>1</v>
      </c>
      <c r="S456" t="str">
        <f t="shared" si="127"/>
        <v/>
      </c>
      <c r="T456" t="str">
        <f>IF(U456="0","",IF(R456=1,VLOOKUP(U456+0,slovy!$A$2:$C$10,3,FALSE),IF(W456="1","",VLOOKUP(U456+0,slovy!$A$2:$B$10,2))))</f>
        <v/>
      </c>
      <c r="U456" t="str">
        <f t="shared" si="128"/>
        <v>0</v>
      </c>
      <c r="V456" t="e">
        <f>IF(W456="0","",IF(W456="1",VLOOKUP(U456+0,slovy!$F$2:$G$11,2,FALSE),VLOOKUP(W456+0,slovy!$D$2:$E$10,2,FALSE)))</f>
        <v>#VALUE!</v>
      </c>
      <c r="W456" t="str">
        <f t="shared" si="129"/>
        <v/>
      </c>
      <c r="X456" t="e">
        <f>IF(Y456="0","",VLOOKUP(Y456+0,slovy!$H$2:$I$10,2,FALSE))</f>
        <v>#VALUE!</v>
      </c>
      <c r="Y456" t="str">
        <f t="shared" si="130"/>
        <v/>
      </c>
      <c r="Z456" t="e">
        <f>IF(AC456="",VLOOKUP(AA456+0,slovy!$J$2:$K$10,2,FALSE),IF(AC456="0",IF(AE456="0","",IF(AA456="0","",VLOOKUP(AA456+0,slovy!J456:K464,2,FALSE))),IF(AC456="1","",IF(AA456="0",IF(AC456&gt;1,slovy!$M$13,""),VLOOKUP(AA456+0,slovy!$L$2:$M$10,2,FALSE)))))</f>
        <v>#VALUE!</v>
      </c>
      <c r="AA456" t="str">
        <f t="shared" si="131"/>
        <v/>
      </c>
      <c r="AB456" t="e">
        <f>IF(ISBLANK(AC456),"",IF(AC456="0","",IF(AC456="1",CONCATENATE(VLOOKUP(AA456+0,slovy!$F$2:$G$11,2,FALSE),slovy!$M$13),VLOOKUP(AC456+0,slovy!$D$2:$E$10,2,FALSE))))</f>
        <v>#VALUE!</v>
      </c>
      <c r="AC456" t="str">
        <f t="shared" si="132"/>
        <v/>
      </c>
      <c r="AD456" t="e">
        <f>IF(ISBLANK(AE456),"",IF(AE456="0","",IF(AA456="0",CONCATENATE(VLOOKUP(AE456+0,slovy!$H$2:$I$10,2,FALSE),slovy!$M$13),VLOOKUP(AE456+0,slovy!$H$2:$I$10,2,FALSE))))</f>
        <v>#VALUE!</v>
      </c>
      <c r="AE456" t="str">
        <f t="shared" si="133"/>
        <v/>
      </c>
      <c r="AF456" t="e">
        <f>IF(ISBLANK(AG456),"",VLOOKUP(AG456+0,slovy!$N$2:$O$10,2,FALSE))</f>
        <v>#VALUE!</v>
      </c>
      <c r="AG456" t="str">
        <f t="shared" si="134"/>
        <v/>
      </c>
      <c r="AK456">
        <f>ÚJ!$B$2</f>
        <v>0</v>
      </c>
      <c r="AL456">
        <f>ÚJ!$B$3</f>
        <v>0</v>
      </c>
      <c r="AM456">
        <f>ÚJ!$B$4</f>
        <v>0</v>
      </c>
      <c r="AN456" s="200">
        <f>ÚJ!$B$5</f>
        <v>0</v>
      </c>
    </row>
    <row r="457" spans="1:40" x14ac:dyDescent="0.25">
      <c r="A457" t="str">
        <f>IF(ISBLANK('Peněžní deník'!C461),"",'Peněžní deník'!C461)</f>
        <v/>
      </c>
      <c r="B457" s="197" t="str">
        <f>IF(ISBLANK('Peněžní deník'!B461),"",'Peněžní deník'!B461)</f>
        <v/>
      </c>
      <c r="C457" t="str">
        <f>IF(ISBLANK('Peněžní deník'!D461),"",'Peněžní deník'!D461)</f>
        <v/>
      </c>
      <c r="D457" t="str">
        <f>IF(ISNUMBER('Peněžní deník'!F461),"příjmový",IF(ISNUMBER('Peněžní deník'!G461),"výdajový",IF(ISNUMBER('Peněžní deník'!H461),"příjmový",IF(ISNUMBER('Peněžní deník'!I461),"výdajový",""))))</f>
        <v/>
      </c>
      <c r="E457" t="str">
        <f>IF(ISNUMBER('Peněžní deník'!F461),"hotově",IF(ISNUMBER('Peněžní deník'!G461),"hotově",IF(ISNUMBER('Peněžní deník'!H461),"na účet",IF(ISNUMBER('Peněžní deník'!I461),"z účtu",""))))</f>
        <v/>
      </c>
      <c r="F457" t="e">
        <f>VLOOKUP('Peněžní deník'!E461,'Čísla položek'!$A$2:$C$45,2,FALSE)</f>
        <v>#N/A</v>
      </c>
      <c r="G457" s="205" t="str">
        <f>TEXT('Peněžní deník'!F461+'Peněžní deník'!G461+'Peněžní deník'!H461+'Peněžní deník'!I461,"0,00")</f>
        <v>0,00</v>
      </c>
      <c r="H457" s="205">
        <f t="shared" si="135"/>
        <v>0</v>
      </c>
      <c r="I457" s="205">
        <f t="shared" ref="I457:I501" si="138">TEXT(G457-H457,"0,00")*100</f>
        <v>0</v>
      </c>
      <c r="J457" t="str">
        <f t="shared" si="137"/>
        <v/>
      </c>
      <c r="K457" t="str">
        <f t="shared" ref="K457:K501" si="139">IF(L457=1,CONCATENATE(N457,M457),IF(L457=2,CONCATENATE(P457,N457,M457),""))</f>
        <v/>
      </c>
      <c r="L457">
        <f t="shared" ref="L457:L501" si="140">LEN(I457)</f>
        <v>1</v>
      </c>
      <c r="M457" t="str">
        <f t="shared" ref="M457:M501" si="141">IF(I457=0,"",IF(I457&lt;2,"haléř",IF(I457&lt;5,"haléře","haléřů")))</f>
        <v/>
      </c>
      <c r="N457" t="str">
        <f>IF(O457="0","",IF(L457=1,VLOOKUP(O457+0,slovy!$A$2:$C$10,3,FALSE),IF(Q457="1","",VLOOKUP(O457+0,slovy!$A$2:$B$10,2))))</f>
        <v/>
      </c>
      <c r="O457" t="str">
        <f t="shared" si="136"/>
        <v>0</v>
      </c>
      <c r="P457" t="e">
        <f>IF(Q457="0","",IF(Q457="1",VLOOKUP(O457+0,slovy!$F$2:$G$11,2,FALSE),VLOOKUP(Q457+0,slovy!$D$2:$E$10,2,FALSE)))</f>
        <v>#VALUE!</v>
      </c>
      <c r="Q457" t="str">
        <f t="shared" ref="Q457:Q501" si="142">IF(L457&gt;=2,MID($I457,$L457-1,1),"")</f>
        <v/>
      </c>
      <c r="R457">
        <f t="shared" si="126"/>
        <v>1</v>
      </c>
      <c r="S457" t="str">
        <f t="shared" si="127"/>
        <v/>
      </c>
      <c r="T457" t="str">
        <f>IF(U457="0","",IF(R457=1,VLOOKUP(U457+0,slovy!$A$2:$C$10,3,FALSE),IF(W457="1","",VLOOKUP(U457+0,slovy!$A$2:$B$10,2))))</f>
        <v/>
      </c>
      <c r="U457" t="str">
        <f t="shared" si="128"/>
        <v>0</v>
      </c>
      <c r="V457" t="e">
        <f>IF(W457="0","",IF(W457="1",VLOOKUP(U457+0,slovy!$F$2:$G$11,2,FALSE),VLOOKUP(W457+0,slovy!$D$2:$E$10,2,FALSE)))</f>
        <v>#VALUE!</v>
      </c>
      <c r="W457" t="str">
        <f t="shared" si="129"/>
        <v/>
      </c>
      <c r="X457" t="e">
        <f>IF(Y457="0","",VLOOKUP(Y457+0,slovy!$H$2:$I$10,2,FALSE))</f>
        <v>#VALUE!</v>
      </c>
      <c r="Y457" t="str">
        <f t="shared" si="130"/>
        <v/>
      </c>
      <c r="Z457" t="e">
        <f>IF(AC457="",VLOOKUP(AA457+0,slovy!$J$2:$K$10,2,FALSE),IF(AC457="0",IF(AE457="0","",IF(AA457="0","",VLOOKUP(AA457+0,slovy!J457:K465,2,FALSE))),IF(AC457="1","",IF(AA457="0",IF(AC457&gt;1,slovy!$M$13,""),VLOOKUP(AA457+0,slovy!$L$2:$M$10,2,FALSE)))))</f>
        <v>#VALUE!</v>
      </c>
      <c r="AA457" t="str">
        <f t="shared" si="131"/>
        <v/>
      </c>
      <c r="AB457" t="e">
        <f>IF(ISBLANK(AC457),"",IF(AC457="0","",IF(AC457="1",CONCATENATE(VLOOKUP(AA457+0,slovy!$F$2:$G$11,2,FALSE),slovy!$M$13),VLOOKUP(AC457+0,slovy!$D$2:$E$10,2,FALSE))))</f>
        <v>#VALUE!</v>
      </c>
      <c r="AC457" t="str">
        <f t="shared" si="132"/>
        <v/>
      </c>
      <c r="AD457" t="e">
        <f>IF(ISBLANK(AE457),"",IF(AE457="0","",IF(AA457="0",CONCATENATE(VLOOKUP(AE457+0,slovy!$H$2:$I$10,2,FALSE),slovy!$M$13),VLOOKUP(AE457+0,slovy!$H$2:$I$10,2,FALSE))))</f>
        <v>#VALUE!</v>
      </c>
      <c r="AE457" t="str">
        <f t="shared" si="133"/>
        <v/>
      </c>
      <c r="AF457" t="e">
        <f>IF(ISBLANK(AG457),"",VLOOKUP(AG457+0,slovy!$N$2:$O$10,2,FALSE))</f>
        <v>#VALUE!</v>
      </c>
      <c r="AG457" t="str">
        <f t="shared" si="134"/>
        <v/>
      </c>
      <c r="AK457">
        <f>ÚJ!$B$2</f>
        <v>0</v>
      </c>
      <c r="AL457">
        <f>ÚJ!$B$3</f>
        <v>0</v>
      </c>
      <c r="AM457">
        <f>ÚJ!$B$4</f>
        <v>0</v>
      </c>
      <c r="AN457" s="200">
        <f>ÚJ!$B$5</f>
        <v>0</v>
      </c>
    </row>
    <row r="458" spans="1:40" x14ac:dyDescent="0.25">
      <c r="A458" t="str">
        <f>IF(ISBLANK('Peněžní deník'!C462),"",'Peněžní deník'!C462)</f>
        <v/>
      </c>
      <c r="B458" s="197" t="str">
        <f>IF(ISBLANK('Peněžní deník'!B462),"",'Peněžní deník'!B462)</f>
        <v/>
      </c>
      <c r="C458" t="str">
        <f>IF(ISBLANK('Peněžní deník'!D462),"",'Peněžní deník'!D462)</f>
        <v/>
      </c>
      <c r="D458" t="str">
        <f>IF(ISNUMBER('Peněžní deník'!F462),"příjmový",IF(ISNUMBER('Peněžní deník'!G462),"výdajový",IF(ISNUMBER('Peněžní deník'!H462),"příjmový",IF(ISNUMBER('Peněžní deník'!I462),"výdajový",""))))</f>
        <v/>
      </c>
      <c r="E458" t="str">
        <f>IF(ISNUMBER('Peněžní deník'!F462),"hotově",IF(ISNUMBER('Peněžní deník'!G462),"hotově",IF(ISNUMBER('Peněžní deník'!H462),"na účet",IF(ISNUMBER('Peněžní deník'!I462),"z účtu",""))))</f>
        <v/>
      </c>
      <c r="F458" t="e">
        <f>VLOOKUP('Peněžní deník'!E462,'Čísla položek'!$A$2:$C$45,2,FALSE)</f>
        <v>#N/A</v>
      </c>
      <c r="G458" s="205" t="str">
        <f>TEXT('Peněžní deník'!F462+'Peněžní deník'!G462+'Peněžní deník'!H462+'Peněžní deník'!I462,"0,00")</f>
        <v>0,00</v>
      </c>
      <c r="H458" s="205">
        <f t="shared" si="135"/>
        <v>0</v>
      </c>
      <c r="I458" s="205">
        <f t="shared" si="138"/>
        <v>0</v>
      </c>
      <c r="J458" t="str">
        <f t="shared" si="137"/>
        <v/>
      </c>
      <c r="K458" t="str">
        <f t="shared" si="139"/>
        <v/>
      </c>
      <c r="L458">
        <f t="shared" si="140"/>
        <v>1</v>
      </c>
      <c r="M458" t="str">
        <f t="shared" si="141"/>
        <v/>
      </c>
      <c r="N458" t="str">
        <f>IF(O458="0","",IF(L458=1,VLOOKUP(O458+0,slovy!$A$2:$C$10,3,FALSE),IF(Q458="1","",VLOOKUP(O458+0,slovy!$A$2:$B$10,2))))</f>
        <v/>
      </c>
      <c r="O458" t="str">
        <f t="shared" si="136"/>
        <v>0</v>
      </c>
      <c r="P458" t="e">
        <f>IF(Q458="0","",IF(Q458="1",VLOOKUP(O458+0,slovy!$F$2:$G$11,2,FALSE),VLOOKUP(Q458+0,slovy!$D$2:$E$10,2,FALSE)))</f>
        <v>#VALUE!</v>
      </c>
      <c r="Q458" t="str">
        <f t="shared" si="142"/>
        <v/>
      </c>
      <c r="R458">
        <f t="shared" si="126"/>
        <v>1</v>
      </c>
      <c r="S458" t="str">
        <f t="shared" si="127"/>
        <v/>
      </c>
      <c r="T458" t="str">
        <f>IF(U458="0","",IF(R458=1,VLOOKUP(U458+0,slovy!$A$2:$C$10,3,FALSE),IF(W458="1","",VLOOKUP(U458+0,slovy!$A$2:$B$10,2))))</f>
        <v/>
      </c>
      <c r="U458" t="str">
        <f t="shared" si="128"/>
        <v>0</v>
      </c>
      <c r="V458" t="e">
        <f>IF(W458="0","",IF(W458="1",VLOOKUP(U458+0,slovy!$F$2:$G$11,2,FALSE),VLOOKUP(W458+0,slovy!$D$2:$E$10,2,FALSE)))</f>
        <v>#VALUE!</v>
      </c>
      <c r="W458" t="str">
        <f t="shared" si="129"/>
        <v/>
      </c>
      <c r="X458" t="e">
        <f>IF(Y458="0","",VLOOKUP(Y458+0,slovy!$H$2:$I$10,2,FALSE))</f>
        <v>#VALUE!</v>
      </c>
      <c r="Y458" t="str">
        <f t="shared" si="130"/>
        <v/>
      </c>
      <c r="Z458" t="e">
        <f>IF(AC458="",VLOOKUP(AA458+0,slovy!$J$2:$K$10,2,FALSE),IF(AC458="0",IF(AE458="0","",IF(AA458="0","",VLOOKUP(AA458+0,slovy!J458:K466,2,FALSE))),IF(AC458="1","",IF(AA458="0",IF(AC458&gt;1,slovy!$M$13,""),VLOOKUP(AA458+0,slovy!$L$2:$M$10,2,FALSE)))))</f>
        <v>#VALUE!</v>
      </c>
      <c r="AA458" t="str">
        <f t="shared" si="131"/>
        <v/>
      </c>
      <c r="AB458" t="e">
        <f>IF(ISBLANK(AC458),"",IF(AC458="0","",IF(AC458="1",CONCATENATE(VLOOKUP(AA458+0,slovy!$F$2:$G$11,2,FALSE),slovy!$M$13),VLOOKUP(AC458+0,slovy!$D$2:$E$10,2,FALSE))))</f>
        <v>#VALUE!</v>
      </c>
      <c r="AC458" t="str">
        <f t="shared" si="132"/>
        <v/>
      </c>
      <c r="AD458" t="e">
        <f>IF(ISBLANK(AE458),"",IF(AE458="0","",IF(AA458="0",CONCATENATE(VLOOKUP(AE458+0,slovy!$H$2:$I$10,2,FALSE),slovy!$M$13),VLOOKUP(AE458+0,slovy!$H$2:$I$10,2,FALSE))))</f>
        <v>#VALUE!</v>
      </c>
      <c r="AE458" t="str">
        <f t="shared" si="133"/>
        <v/>
      </c>
      <c r="AF458" t="e">
        <f>IF(ISBLANK(AG458),"",VLOOKUP(AG458+0,slovy!$N$2:$O$10,2,FALSE))</f>
        <v>#VALUE!</v>
      </c>
      <c r="AG458" t="str">
        <f t="shared" si="134"/>
        <v/>
      </c>
      <c r="AK458">
        <f>ÚJ!$B$2</f>
        <v>0</v>
      </c>
      <c r="AL458">
        <f>ÚJ!$B$3</f>
        <v>0</v>
      </c>
      <c r="AM458">
        <f>ÚJ!$B$4</f>
        <v>0</v>
      </c>
      <c r="AN458" s="200">
        <f>ÚJ!$B$5</f>
        <v>0</v>
      </c>
    </row>
    <row r="459" spans="1:40" x14ac:dyDescent="0.25">
      <c r="A459" t="str">
        <f>IF(ISBLANK('Peněžní deník'!C463),"",'Peněžní deník'!C463)</f>
        <v/>
      </c>
      <c r="B459" s="197" t="str">
        <f>IF(ISBLANK('Peněžní deník'!B463),"",'Peněžní deník'!B463)</f>
        <v/>
      </c>
      <c r="C459" t="str">
        <f>IF(ISBLANK('Peněžní deník'!D463),"",'Peněžní deník'!D463)</f>
        <v/>
      </c>
      <c r="D459" t="str">
        <f>IF(ISNUMBER('Peněžní deník'!F463),"příjmový",IF(ISNUMBER('Peněžní deník'!G463),"výdajový",IF(ISNUMBER('Peněžní deník'!H463),"příjmový",IF(ISNUMBER('Peněžní deník'!I463),"výdajový",""))))</f>
        <v/>
      </c>
      <c r="E459" t="str">
        <f>IF(ISNUMBER('Peněžní deník'!F463),"hotově",IF(ISNUMBER('Peněžní deník'!G463),"hotově",IF(ISNUMBER('Peněžní deník'!H463),"na účet",IF(ISNUMBER('Peněžní deník'!I463),"z účtu",""))))</f>
        <v/>
      </c>
      <c r="F459" t="e">
        <f>VLOOKUP('Peněžní deník'!E463,'Čísla položek'!$A$2:$C$45,2,FALSE)</f>
        <v>#N/A</v>
      </c>
      <c r="G459" s="205" t="str">
        <f>TEXT('Peněžní deník'!F463+'Peněžní deník'!G463+'Peněžní deník'!H463+'Peněžní deník'!I463,"0,00")</f>
        <v>0,00</v>
      </c>
      <c r="H459" s="205">
        <f t="shared" si="135"/>
        <v>0</v>
      </c>
      <c r="I459" s="205">
        <f t="shared" si="138"/>
        <v>0</v>
      </c>
      <c r="J459" t="str">
        <f t="shared" si="137"/>
        <v/>
      </c>
      <c r="K459" t="str">
        <f t="shared" si="139"/>
        <v/>
      </c>
      <c r="L459">
        <f t="shared" si="140"/>
        <v>1</v>
      </c>
      <c r="M459" t="str">
        <f t="shared" si="141"/>
        <v/>
      </c>
      <c r="N459" t="str">
        <f>IF(O459="0","",IF(L459=1,VLOOKUP(O459+0,slovy!$A$2:$C$10,3,FALSE),IF(Q459="1","",VLOOKUP(O459+0,slovy!$A$2:$B$10,2))))</f>
        <v/>
      </c>
      <c r="O459" t="str">
        <f t="shared" si="136"/>
        <v>0</v>
      </c>
      <c r="P459" t="e">
        <f>IF(Q459="0","",IF(Q459="1",VLOOKUP(O459+0,slovy!$F$2:$G$11,2,FALSE),VLOOKUP(Q459+0,slovy!$D$2:$E$10,2,FALSE)))</f>
        <v>#VALUE!</v>
      </c>
      <c r="Q459" t="str">
        <f t="shared" si="142"/>
        <v/>
      </c>
      <c r="R459">
        <f t="shared" si="126"/>
        <v>1</v>
      </c>
      <c r="S459" t="str">
        <f t="shared" si="127"/>
        <v/>
      </c>
      <c r="T459" t="str">
        <f>IF(U459="0","",IF(R459=1,VLOOKUP(U459+0,slovy!$A$2:$C$10,3,FALSE),IF(W459="1","",VLOOKUP(U459+0,slovy!$A$2:$B$10,2))))</f>
        <v/>
      </c>
      <c r="U459" t="str">
        <f t="shared" si="128"/>
        <v>0</v>
      </c>
      <c r="V459" t="e">
        <f>IF(W459="0","",IF(W459="1",VLOOKUP(U459+0,slovy!$F$2:$G$11,2,FALSE),VLOOKUP(W459+0,slovy!$D$2:$E$10,2,FALSE)))</f>
        <v>#VALUE!</v>
      </c>
      <c r="W459" t="str">
        <f t="shared" si="129"/>
        <v/>
      </c>
      <c r="X459" t="e">
        <f>IF(Y459="0","",VLOOKUP(Y459+0,slovy!$H$2:$I$10,2,FALSE))</f>
        <v>#VALUE!</v>
      </c>
      <c r="Y459" t="str">
        <f t="shared" si="130"/>
        <v/>
      </c>
      <c r="Z459" t="e">
        <f>IF(AC459="",VLOOKUP(AA459+0,slovy!$J$2:$K$10,2,FALSE),IF(AC459="0",IF(AE459="0","",IF(AA459="0","",VLOOKUP(AA459+0,slovy!J459:K467,2,FALSE))),IF(AC459="1","",IF(AA459="0",IF(AC459&gt;1,slovy!$M$13,""),VLOOKUP(AA459+0,slovy!$L$2:$M$10,2,FALSE)))))</f>
        <v>#VALUE!</v>
      </c>
      <c r="AA459" t="str">
        <f t="shared" si="131"/>
        <v/>
      </c>
      <c r="AB459" t="e">
        <f>IF(ISBLANK(AC459),"",IF(AC459="0","",IF(AC459="1",CONCATENATE(VLOOKUP(AA459+0,slovy!$F$2:$G$11,2,FALSE),slovy!$M$13),VLOOKUP(AC459+0,slovy!$D$2:$E$10,2,FALSE))))</f>
        <v>#VALUE!</v>
      </c>
      <c r="AC459" t="str">
        <f t="shared" si="132"/>
        <v/>
      </c>
      <c r="AD459" t="e">
        <f>IF(ISBLANK(AE459),"",IF(AE459="0","",IF(AA459="0",CONCATENATE(VLOOKUP(AE459+0,slovy!$H$2:$I$10,2,FALSE),slovy!$M$13),VLOOKUP(AE459+0,slovy!$H$2:$I$10,2,FALSE))))</f>
        <v>#VALUE!</v>
      </c>
      <c r="AE459" t="str">
        <f t="shared" si="133"/>
        <v/>
      </c>
      <c r="AF459" t="e">
        <f>IF(ISBLANK(AG459),"",VLOOKUP(AG459+0,slovy!$N$2:$O$10,2,FALSE))</f>
        <v>#VALUE!</v>
      </c>
      <c r="AG459" t="str">
        <f t="shared" si="134"/>
        <v/>
      </c>
      <c r="AK459">
        <f>ÚJ!$B$2</f>
        <v>0</v>
      </c>
      <c r="AL459">
        <f>ÚJ!$B$3</f>
        <v>0</v>
      </c>
      <c r="AM459">
        <f>ÚJ!$B$4</f>
        <v>0</v>
      </c>
      <c r="AN459" s="200">
        <f>ÚJ!$B$5</f>
        <v>0</v>
      </c>
    </row>
    <row r="460" spans="1:40" x14ac:dyDescent="0.25">
      <c r="A460" t="str">
        <f>IF(ISBLANK('Peněžní deník'!C464),"",'Peněžní deník'!C464)</f>
        <v/>
      </c>
      <c r="B460" s="197" t="str">
        <f>IF(ISBLANK('Peněžní deník'!B464),"",'Peněžní deník'!B464)</f>
        <v/>
      </c>
      <c r="C460" t="str">
        <f>IF(ISBLANK('Peněžní deník'!D464),"",'Peněžní deník'!D464)</f>
        <v/>
      </c>
      <c r="D460" t="str">
        <f>IF(ISNUMBER('Peněžní deník'!F464),"příjmový",IF(ISNUMBER('Peněžní deník'!G464),"výdajový",IF(ISNUMBER('Peněžní deník'!H464),"příjmový",IF(ISNUMBER('Peněžní deník'!I464),"výdajový",""))))</f>
        <v/>
      </c>
      <c r="E460" t="str">
        <f>IF(ISNUMBER('Peněžní deník'!F464),"hotově",IF(ISNUMBER('Peněžní deník'!G464),"hotově",IF(ISNUMBER('Peněžní deník'!H464),"na účet",IF(ISNUMBER('Peněžní deník'!I464),"z účtu",""))))</f>
        <v/>
      </c>
      <c r="F460" t="e">
        <f>VLOOKUP('Peněžní deník'!E464,'Čísla položek'!$A$2:$C$45,2,FALSE)</f>
        <v>#N/A</v>
      </c>
      <c r="G460" s="205" t="str">
        <f>TEXT('Peněžní deník'!F464+'Peněžní deník'!G464+'Peněžní deník'!H464+'Peněžní deník'!I464,"0,00")</f>
        <v>0,00</v>
      </c>
      <c r="H460" s="205">
        <f t="shared" si="135"/>
        <v>0</v>
      </c>
      <c r="I460" s="205">
        <f t="shared" si="138"/>
        <v>0</v>
      </c>
      <c r="J460" t="str">
        <f t="shared" si="137"/>
        <v/>
      </c>
      <c r="K460" t="str">
        <f t="shared" si="139"/>
        <v/>
      </c>
      <c r="L460">
        <f t="shared" si="140"/>
        <v>1</v>
      </c>
      <c r="M460" t="str">
        <f t="shared" si="141"/>
        <v/>
      </c>
      <c r="N460" t="str">
        <f>IF(O460="0","",IF(L460=1,VLOOKUP(O460+0,slovy!$A$2:$C$10,3,FALSE),IF(Q460="1","",VLOOKUP(O460+0,slovy!$A$2:$B$10,2))))</f>
        <v/>
      </c>
      <c r="O460" t="str">
        <f t="shared" si="136"/>
        <v>0</v>
      </c>
      <c r="P460" t="e">
        <f>IF(Q460="0","",IF(Q460="1",VLOOKUP(O460+0,slovy!$F$2:$G$11,2,FALSE),VLOOKUP(Q460+0,slovy!$D$2:$E$10,2,FALSE)))</f>
        <v>#VALUE!</v>
      </c>
      <c r="Q460" t="str">
        <f t="shared" si="142"/>
        <v/>
      </c>
      <c r="R460">
        <f t="shared" si="126"/>
        <v>1</v>
      </c>
      <c r="S460" t="str">
        <f t="shared" si="127"/>
        <v/>
      </c>
      <c r="T460" t="str">
        <f>IF(U460="0","",IF(R460=1,VLOOKUP(U460+0,slovy!$A$2:$C$10,3,FALSE),IF(W460="1","",VLOOKUP(U460+0,slovy!$A$2:$B$10,2))))</f>
        <v/>
      </c>
      <c r="U460" t="str">
        <f t="shared" si="128"/>
        <v>0</v>
      </c>
      <c r="V460" t="e">
        <f>IF(W460="0","",IF(W460="1",VLOOKUP(U460+0,slovy!$F$2:$G$11,2,FALSE),VLOOKUP(W460+0,slovy!$D$2:$E$10,2,FALSE)))</f>
        <v>#VALUE!</v>
      </c>
      <c r="W460" t="str">
        <f t="shared" si="129"/>
        <v/>
      </c>
      <c r="X460" t="e">
        <f>IF(Y460="0","",VLOOKUP(Y460+0,slovy!$H$2:$I$10,2,FALSE))</f>
        <v>#VALUE!</v>
      </c>
      <c r="Y460" t="str">
        <f t="shared" si="130"/>
        <v/>
      </c>
      <c r="Z460" t="e">
        <f>IF(AC460="",VLOOKUP(AA460+0,slovy!$J$2:$K$10,2,FALSE),IF(AC460="0",IF(AE460="0","",IF(AA460="0","",VLOOKUP(AA460+0,slovy!J460:K468,2,FALSE))),IF(AC460="1","",IF(AA460="0",IF(AC460&gt;1,slovy!$M$13,""),VLOOKUP(AA460+0,slovy!$L$2:$M$10,2,FALSE)))))</f>
        <v>#VALUE!</v>
      </c>
      <c r="AA460" t="str">
        <f t="shared" si="131"/>
        <v/>
      </c>
      <c r="AB460" t="e">
        <f>IF(ISBLANK(AC460),"",IF(AC460="0","",IF(AC460="1",CONCATENATE(VLOOKUP(AA460+0,slovy!$F$2:$G$11,2,FALSE),slovy!$M$13),VLOOKUP(AC460+0,slovy!$D$2:$E$10,2,FALSE))))</f>
        <v>#VALUE!</v>
      </c>
      <c r="AC460" t="str">
        <f t="shared" si="132"/>
        <v/>
      </c>
      <c r="AD460" t="e">
        <f>IF(ISBLANK(AE460),"",IF(AE460="0","",IF(AA460="0",CONCATENATE(VLOOKUP(AE460+0,slovy!$H$2:$I$10,2,FALSE),slovy!$M$13),VLOOKUP(AE460+0,slovy!$H$2:$I$10,2,FALSE))))</f>
        <v>#VALUE!</v>
      </c>
      <c r="AE460" t="str">
        <f t="shared" si="133"/>
        <v/>
      </c>
      <c r="AF460" t="e">
        <f>IF(ISBLANK(AG460),"",VLOOKUP(AG460+0,slovy!$N$2:$O$10,2,FALSE))</f>
        <v>#VALUE!</v>
      </c>
      <c r="AG460" t="str">
        <f t="shared" si="134"/>
        <v/>
      </c>
      <c r="AK460">
        <f>ÚJ!$B$2</f>
        <v>0</v>
      </c>
      <c r="AL460">
        <f>ÚJ!$B$3</f>
        <v>0</v>
      </c>
      <c r="AM460">
        <f>ÚJ!$B$4</f>
        <v>0</v>
      </c>
      <c r="AN460" s="200">
        <f>ÚJ!$B$5</f>
        <v>0</v>
      </c>
    </row>
    <row r="461" spans="1:40" x14ac:dyDescent="0.25">
      <c r="A461" t="str">
        <f>IF(ISBLANK('Peněžní deník'!C465),"",'Peněžní deník'!C465)</f>
        <v/>
      </c>
      <c r="B461" s="197" t="str">
        <f>IF(ISBLANK('Peněžní deník'!B465),"",'Peněžní deník'!B465)</f>
        <v/>
      </c>
      <c r="C461" t="str">
        <f>IF(ISBLANK('Peněžní deník'!D465),"",'Peněžní deník'!D465)</f>
        <v/>
      </c>
      <c r="D461" t="str">
        <f>IF(ISNUMBER('Peněžní deník'!F465),"příjmový",IF(ISNUMBER('Peněžní deník'!G465),"výdajový",IF(ISNUMBER('Peněžní deník'!H465),"příjmový",IF(ISNUMBER('Peněžní deník'!I465),"výdajový",""))))</f>
        <v/>
      </c>
      <c r="E461" t="str">
        <f>IF(ISNUMBER('Peněžní deník'!F465),"hotově",IF(ISNUMBER('Peněžní deník'!G465),"hotově",IF(ISNUMBER('Peněžní deník'!H465),"na účet",IF(ISNUMBER('Peněžní deník'!I465),"z účtu",""))))</f>
        <v/>
      </c>
      <c r="F461" t="e">
        <f>VLOOKUP('Peněžní deník'!E465,'Čísla položek'!$A$2:$C$45,2,FALSE)</f>
        <v>#N/A</v>
      </c>
      <c r="G461" s="205" t="str">
        <f>TEXT('Peněžní deník'!F465+'Peněžní deník'!G465+'Peněžní deník'!H465+'Peněžní deník'!I465,"0,00")</f>
        <v>0,00</v>
      </c>
      <c r="H461" s="205">
        <f t="shared" si="135"/>
        <v>0</v>
      </c>
      <c r="I461" s="205">
        <f t="shared" si="138"/>
        <v>0</v>
      </c>
      <c r="J461" t="str">
        <f t="shared" si="137"/>
        <v/>
      </c>
      <c r="K461" t="str">
        <f t="shared" si="139"/>
        <v/>
      </c>
      <c r="L461">
        <f t="shared" si="140"/>
        <v>1</v>
      </c>
      <c r="M461" t="str">
        <f t="shared" si="141"/>
        <v/>
      </c>
      <c r="N461" t="str">
        <f>IF(O461="0","",IF(L461=1,VLOOKUP(O461+0,slovy!$A$2:$C$10,3,FALSE),IF(Q461="1","",VLOOKUP(O461+0,slovy!$A$2:$B$10,2))))</f>
        <v/>
      </c>
      <c r="O461" t="str">
        <f t="shared" si="136"/>
        <v>0</v>
      </c>
      <c r="P461" t="e">
        <f>IF(Q461="0","",IF(Q461="1",VLOOKUP(O461+0,slovy!$F$2:$G$11,2,FALSE),VLOOKUP(Q461+0,slovy!$D$2:$E$10,2,FALSE)))</f>
        <v>#VALUE!</v>
      </c>
      <c r="Q461" t="str">
        <f t="shared" si="142"/>
        <v/>
      </c>
      <c r="R461">
        <f t="shared" si="126"/>
        <v>1</v>
      </c>
      <c r="S461" t="str">
        <f t="shared" si="127"/>
        <v/>
      </c>
      <c r="T461" t="str">
        <f>IF(U461="0","",IF(R461=1,VLOOKUP(U461+0,slovy!$A$2:$C$10,3,FALSE),IF(W461="1","",VLOOKUP(U461+0,slovy!$A$2:$B$10,2))))</f>
        <v/>
      </c>
      <c r="U461" t="str">
        <f t="shared" si="128"/>
        <v>0</v>
      </c>
      <c r="V461" t="e">
        <f>IF(W461="0","",IF(W461="1",VLOOKUP(U461+0,slovy!$F$2:$G$11,2,FALSE),VLOOKUP(W461+0,slovy!$D$2:$E$10,2,FALSE)))</f>
        <v>#VALUE!</v>
      </c>
      <c r="W461" t="str">
        <f t="shared" si="129"/>
        <v/>
      </c>
      <c r="X461" t="e">
        <f>IF(Y461="0","",VLOOKUP(Y461+0,slovy!$H$2:$I$10,2,FALSE))</f>
        <v>#VALUE!</v>
      </c>
      <c r="Y461" t="str">
        <f t="shared" si="130"/>
        <v/>
      </c>
      <c r="Z461" t="e">
        <f>IF(AC461="",VLOOKUP(AA461+0,slovy!$J$2:$K$10,2,FALSE),IF(AC461="0",IF(AE461="0","",IF(AA461="0","",VLOOKUP(AA461+0,slovy!J461:K469,2,FALSE))),IF(AC461="1","",IF(AA461="0",IF(AC461&gt;1,slovy!$M$13,""),VLOOKUP(AA461+0,slovy!$L$2:$M$10,2,FALSE)))))</f>
        <v>#VALUE!</v>
      </c>
      <c r="AA461" t="str">
        <f t="shared" si="131"/>
        <v/>
      </c>
      <c r="AB461" t="e">
        <f>IF(ISBLANK(AC461),"",IF(AC461="0","",IF(AC461="1",CONCATENATE(VLOOKUP(AA461+0,slovy!$F$2:$G$11,2,FALSE),slovy!$M$13),VLOOKUP(AC461+0,slovy!$D$2:$E$10,2,FALSE))))</f>
        <v>#VALUE!</v>
      </c>
      <c r="AC461" t="str">
        <f t="shared" si="132"/>
        <v/>
      </c>
      <c r="AD461" t="e">
        <f>IF(ISBLANK(AE461),"",IF(AE461="0","",IF(AA461="0",CONCATENATE(VLOOKUP(AE461+0,slovy!$H$2:$I$10,2,FALSE),slovy!$M$13),VLOOKUP(AE461+0,slovy!$H$2:$I$10,2,FALSE))))</f>
        <v>#VALUE!</v>
      </c>
      <c r="AE461" t="str">
        <f t="shared" si="133"/>
        <v/>
      </c>
      <c r="AF461" t="e">
        <f>IF(ISBLANK(AG461),"",VLOOKUP(AG461+0,slovy!$N$2:$O$10,2,FALSE))</f>
        <v>#VALUE!</v>
      </c>
      <c r="AG461" t="str">
        <f t="shared" si="134"/>
        <v/>
      </c>
      <c r="AK461">
        <f>ÚJ!$B$2</f>
        <v>0</v>
      </c>
      <c r="AL461">
        <f>ÚJ!$B$3</f>
        <v>0</v>
      </c>
      <c r="AM461">
        <f>ÚJ!$B$4</f>
        <v>0</v>
      </c>
      <c r="AN461" s="200">
        <f>ÚJ!$B$5</f>
        <v>0</v>
      </c>
    </row>
    <row r="462" spans="1:40" x14ac:dyDescent="0.25">
      <c r="A462" t="str">
        <f>IF(ISBLANK('Peněžní deník'!C466),"",'Peněžní deník'!C466)</f>
        <v/>
      </c>
      <c r="B462" s="197" t="str">
        <f>IF(ISBLANK('Peněžní deník'!B466),"",'Peněžní deník'!B466)</f>
        <v/>
      </c>
      <c r="C462" t="str">
        <f>IF(ISBLANK('Peněžní deník'!D466),"",'Peněžní deník'!D466)</f>
        <v/>
      </c>
      <c r="D462" t="str">
        <f>IF(ISNUMBER('Peněžní deník'!F466),"příjmový",IF(ISNUMBER('Peněžní deník'!G466),"výdajový",IF(ISNUMBER('Peněžní deník'!H466),"příjmový",IF(ISNUMBER('Peněžní deník'!I466),"výdajový",""))))</f>
        <v/>
      </c>
      <c r="E462" t="str">
        <f>IF(ISNUMBER('Peněžní deník'!F466),"hotově",IF(ISNUMBER('Peněžní deník'!G466),"hotově",IF(ISNUMBER('Peněžní deník'!H466),"na účet",IF(ISNUMBER('Peněžní deník'!I466),"z účtu",""))))</f>
        <v/>
      </c>
      <c r="F462" t="e">
        <f>VLOOKUP('Peněžní deník'!E466,'Čísla položek'!$A$2:$C$45,2,FALSE)</f>
        <v>#N/A</v>
      </c>
      <c r="G462" s="205" t="str">
        <f>TEXT('Peněžní deník'!F466+'Peněžní deník'!G466+'Peněžní deník'!H466+'Peněžní deník'!I466,"0,00")</f>
        <v>0,00</v>
      </c>
      <c r="H462" s="205">
        <f t="shared" si="135"/>
        <v>0</v>
      </c>
      <c r="I462" s="205">
        <f t="shared" si="138"/>
        <v>0</v>
      </c>
      <c r="J462" t="str">
        <f t="shared" si="137"/>
        <v/>
      </c>
      <c r="K462" t="str">
        <f t="shared" si="139"/>
        <v/>
      </c>
      <c r="L462">
        <f t="shared" si="140"/>
        <v>1</v>
      </c>
      <c r="M462" t="str">
        <f t="shared" si="141"/>
        <v/>
      </c>
      <c r="N462" t="str">
        <f>IF(O462="0","",IF(L462=1,VLOOKUP(O462+0,slovy!$A$2:$C$10,3,FALSE),IF(Q462="1","",VLOOKUP(O462+0,slovy!$A$2:$B$10,2))))</f>
        <v/>
      </c>
      <c r="O462" t="str">
        <f t="shared" si="136"/>
        <v>0</v>
      </c>
      <c r="P462" t="e">
        <f>IF(Q462="0","",IF(Q462="1",VLOOKUP(O462+0,slovy!$F$2:$G$11,2,FALSE),VLOOKUP(Q462+0,slovy!$D$2:$E$10,2,FALSE)))</f>
        <v>#VALUE!</v>
      </c>
      <c r="Q462" t="str">
        <f t="shared" si="142"/>
        <v/>
      </c>
      <c r="R462">
        <f t="shared" si="126"/>
        <v>1</v>
      </c>
      <c r="S462" t="str">
        <f t="shared" si="127"/>
        <v/>
      </c>
      <c r="T462" t="str">
        <f>IF(U462="0","",IF(R462=1,VLOOKUP(U462+0,slovy!$A$2:$C$10,3,FALSE),IF(W462="1","",VLOOKUP(U462+0,slovy!$A$2:$B$10,2))))</f>
        <v/>
      </c>
      <c r="U462" t="str">
        <f t="shared" si="128"/>
        <v>0</v>
      </c>
      <c r="V462" t="e">
        <f>IF(W462="0","",IF(W462="1",VLOOKUP(U462+0,slovy!$F$2:$G$11,2,FALSE),VLOOKUP(W462+0,slovy!$D$2:$E$10,2,FALSE)))</f>
        <v>#VALUE!</v>
      </c>
      <c r="W462" t="str">
        <f t="shared" si="129"/>
        <v/>
      </c>
      <c r="X462" t="e">
        <f>IF(Y462="0","",VLOOKUP(Y462+0,slovy!$H$2:$I$10,2,FALSE))</f>
        <v>#VALUE!</v>
      </c>
      <c r="Y462" t="str">
        <f t="shared" si="130"/>
        <v/>
      </c>
      <c r="Z462" t="e">
        <f>IF(AC462="",VLOOKUP(AA462+0,slovy!$J$2:$K$10,2,FALSE),IF(AC462="0",IF(AE462="0","",IF(AA462="0","",VLOOKUP(AA462+0,slovy!J462:K470,2,FALSE))),IF(AC462="1","",IF(AA462="0",IF(AC462&gt;1,slovy!$M$13,""),VLOOKUP(AA462+0,slovy!$L$2:$M$10,2,FALSE)))))</f>
        <v>#VALUE!</v>
      </c>
      <c r="AA462" t="str">
        <f t="shared" si="131"/>
        <v/>
      </c>
      <c r="AB462" t="e">
        <f>IF(ISBLANK(AC462),"",IF(AC462="0","",IF(AC462="1",CONCATENATE(VLOOKUP(AA462+0,slovy!$F$2:$G$11,2,FALSE),slovy!$M$13),VLOOKUP(AC462+0,slovy!$D$2:$E$10,2,FALSE))))</f>
        <v>#VALUE!</v>
      </c>
      <c r="AC462" t="str">
        <f t="shared" si="132"/>
        <v/>
      </c>
      <c r="AD462" t="e">
        <f>IF(ISBLANK(AE462),"",IF(AE462="0","",IF(AA462="0",CONCATENATE(VLOOKUP(AE462+0,slovy!$H$2:$I$10,2,FALSE),slovy!$M$13),VLOOKUP(AE462+0,slovy!$H$2:$I$10,2,FALSE))))</f>
        <v>#VALUE!</v>
      </c>
      <c r="AE462" t="str">
        <f t="shared" si="133"/>
        <v/>
      </c>
      <c r="AF462" t="e">
        <f>IF(ISBLANK(AG462),"",VLOOKUP(AG462+0,slovy!$N$2:$O$10,2,FALSE))</f>
        <v>#VALUE!</v>
      </c>
      <c r="AG462" t="str">
        <f t="shared" si="134"/>
        <v/>
      </c>
      <c r="AK462">
        <f>ÚJ!$B$2</f>
        <v>0</v>
      </c>
      <c r="AL462">
        <f>ÚJ!$B$3</f>
        <v>0</v>
      </c>
      <c r="AM462">
        <f>ÚJ!$B$4</f>
        <v>0</v>
      </c>
      <c r="AN462" s="200">
        <f>ÚJ!$B$5</f>
        <v>0</v>
      </c>
    </row>
    <row r="463" spans="1:40" x14ac:dyDescent="0.25">
      <c r="A463" t="str">
        <f>IF(ISBLANK('Peněžní deník'!C467),"",'Peněžní deník'!C467)</f>
        <v/>
      </c>
      <c r="B463" s="197" t="str">
        <f>IF(ISBLANK('Peněžní deník'!B467),"",'Peněžní deník'!B467)</f>
        <v/>
      </c>
      <c r="C463" t="str">
        <f>IF(ISBLANK('Peněžní deník'!D467),"",'Peněžní deník'!D467)</f>
        <v/>
      </c>
      <c r="D463" t="str">
        <f>IF(ISNUMBER('Peněžní deník'!F467),"příjmový",IF(ISNUMBER('Peněžní deník'!G467),"výdajový",IF(ISNUMBER('Peněžní deník'!H467),"příjmový",IF(ISNUMBER('Peněžní deník'!I467),"výdajový",""))))</f>
        <v/>
      </c>
      <c r="E463" t="str">
        <f>IF(ISNUMBER('Peněžní deník'!F467),"hotově",IF(ISNUMBER('Peněžní deník'!G467),"hotově",IF(ISNUMBER('Peněžní deník'!H467),"na účet",IF(ISNUMBER('Peněžní deník'!I467),"z účtu",""))))</f>
        <v/>
      </c>
      <c r="F463" t="e">
        <f>VLOOKUP('Peněžní deník'!E467,'Čísla položek'!$A$2:$C$45,2,FALSE)</f>
        <v>#N/A</v>
      </c>
      <c r="G463" s="205" t="str">
        <f>TEXT('Peněžní deník'!F467+'Peněžní deník'!G467+'Peněžní deník'!H467+'Peněžní deník'!I467,"0,00")</f>
        <v>0,00</v>
      </c>
      <c r="H463" s="205">
        <f t="shared" si="135"/>
        <v>0</v>
      </c>
      <c r="I463" s="205">
        <f t="shared" si="138"/>
        <v>0</v>
      </c>
      <c r="J463" t="str">
        <f t="shared" si="137"/>
        <v/>
      </c>
      <c r="K463" t="str">
        <f t="shared" si="139"/>
        <v/>
      </c>
      <c r="L463">
        <f t="shared" si="140"/>
        <v>1</v>
      </c>
      <c r="M463" t="str">
        <f t="shared" si="141"/>
        <v/>
      </c>
      <c r="N463" t="str">
        <f>IF(O463="0","",IF(L463=1,VLOOKUP(O463+0,slovy!$A$2:$C$10,3,FALSE),IF(Q463="1","",VLOOKUP(O463+0,slovy!$A$2:$B$10,2))))</f>
        <v/>
      </c>
      <c r="O463" t="str">
        <f t="shared" si="136"/>
        <v>0</v>
      </c>
      <c r="P463" t="e">
        <f>IF(Q463="0","",IF(Q463="1",VLOOKUP(O463+0,slovy!$F$2:$G$11,2,FALSE),VLOOKUP(Q463+0,slovy!$D$2:$E$10,2,FALSE)))</f>
        <v>#VALUE!</v>
      </c>
      <c r="Q463" t="str">
        <f t="shared" si="142"/>
        <v/>
      </c>
      <c r="R463">
        <f t="shared" si="126"/>
        <v>1</v>
      </c>
      <c r="S463" t="str">
        <f t="shared" si="127"/>
        <v/>
      </c>
      <c r="T463" t="str">
        <f>IF(U463="0","",IF(R463=1,VLOOKUP(U463+0,slovy!$A$2:$C$10,3,FALSE),IF(W463="1","",VLOOKUP(U463+0,slovy!$A$2:$B$10,2))))</f>
        <v/>
      </c>
      <c r="U463" t="str">
        <f t="shared" si="128"/>
        <v>0</v>
      </c>
      <c r="V463" t="e">
        <f>IF(W463="0","",IF(W463="1",VLOOKUP(U463+0,slovy!$F$2:$G$11,2,FALSE),VLOOKUP(W463+0,slovy!$D$2:$E$10,2,FALSE)))</f>
        <v>#VALUE!</v>
      </c>
      <c r="W463" t="str">
        <f t="shared" si="129"/>
        <v/>
      </c>
      <c r="X463" t="e">
        <f>IF(Y463="0","",VLOOKUP(Y463+0,slovy!$H$2:$I$10,2,FALSE))</f>
        <v>#VALUE!</v>
      </c>
      <c r="Y463" t="str">
        <f t="shared" si="130"/>
        <v/>
      </c>
      <c r="Z463" t="e">
        <f>IF(AC463="",VLOOKUP(AA463+0,slovy!$J$2:$K$10,2,FALSE),IF(AC463="0",IF(AE463="0","",IF(AA463="0","",VLOOKUP(AA463+0,slovy!J463:K471,2,FALSE))),IF(AC463="1","",IF(AA463="0",IF(AC463&gt;1,slovy!$M$13,""),VLOOKUP(AA463+0,slovy!$L$2:$M$10,2,FALSE)))))</f>
        <v>#VALUE!</v>
      </c>
      <c r="AA463" t="str">
        <f t="shared" si="131"/>
        <v/>
      </c>
      <c r="AB463" t="e">
        <f>IF(ISBLANK(AC463),"",IF(AC463="0","",IF(AC463="1",CONCATENATE(VLOOKUP(AA463+0,slovy!$F$2:$G$11,2,FALSE),slovy!$M$13),VLOOKUP(AC463+0,slovy!$D$2:$E$10,2,FALSE))))</f>
        <v>#VALUE!</v>
      </c>
      <c r="AC463" t="str">
        <f t="shared" si="132"/>
        <v/>
      </c>
      <c r="AD463" t="e">
        <f>IF(ISBLANK(AE463),"",IF(AE463="0","",IF(AA463="0",CONCATENATE(VLOOKUP(AE463+0,slovy!$H$2:$I$10,2,FALSE),slovy!$M$13),VLOOKUP(AE463+0,slovy!$H$2:$I$10,2,FALSE))))</f>
        <v>#VALUE!</v>
      </c>
      <c r="AE463" t="str">
        <f t="shared" si="133"/>
        <v/>
      </c>
      <c r="AF463" t="e">
        <f>IF(ISBLANK(AG463),"",VLOOKUP(AG463+0,slovy!$N$2:$O$10,2,FALSE))</f>
        <v>#VALUE!</v>
      </c>
      <c r="AG463" t="str">
        <f t="shared" si="134"/>
        <v/>
      </c>
      <c r="AK463">
        <f>ÚJ!$B$2</f>
        <v>0</v>
      </c>
      <c r="AL463">
        <f>ÚJ!$B$3</f>
        <v>0</v>
      </c>
      <c r="AM463">
        <f>ÚJ!$B$4</f>
        <v>0</v>
      </c>
      <c r="AN463" s="200">
        <f>ÚJ!$B$5</f>
        <v>0</v>
      </c>
    </row>
    <row r="464" spans="1:40" x14ac:dyDescent="0.25">
      <c r="A464" t="str">
        <f>IF(ISBLANK('Peněžní deník'!C468),"",'Peněžní deník'!C468)</f>
        <v/>
      </c>
      <c r="B464" s="197" t="str">
        <f>IF(ISBLANK('Peněžní deník'!B468),"",'Peněžní deník'!B468)</f>
        <v/>
      </c>
      <c r="C464" t="str">
        <f>IF(ISBLANK('Peněžní deník'!D468),"",'Peněžní deník'!D468)</f>
        <v/>
      </c>
      <c r="D464" t="str">
        <f>IF(ISNUMBER('Peněžní deník'!F468),"příjmový",IF(ISNUMBER('Peněžní deník'!G468),"výdajový",IF(ISNUMBER('Peněžní deník'!H468),"příjmový",IF(ISNUMBER('Peněžní deník'!I468),"výdajový",""))))</f>
        <v/>
      </c>
      <c r="E464" t="str">
        <f>IF(ISNUMBER('Peněžní deník'!F468),"hotově",IF(ISNUMBER('Peněžní deník'!G468),"hotově",IF(ISNUMBER('Peněžní deník'!H468),"na účet",IF(ISNUMBER('Peněžní deník'!I468),"z účtu",""))))</f>
        <v/>
      </c>
      <c r="F464" t="e">
        <f>VLOOKUP('Peněžní deník'!E468,'Čísla položek'!$A$2:$C$45,2,FALSE)</f>
        <v>#N/A</v>
      </c>
      <c r="G464" s="205" t="str">
        <f>TEXT('Peněžní deník'!F468+'Peněžní deník'!G468+'Peněžní deník'!H468+'Peněžní deník'!I468,"0,00")</f>
        <v>0,00</v>
      </c>
      <c r="H464" s="205">
        <f t="shared" si="135"/>
        <v>0</v>
      </c>
      <c r="I464" s="205">
        <f t="shared" si="138"/>
        <v>0</v>
      </c>
      <c r="J464" t="str">
        <f t="shared" si="137"/>
        <v/>
      </c>
      <c r="K464" t="str">
        <f t="shared" si="139"/>
        <v/>
      </c>
      <c r="L464">
        <f t="shared" si="140"/>
        <v>1</v>
      </c>
      <c r="M464" t="str">
        <f t="shared" si="141"/>
        <v/>
      </c>
      <c r="N464" t="str">
        <f>IF(O464="0","",IF(L464=1,VLOOKUP(O464+0,slovy!$A$2:$C$10,3,FALSE),IF(Q464="1","",VLOOKUP(O464+0,slovy!$A$2:$B$10,2))))</f>
        <v/>
      </c>
      <c r="O464" t="str">
        <f t="shared" si="136"/>
        <v>0</v>
      </c>
      <c r="P464" t="e">
        <f>IF(Q464="0","",IF(Q464="1",VLOOKUP(O464+0,slovy!$F$2:$G$11,2,FALSE),VLOOKUP(Q464+0,slovy!$D$2:$E$10,2,FALSE)))</f>
        <v>#VALUE!</v>
      </c>
      <c r="Q464" t="str">
        <f t="shared" si="142"/>
        <v/>
      </c>
      <c r="R464">
        <f t="shared" si="126"/>
        <v>1</v>
      </c>
      <c r="S464" t="str">
        <f t="shared" si="127"/>
        <v/>
      </c>
      <c r="T464" t="str">
        <f>IF(U464="0","",IF(R464=1,VLOOKUP(U464+0,slovy!$A$2:$C$10,3,FALSE),IF(W464="1","",VLOOKUP(U464+0,slovy!$A$2:$B$10,2))))</f>
        <v/>
      </c>
      <c r="U464" t="str">
        <f t="shared" si="128"/>
        <v>0</v>
      </c>
      <c r="V464" t="e">
        <f>IF(W464="0","",IF(W464="1",VLOOKUP(U464+0,slovy!$F$2:$G$11,2,FALSE),VLOOKUP(W464+0,slovy!$D$2:$E$10,2,FALSE)))</f>
        <v>#VALUE!</v>
      </c>
      <c r="W464" t="str">
        <f t="shared" si="129"/>
        <v/>
      </c>
      <c r="X464" t="e">
        <f>IF(Y464="0","",VLOOKUP(Y464+0,slovy!$H$2:$I$10,2,FALSE))</f>
        <v>#VALUE!</v>
      </c>
      <c r="Y464" t="str">
        <f t="shared" si="130"/>
        <v/>
      </c>
      <c r="Z464" t="e">
        <f>IF(AC464="",VLOOKUP(AA464+0,slovy!$J$2:$K$10,2,FALSE),IF(AC464="0",IF(AE464="0","",IF(AA464="0","",VLOOKUP(AA464+0,slovy!J464:K472,2,FALSE))),IF(AC464="1","",IF(AA464="0",IF(AC464&gt;1,slovy!$M$13,""),VLOOKUP(AA464+0,slovy!$L$2:$M$10,2,FALSE)))))</f>
        <v>#VALUE!</v>
      </c>
      <c r="AA464" t="str">
        <f t="shared" si="131"/>
        <v/>
      </c>
      <c r="AB464" t="e">
        <f>IF(ISBLANK(AC464),"",IF(AC464="0","",IF(AC464="1",CONCATENATE(VLOOKUP(AA464+0,slovy!$F$2:$G$11,2,FALSE),slovy!$M$13),VLOOKUP(AC464+0,slovy!$D$2:$E$10,2,FALSE))))</f>
        <v>#VALUE!</v>
      </c>
      <c r="AC464" t="str">
        <f t="shared" si="132"/>
        <v/>
      </c>
      <c r="AD464" t="e">
        <f>IF(ISBLANK(AE464),"",IF(AE464="0","",IF(AA464="0",CONCATENATE(VLOOKUP(AE464+0,slovy!$H$2:$I$10,2,FALSE),slovy!$M$13),VLOOKUP(AE464+0,slovy!$H$2:$I$10,2,FALSE))))</f>
        <v>#VALUE!</v>
      </c>
      <c r="AE464" t="str">
        <f t="shared" si="133"/>
        <v/>
      </c>
      <c r="AF464" t="e">
        <f>IF(ISBLANK(AG464),"",VLOOKUP(AG464+0,slovy!$N$2:$O$10,2,FALSE))</f>
        <v>#VALUE!</v>
      </c>
      <c r="AG464" t="str">
        <f t="shared" si="134"/>
        <v/>
      </c>
      <c r="AK464">
        <f>ÚJ!$B$2</f>
        <v>0</v>
      </c>
      <c r="AL464">
        <f>ÚJ!$B$3</f>
        <v>0</v>
      </c>
      <c r="AM464">
        <f>ÚJ!$B$4</f>
        <v>0</v>
      </c>
      <c r="AN464" s="200">
        <f>ÚJ!$B$5</f>
        <v>0</v>
      </c>
    </row>
    <row r="465" spans="1:40" x14ac:dyDescent="0.25">
      <c r="A465" t="str">
        <f>IF(ISBLANK('Peněžní deník'!C469),"",'Peněžní deník'!C469)</f>
        <v/>
      </c>
      <c r="B465" s="197" t="str">
        <f>IF(ISBLANK('Peněžní deník'!B469),"",'Peněžní deník'!B469)</f>
        <v/>
      </c>
      <c r="C465" t="str">
        <f>IF(ISBLANK('Peněžní deník'!D469),"",'Peněžní deník'!D469)</f>
        <v/>
      </c>
      <c r="D465" t="str">
        <f>IF(ISNUMBER('Peněžní deník'!F469),"příjmový",IF(ISNUMBER('Peněžní deník'!G469),"výdajový",IF(ISNUMBER('Peněžní deník'!H469),"příjmový",IF(ISNUMBER('Peněžní deník'!I469),"výdajový",""))))</f>
        <v/>
      </c>
      <c r="E465" t="str">
        <f>IF(ISNUMBER('Peněžní deník'!F469),"hotově",IF(ISNUMBER('Peněžní deník'!G469),"hotově",IF(ISNUMBER('Peněžní deník'!H469),"na účet",IF(ISNUMBER('Peněžní deník'!I469),"z účtu",""))))</f>
        <v/>
      </c>
      <c r="F465" t="e">
        <f>VLOOKUP('Peněžní deník'!E469,'Čísla položek'!$A$2:$C$45,2,FALSE)</f>
        <v>#N/A</v>
      </c>
      <c r="G465" s="205" t="str">
        <f>TEXT('Peněžní deník'!F469+'Peněžní deník'!G469+'Peněžní deník'!H469+'Peněžní deník'!I469,"0,00")</f>
        <v>0,00</v>
      </c>
      <c r="H465" s="205">
        <f t="shared" si="135"/>
        <v>0</v>
      </c>
      <c r="I465" s="205">
        <f t="shared" si="138"/>
        <v>0</v>
      </c>
      <c r="J465" t="str">
        <f t="shared" si="137"/>
        <v/>
      </c>
      <c r="K465" t="str">
        <f t="shared" si="139"/>
        <v/>
      </c>
      <c r="L465">
        <f t="shared" si="140"/>
        <v>1</v>
      </c>
      <c r="M465" t="str">
        <f t="shared" si="141"/>
        <v/>
      </c>
      <c r="N465" t="str">
        <f>IF(O465="0","",IF(L465=1,VLOOKUP(O465+0,slovy!$A$2:$C$10,3,FALSE),IF(Q465="1","",VLOOKUP(O465+0,slovy!$A$2:$B$10,2))))</f>
        <v/>
      </c>
      <c r="O465" t="str">
        <f t="shared" si="136"/>
        <v>0</v>
      </c>
      <c r="P465" t="e">
        <f>IF(Q465="0","",IF(Q465="1",VLOOKUP(O465+0,slovy!$F$2:$G$11,2,FALSE),VLOOKUP(Q465+0,slovy!$D$2:$E$10,2,FALSE)))</f>
        <v>#VALUE!</v>
      </c>
      <c r="Q465" t="str">
        <f t="shared" si="142"/>
        <v/>
      </c>
      <c r="R465">
        <f t="shared" si="126"/>
        <v>1</v>
      </c>
      <c r="S465" t="str">
        <f t="shared" si="127"/>
        <v/>
      </c>
      <c r="T465" t="str">
        <f>IF(U465="0","",IF(R465=1,VLOOKUP(U465+0,slovy!$A$2:$C$10,3,FALSE),IF(W465="1","",VLOOKUP(U465+0,slovy!$A$2:$B$10,2))))</f>
        <v/>
      </c>
      <c r="U465" t="str">
        <f t="shared" si="128"/>
        <v>0</v>
      </c>
      <c r="V465" t="e">
        <f>IF(W465="0","",IF(W465="1",VLOOKUP(U465+0,slovy!$F$2:$G$11,2,FALSE),VLOOKUP(W465+0,slovy!$D$2:$E$10,2,FALSE)))</f>
        <v>#VALUE!</v>
      </c>
      <c r="W465" t="str">
        <f t="shared" si="129"/>
        <v/>
      </c>
      <c r="X465" t="e">
        <f>IF(Y465="0","",VLOOKUP(Y465+0,slovy!$H$2:$I$10,2,FALSE))</f>
        <v>#VALUE!</v>
      </c>
      <c r="Y465" t="str">
        <f t="shared" si="130"/>
        <v/>
      </c>
      <c r="Z465" t="e">
        <f>IF(AC465="",VLOOKUP(AA465+0,slovy!$J$2:$K$10,2,FALSE),IF(AC465="0",IF(AE465="0","",IF(AA465="0","",VLOOKUP(AA465+0,slovy!J465:K473,2,FALSE))),IF(AC465="1","",IF(AA465="0",IF(AC465&gt;1,slovy!$M$13,""),VLOOKUP(AA465+0,slovy!$L$2:$M$10,2,FALSE)))))</f>
        <v>#VALUE!</v>
      </c>
      <c r="AA465" t="str">
        <f t="shared" si="131"/>
        <v/>
      </c>
      <c r="AB465" t="e">
        <f>IF(ISBLANK(AC465),"",IF(AC465="0","",IF(AC465="1",CONCATENATE(VLOOKUP(AA465+0,slovy!$F$2:$G$11,2,FALSE),slovy!$M$13),VLOOKUP(AC465+0,slovy!$D$2:$E$10,2,FALSE))))</f>
        <v>#VALUE!</v>
      </c>
      <c r="AC465" t="str">
        <f t="shared" si="132"/>
        <v/>
      </c>
      <c r="AD465" t="e">
        <f>IF(ISBLANK(AE465),"",IF(AE465="0","",IF(AA465="0",CONCATENATE(VLOOKUP(AE465+0,slovy!$H$2:$I$10,2,FALSE),slovy!$M$13),VLOOKUP(AE465+0,slovy!$H$2:$I$10,2,FALSE))))</f>
        <v>#VALUE!</v>
      </c>
      <c r="AE465" t="str">
        <f t="shared" si="133"/>
        <v/>
      </c>
      <c r="AF465" t="e">
        <f>IF(ISBLANK(AG465),"",VLOOKUP(AG465+0,slovy!$N$2:$O$10,2,FALSE))</f>
        <v>#VALUE!</v>
      </c>
      <c r="AG465" t="str">
        <f t="shared" si="134"/>
        <v/>
      </c>
      <c r="AK465">
        <f>ÚJ!$B$2</f>
        <v>0</v>
      </c>
      <c r="AL465">
        <f>ÚJ!$B$3</f>
        <v>0</v>
      </c>
      <c r="AM465">
        <f>ÚJ!$B$4</f>
        <v>0</v>
      </c>
      <c r="AN465" s="200">
        <f>ÚJ!$B$5</f>
        <v>0</v>
      </c>
    </row>
    <row r="466" spans="1:40" x14ac:dyDescent="0.25">
      <c r="A466" t="str">
        <f>IF(ISBLANK('Peněžní deník'!C470),"",'Peněžní deník'!C470)</f>
        <v/>
      </c>
      <c r="B466" s="197" t="str">
        <f>IF(ISBLANK('Peněžní deník'!B470),"",'Peněžní deník'!B470)</f>
        <v/>
      </c>
      <c r="C466" t="str">
        <f>IF(ISBLANK('Peněžní deník'!D470),"",'Peněžní deník'!D470)</f>
        <v/>
      </c>
      <c r="D466" t="str">
        <f>IF(ISNUMBER('Peněžní deník'!F470),"příjmový",IF(ISNUMBER('Peněžní deník'!G470),"výdajový",IF(ISNUMBER('Peněžní deník'!H470),"příjmový",IF(ISNUMBER('Peněžní deník'!I470),"výdajový",""))))</f>
        <v/>
      </c>
      <c r="E466" t="str">
        <f>IF(ISNUMBER('Peněžní deník'!F470),"hotově",IF(ISNUMBER('Peněžní deník'!G470),"hotově",IF(ISNUMBER('Peněžní deník'!H470),"na účet",IF(ISNUMBER('Peněžní deník'!I470),"z účtu",""))))</f>
        <v/>
      </c>
      <c r="F466" t="e">
        <f>VLOOKUP('Peněžní deník'!E470,'Čísla položek'!$A$2:$C$45,2,FALSE)</f>
        <v>#N/A</v>
      </c>
      <c r="G466" s="205" t="str">
        <f>TEXT('Peněžní deník'!F470+'Peněžní deník'!G470+'Peněžní deník'!H470+'Peněžní deník'!I470,"0,00")</f>
        <v>0,00</v>
      </c>
      <c r="H466" s="205">
        <f t="shared" si="135"/>
        <v>0</v>
      </c>
      <c r="I466" s="205">
        <f t="shared" si="138"/>
        <v>0</v>
      </c>
      <c r="J466" t="str">
        <f t="shared" si="137"/>
        <v/>
      </c>
      <c r="K466" t="str">
        <f t="shared" si="139"/>
        <v/>
      </c>
      <c r="L466">
        <f t="shared" si="140"/>
        <v>1</v>
      </c>
      <c r="M466" t="str">
        <f t="shared" si="141"/>
        <v/>
      </c>
      <c r="N466" t="str">
        <f>IF(O466="0","",IF(L466=1,VLOOKUP(O466+0,slovy!$A$2:$C$10,3,FALSE),IF(Q466="1","",VLOOKUP(O466+0,slovy!$A$2:$B$10,2))))</f>
        <v/>
      </c>
      <c r="O466" t="str">
        <f t="shared" si="136"/>
        <v>0</v>
      </c>
      <c r="P466" t="e">
        <f>IF(Q466="0","",IF(Q466="1",VLOOKUP(O466+0,slovy!$F$2:$G$11,2,FALSE),VLOOKUP(Q466+0,slovy!$D$2:$E$10,2,FALSE)))</f>
        <v>#VALUE!</v>
      </c>
      <c r="Q466" t="str">
        <f t="shared" si="142"/>
        <v/>
      </c>
      <c r="R466">
        <f t="shared" si="126"/>
        <v>1</v>
      </c>
      <c r="S466" t="str">
        <f t="shared" si="127"/>
        <v/>
      </c>
      <c r="T466" t="str">
        <f>IF(U466="0","",IF(R466=1,VLOOKUP(U466+0,slovy!$A$2:$C$10,3,FALSE),IF(W466="1","",VLOOKUP(U466+0,slovy!$A$2:$B$10,2))))</f>
        <v/>
      </c>
      <c r="U466" t="str">
        <f t="shared" si="128"/>
        <v>0</v>
      </c>
      <c r="V466" t="e">
        <f>IF(W466="0","",IF(W466="1",VLOOKUP(U466+0,slovy!$F$2:$G$11,2,FALSE),VLOOKUP(W466+0,slovy!$D$2:$E$10,2,FALSE)))</f>
        <v>#VALUE!</v>
      </c>
      <c r="W466" t="str">
        <f t="shared" si="129"/>
        <v/>
      </c>
      <c r="X466" t="e">
        <f>IF(Y466="0","",VLOOKUP(Y466+0,slovy!$H$2:$I$10,2,FALSE))</f>
        <v>#VALUE!</v>
      </c>
      <c r="Y466" t="str">
        <f t="shared" si="130"/>
        <v/>
      </c>
      <c r="Z466" t="e">
        <f>IF(AC466="",VLOOKUP(AA466+0,slovy!$J$2:$K$10,2,FALSE),IF(AC466="0",IF(AE466="0","",IF(AA466="0","",VLOOKUP(AA466+0,slovy!J466:K474,2,FALSE))),IF(AC466="1","",IF(AA466="0",IF(AC466&gt;1,slovy!$M$13,""),VLOOKUP(AA466+0,slovy!$L$2:$M$10,2,FALSE)))))</f>
        <v>#VALUE!</v>
      </c>
      <c r="AA466" t="str">
        <f t="shared" si="131"/>
        <v/>
      </c>
      <c r="AB466" t="e">
        <f>IF(ISBLANK(AC466),"",IF(AC466="0","",IF(AC466="1",CONCATENATE(VLOOKUP(AA466+0,slovy!$F$2:$G$11,2,FALSE),slovy!$M$13),VLOOKUP(AC466+0,slovy!$D$2:$E$10,2,FALSE))))</f>
        <v>#VALUE!</v>
      </c>
      <c r="AC466" t="str">
        <f t="shared" si="132"/>
        <v/>
      </c>
      <c r="AD466" t="e">
        <f>IF(ISBLANK(AE466),"",IF(AE466="0","",IF(AA466="0",CONCATENATE(VLOOKUP(AE466+0,slovy!$H$2:$I$10,2,FALSE),slovy!$M$13),VLOOKUP(AE466+0,slovy!$H$2:$I$10,2,FALSE))))</f>
        <v>#VALUE!</v>
      </c>
      <c r="AE466" t="str">
        <f t="shared" si="133"/>
        <v/>
      </c>
      <c r="AF466" t="e">
        <f>IF(ISBLANK(AG466),"",VLOOKUP(AG466+0,slovy!$N$2:$O$10,2,FALSE))</f>
        <v>#VALUE!</v>
      </c>
      <c r="AG466" t="str">
        <f t="shared" si="134"/>
        <v/>
      </c>
      <c r="AK466">
        <f>ÚJ!$B$2</f>
        <v>0</v>
      </c>
      <c r="AL466">
        <f>ÚJ!$B$3</f>
        <v>0</v>
      </c>
      <c r="AM466">
        <f>ÚJ!$B$4</f>
        <v>0</v>
      </c>
      <c r="AN466" s="200">
        <f>ÚJ!$B$5</f>
        <v>0</v>
      </c>
    </row>
    <row r="467" spans="1:40" x14ac:dyDescent="0.25">
      <c r="A467" t="str">
        <f>IF(ISBLANK('Peněžní deník'!C471),"",'Peněžní deník'!C471)</f>
        <v/>
      </c>
      <c r="B467" s="197" t="str">
        <f>IF(ISBLANK('Peněžní deník'!B471),"",'Peněžní deník'!B471)</f>
        <v/>
      </c>
      <c r="C467" t="str">
        <f>IF(ISBLANK('Peněžní deník'!D471),"",'Peněžní deník'!D471)</f>
        <v/>
      </c>
      <c r="D467" t="str">
        <f>IF(ISNUMBER('Peněžní deník'!F471),"příjmový",IF(ISNUMBER('Peněžní deník'!G471),"výdajový",IF(ISNUMBER('Peněžní deník'!H471),"příjmový",IF(ISNUMBER('Peněžní deník'!I471),"výdajový",""))))</f>
        <v/>
      </c>
      <c r="E467" t="str">
        <f>IF(ISNUMBER('Peněžní deník'!F471),"hotově",IF(ISNUMBER('Peněžní deník'!G471),"hotově",IF(ISNUMBER('Peněžní deník'!H471),"na účet",IF(ISNUMBER('Peněžní deník'!I471),"z účtu",""))))</f>
        <v/>
      </c>
      <c r="F467" t="e">
        <f>VLOOKUP('Peněžní deník'!E471,'Čísla položek'!$A$2:$C$45,2,FALSE)</f>
        <v>#N/A</v>
      </c>
      <c r="G467" s="205" t="str">
        <f>TEXT('Peněžní deník'!F471+'Peněžní deník'!G471+'Peněžní deník'!H471+'Peněžní deník'!I471,"0,00")</f>
        <v>0,00</v>
      </c>
      <c r="H467" s="205">
        <f t="shared" si="135"/>
        <v>0</v>
      </c>
      <c r="I467" s="205">
        <f t="shared" si="138"/>
        <v>0</v>
      </c>
      <c r="J467" t="str">
        <f t="shared" si="137"/>
        <v/>
      </c>
      <c r="K467" t="str">
        <f t="shared" si="139"/>
        <v/>
      </c>
      <c r="L467">
        <f t="shared" si="140"/>
        <v>1</v>
      </c>
      <c r="M467" t="str">
        <f t="shared" si="141"/>
        <v/>
      </c>
      <c r="N467" t="str">
        <f>IF(O467="0","",IF(L467=1,VLOOKUP(O467+0,slovy!$A$2:$C$10,3,FALSE),IF(Q467="1","",VLOOKUP(O467+0,slovy!$A$2:$B$10,2))))</f>
        <v/>
      </c>
      <c r="O467" t="str">
        <f t="shared" si="136"/>
        <v>0</v>
      </c>
      <c r="P467" t="e">
        <f>IF(Q467="0","",IF(Q467="1",VLOOKUP(O467+0,slovy!$F$2:$G$11,2,FALSE),VLOOKUP(Q467+0,slovy!$D$2:$E$10,2,FALSE)))</f>
        <v>#VALUE!</v>
      </c>
      <c r="Q467" t="str">
        <f t="shared" si="142"/>
        <v/>
      </c>
      <c r="R467">
        <f t="shared" si="126"/>
        <v>1</v>
      </c>
      <c r="S467" t="str">
        <f t="shared" si="127"/>
        <v/>
      </c>
      <c r="T467" t="str">
        <f>IF(U467="0","",IF(R467=1,VLOOKUP(U467+0,slovy!$A$2:$C$10,3,FALSE),IF(W467="1","",VLOOKUP(U467+0,slovy!$A$2:$B$10,2))))</f>
        <v/>
      </c>
      <c r="U467" t="str">
        <f t="shared" si="128"/>
        <v>0</v>
      </c>
      <c r="V467" t="e">
        <f>IF(W467="0","",IF(W467="1",VLOOKUP(U467+0,slovy!$F$2:$G$11,2,FALSE),VLOOKUP(W467+0,slovy!$D$2:$E$10,2,FALSE)))</f>
        <v>#VALUE!</v>
      </c>
      <c r="W467" t="str">
        <f t="shared" si="129"/>
        <v/>
      </c>
      <c r="X467" t="e">
        <f>IF(Y467="0","",VLOOKUP(Y467+0,slovy!$H$2:$I$10,2,FALSE))</f>
        <v>#VALUE!</v>
      </c>
      <c r="Y467" t="str">
        <f t="shared" si="130"/>
        <v/>
      </c>
      <c r="Z467" t="e">
        <f>IF(AC467="",VLOOKUP(AA467+0,slovy!$J$2:$K$10,2,FALSE),IF(AC467="0",IF(AE467="0","",IF(AA467="0","",VLOOKUP(AA467+0,slovy!J467:K475,2,FALSE))),IF(AC467="1","",IF(AA467="0",IF(AC467&gt;1,slovy!$M$13,""),VLOOKUP(AA467+0,slovy!$L$2:$M$10,2,FALSE)))))</f>
        <v>#VALUE!</v>
      </c>
      <c r="AA467" t="str">
        <f t="shared" si="131"/>
        <v/>
      </c>
      <c r="AB467" t="e">
        <f>IF(ISBLANK(AC467),"",IF(AC467="0","",IF(AC467="1",CONCATENATE(VLOOKUP(AA467+0,slovy!$F$2:$G$11,2,FALSE),slovy!$M$13),VLOOKUP(AC467+0,slovy!$D$2:$E$10,2,FALSE))))</f>
        <v>#VALUE!</v>
      </c>
      <c r="AC467" t="str">
        <f t="shared" si="132"/>
        <v/>
      </c>
      <c r="AD467" t="e">
        <f>IF(ISBLANK(AE467),"",IF(AE467="0","",IF(AA467="0",CONCATENATE(VLOOKUP(AE467+0,slovy!$H$2:$I$10,2,FALSE),slovy!$M$13),VLOOKUP(AE467+0,slovy!$H$2:$I$10,2,FALSE))))</f>
        <v>#VALUE!</v>
      </c>
      <c r="AE467" t="str">
        <f t="shared" si="133"/>
        <v/>
      </c>
      <c r="AF467" t="e">
        <f>IF(ISBLANK(AG467),"",VLOOKUP(AG467+0,slovy!$N$2:$O$10,2,FALSE))</f>
        <v>#VALUE!</v>
      </c>
      <c r="AG467" t="str">
        <f t="shared" si="134"/>
        <v/>
      </c>
      <c r="AK467">
        <f>ÚJ!$B$2</f>
        <v>0</v>
      </c>
      <c r="AL467">
        <f>ÚJ!$B$3</f>
        <v>0</v>
      </c>
      <c r="AM467">
        <f>ÚJ!$B$4</f>
        <v>0</v>
      </c>
      <c r="AN467" s="200">
        <f>ÚJ!$B$5</f>
        <v>0</v>
      </c>
    </row>
    <row r="468" spans="1:40" x14ac:dyDescent="0.25">
      <c r="A468" t="str">
        <f>IF(ISBLANK('Peněžní deník'!C472),"",'Peněžní deník'!C472)</f>
        <v/>
      </c>
      <c r="B468" s="197" t="str">
        <f>IF(ISBLANK('Peněžní deník'!B472),"",'Peněžní deník'!B472)</f>
        <v/>
      </c>
      <c r="C468" t="str">
        <f>IF(ISBLANK('Peněžní deník'!D472),"",'Peněžní deník'!D472)</f>
        <v/>
      </c>
      <c r="D468" t="str">
        <f>IF(ISNUMBER('Peněžní deník'!F472),"příjmový",IF(ISNUMBER('Peněžní deník'!G472),"výdajový",IF(ISNUMBER('Peněžní deník'!H472),"příjmový",IF(ISNUMBER('Peněžní deník'!I472),"výdajový",""))))</f>
        <v/>
      </c>
      <c r="E468" t="str">
        <f>IF(ISNUMBER('Peněžní deník'!F472),"hotově",IF(ISNUMBER('Peněžní deník'!G472),"hotově",IF(ISNUMBER('Peněžní deník'!H472),"na účet",IF(ISNUMBER('Peněžní deník'!I472),"z účtu",""))))</f>
        <v/>
      </c>
      <c r="F468" t="e">
        <f>VLOOKUP('Peněžní deník'!E472,'Čísla položek'!$A$2:$C$45,2,FALSE)</f>
        <v>#N/A</v>
      </c>
      <c r="G468" s="205" t="str">
        <f>TEXT('Peněžní deník'!F472+'Peněžní deník'!G472+'Peněžní deník'!H472+'Peněžní deník'!I472,"0,00")</f>
        <v>0,00</v>
      </c>
      <c r="H468" s="205">
        <f t="shared" si="135"/>
        <v>0</v>
      </c>
      <c r="I468" s="205">
        <f t="shared" si="138"/>
        <v>0</v>
      </c>
      <c r="J468" t="str">
        <f t="shared" si="137"/>
        <v/>
      </c>
      <c r="K468" t="str">
        <f t="shared" si="139"/>
        <v/>
      </c>
      <c r="L468">
        <f t="shared" si="140"/>
        <v>1</v>
      </c>
      <c r="M468" t="str">
        <f t="shared" si="141"/>
        <v/>
      </c>
      <c r="N468" t="str">
        <f>IF(O468="0","",IF(L468=1,VLOOKUP(O468+0,slovy!$A$2:$C$10,3,FALSE),IF(Q468="1","",VLOOKUP(O468+0,slovy!$A$2:$B$10,2))))</f>
        <v/>
      </c>
      <c r="O468" t="str">
        <f t="shared" si="136"/>
        <v>0</v>
      </c>
      <c r="P468" t="e">
        <f>IF(Q468="0","",IF(Q468="1",VLOOKUP(O468+0,slovy!$F$2:$G$11,2,FALSE),VLOOKUP(Q468+0,slovy!$D$2:$E$10,2,FALSE)))</f>
        <v>#VALUE!</v>
      </c>
      <c r="Q468" t="str">
        <f t="shared" si="142"/>
        <v/>
      </c>
      <c r="R468">
        <f t="shared" si="126"/>
        <v>1</v>
      </c>
      <c r="S468" t="str">
        <f t="shared" si="127"/>
        <v/>
      </c>
      <c r="T468" t="str">
        <f>IF(U468="0","",IF(R468=1,VLOOKUP(U468+0,slovy!$A$2:$C$10,3,FALSE),IF(W468="1","",VLOOKUP(U468+0,slovy!$A$2:$B$10,2))))</f>
        <v/>
      </c>
      <c r="U468" t="str">
        <f t="shared" si="128"/>
        <v>0</v>
      </c>
      <c r="V468" t="e">
        <f>IF(W468="0","",IF(W468="1",VLOOKUP(U468+0,slovy!$F$2:$G$11,2,FALSE),VLOOKUP(W468+0,slovy!$D$2:$E$10,2,FALSE)))</f>
        <v>#VALUE!</v>
      </c>
      <c r="W468" t="str">
        <f t="shared" si="129"/>
        <v/>
      </c>
      <c r="X468" t="e">
        <f>IF(Y468="0","",VLOOKUP(Y468+0,slovy!$H$2:$I$10,2,FALSE))</f>
        <v>#VALUE!</v>
      </c>
      <c r="Y468" t="str">
        <f t="shared" si="130"/>
        <v/>
      </c>
      <c r="Z468" t="e">
        <f>IF(AC468="",VLOOKUP(AA468+0,slovy!$J$2:$K$10,2,FALSE),IF(AC468="0",IF(AE468="0","",IF(AA468="0","",VLOOKUP(AA468+0,slovy!J468:K476,2,FALSE))),IF(AC468="1","",IF(AA468="0",IF(AC468&gt;1,slovy!$M$13,""),VLOOKUP(AA468+0,slovy!$L$2:$M$10,2,FALSE)))))</f>
        <v>#VALUE!</v>
      </c>
      <c r="AA468" t="str">
        <f t="shared" si="131"/>
        <v/>
      </c>
      <c r="AB468" t="e">
        <f>IF(ISBLANK(AC468),"",IF(AC468="0","",IF(AC468="1",CONCATENATE(VLOOKUP(AA468+0,slovy!$F$2:$G$11,2,FALSE),slovy!$M$13),VLOOKUP(AC468+0,slovy!$D$2:$E$10,2,FALSE))))</f>
        <v>#VALUE!</v>
      </c>
      <c r="AC468" t="str">
        <f t="shared" si="132"/>
        <v/>
      </c>
      <c r="AD468" t="e">
        <f>IF(ISBLANK(AE468),"",IF(AE468="0","",IF(AA468="0",CONCATENATE(VLOOKUP(AE468+0,slovy!$H$2:$I$10,2,FALSE),slovy!$M$13),VLOOKUP(AE468+0,slovy!$H$2:$I$10,2,FALSE))))</f>
        <v>#VALUE!</v>
      </c>
      <c r="AE468" t="str">
        <f t="shared" si="133"/>
        <v/>
      </c>
      <c r="AF468" t="e">
        <f>IF(ISBLANK(AG468),"",VLOOKUP(AG468+0,slovy!$N$2:$O$10,2,FALSE))</f>
        <v>#VALUE!</v>
      </c>
      <c r="AG468" t="str">
        <f t="shared" si="134"/>
        <v/>
      </c>
      <c r="AK468">
        <f>ÚJ!$B$2</f>
        <v>0</v>
      </c>
      <c r="AL468">
        <f>ÚJ!$B$3</f>
        <v>0</v>
      </c>
      <c r="AM468">
        <f>ÚJ!$B$4</f>
        <v>0</v>
      </c>
      <c r="AN468" s="200">
        <f>ÚJ!$B$5</f>
        <v>0</v>
      </c>
    </row>
    <row r="469" spans="1:40" x14ac:dyDescent="0.25">
      <c r="A469" t="str">
        <f>IF(ISBLANK('Peněžní deník'!C473),"",'Peněžní deník'!C473)</f>
        <v/>
      </c>
      <c r="B469" s="197" t="str">
        <f>IF(ISBLANK('Peněžní deník'!B473),"",'Peněžní deník'!B473)</f>
        <v/>
      </c>
      <c r="C469" t="str">
        <f>IF(ISBLANK('Peněžní deník'!D473),"",'Peněžní deník'!D473)</f>
        <v/>
      </c>
      <c r="D469" t="str">
        <f>IF(ISNUMBER('Peněžní deník'!F473),"příjmový",IF(ISNUMBER('Peněžní deník'!G473),"výdajový",IF(ISNUMBER('Peněžní deník'!H473),"příjmový",IF(ISNUMBER('Peněžní deník'!I473),"výdajový",""))))</f>
        <v/>
      </c>
      <c r="E469" t="str">
        <f>IF(ISNUMBER('Peněžní deník'!F473),"hotově",IF(ISNUMBER('Peněžní deník'!G473),"hotově",IF(ISNUMBER('Peněžní deník'!H473),"na účet",IF(ISNUMBER('Peněžní deník'!I473),"z účtu",""))))</f>
        <v/>
      </c>
      <c r="F469" t="e">
        <f>VLOOKUP('Peněžní deník'!E473,'Čísla položek'!$A$2:$C$45,2,FALSE)</f>
        <v>#N/A</v>
      </c>
      <c r="G469" s="205" t="str">
        <f>TEXT('Peněžní deník'!F473+'Peněžní deník'!G473+'Peněžní deník'!H473+'Peněžní deník'!I473,"0,00")</f>
        <v>0,00</v>
      </c>
      <c r="H469" s="205">
        <f t="shared" si="135"/>
        <v>0</v>
      </c>
      <c r="I469" s="205">
        <f t="shared" si="138"/>
        <v>0</v>
      </c>
      <c r="J469" t="str">
        <f t="shared" si="137"/>
        <v/>
      </c>
      <c r="K469" t="str">
        <f t="shared" si="139"/>
        <v/>
      </c>
      <c r="L469">
        <f t="shared" si="140"/>
        <v>1</v>
      </c>
      <c r="M469" t="str">
        <f t="shared" si="141"/>
        <v/>
      </c>
      <c r="N469" t="str">
        <f>IF(O469="0","",IF(L469=1,VLOOKUP(O469+0,slovy!$A$2:$C$10,3,FALSE),IF(Q469="1","",VLOOKUP(O469+0,slovy!$A$2:$B$10,2))))</f>
        <v/>
      </c>
      <c r="O469" t="str">
        <f t="shared" si="136"/>
        <v>0</v>
      </c>
      <c r="P469" t="e">
        <f>IF(Q469="0","",IF(Q469="1",VLOOKUP(O469+0,slovy!$F$2:$G$11,2,FALSE),VLOOKUP(Q469+0,slovy!$D$2:$E$10,2,FALSE)))</f>
        <v>#VALUE!</v>
      </c>
      <c r="Q469" t="str">
        <f t="shared" si="142"/>
        <v/>
      </c>
      <c r="R469">
        <f t="shared" si="126"/>
        <v>1</v>
      </c>
      <c r="S469" t="str">
        <f t="shared" si="127"/>
        <v/>
      </c>
      <c r="T469" t="str">
        <f>IF(U469="0","",IF(R469=1,VLOOKUP(U469+0,slovy!$A$2:$C$10,3,FALSE),IF(W469="1","",VLOOKUP(U469+0,slovy!$A$2:$B$10,2))))</f>
        <v/>
      </c>
      <c r="U469" t="str">
        <f t="shared" si="128"/>
        <v>0</v>
      </c>
      <c r="V469" t="e">
        <f>IF(W469="0","",IF(W469="1",VLOOKUP(U469+0,slovy!$F$2:$G$11,2,FALSE),VLOOKUP(W469+0,slovy!$D$2:$E$10,2,FALSE)))</f>
        <v>#VALUE!</v>
      </c>
      <c r="W469" t="str">
        <f t="shared" si="129"/>
        <v/>
      </c>
      <c r="X469" t="e">
        <f>IF(Y469="0","",VLOOKUP(Y469+0,slovy!$H$2:$I$10,2,FALSE))</f>
        <v>#VALUE!</v>
      </c>
      <c r="Y469" t="str">
        <f t="shared" si="130"/>
        <v/>
      </c>
      <c r="Z469" t="e">
        <f>IF(AC469="",VLOOKUP(AA469+0,slovy!$J$2:$K$10,2,FALSE),IF(AC469="0",IF(AE469="0","",IF(AA469="0","",VLOOKUP(AA469+0,slovy!J469:K477,2,FALSE))),IF(AC469="1","",IF(AA469="0",IF(AC469&gt;1,slovy!$M$13,""),VLOOKUP(AA469+0,slovy!$L$2:$M$10,2,FALSE)))))</f>
        <v>#VALUE!</v>
      </c>
      <c r="AA469" t="str">
        <f t="shared" si="131"/>
        <v/>
      </c>
      <c r="AB469" t="e">
        <f>IF(ISBLANK(AC469),"",IF(AC469="0","",IF(AC469="1",CONCATENATE(VLOOKUP(AA469+0,slovy!$F$2:$G$11,2,FALSE),slovy!$M$13),VLOOKUP(AC469+0,slovy!$D$2:$E$10,2,FALSE))))</f>
        <v>#VALUE!</v>
      </c>
      <c r="AC469" t="str">
        <f t="shared" si="132"/>
        <v/>
      </c>
      <c r="AD469" t="e">
        <f>IF(ISBLANK(AE469),"",IF(AE469="0","",IF(AA469="0",CONCATENATE(VLOOKUP(AE469+0,slovy!$H$2:$I$10,2,FALSE),slovy!$M$13),VLOOKUP(AE469+0,slovy!$H$2:$I$10,2,FALSE))))</f>
        <v>#VALUE!</v>
      </c>
      <c r="AE469" t="str">
        <f t="shared" si="133"/>
        <v/>
      </c>
      <c r="AF469" t="e">
        <f>IF(ISBLANK(AG469),"",VLOOKUP(AG469+0,slovy!$N$2:$O$10,2,FALSE))</f>
        <v>#VALUE!</v>
      </c>
      <c r="AG469" t="str">
        <f t="shared" si="134"/>
        <v/>
      </c>
      <c r="AK469">
        <f>ÚJ!$B$2</f>
        <v>0</v>
      </c>
      <c r="AL469">
        <f>ÚJ!$B$3</f>
        <v>0</v>
      </c>
      <c r="AM469">
        <f>ÚJ!$B$4</f>
        <v>0</v>
      </c>
      <c r="AN469" s="200">
        <f>ÚJ!$B$5</f>
        <v>0</v>
      </c>
    </row>
    <row r="470" spans="1:40" x14ac:dyDescent="0.25">
      <c r="A470" t="str">
        <f>IF(ISBLANK('Peněžní deník'!C474),"",'Peněžní deník'!C474)</f>
        <v/>
      </c>
      <c r="B470" s="197" t="str">
        <f>IF(ISBLANK('Peněžní deník'!B474),"",'Peněžní deník'!B474)</f>
        <v/>
      </c>
      <c r="C470" t="str">
        <f>IF(ISBLANK('Peněžní deník'!D474),"",'Peněžní deník'!D474)</f>
        <v/>
      </c>
      <c r="D470" t="str">
        <f>IF(ISNUMBER('Peněžní deník'!F474),"příjmový",IF(ISNUMBER('Peněžní deník'!G474),"výdajový",IF(ISNUMBER('Peněžní deník'!H474),"příjmový",IF(ISNUMBER('Peněžní deník'!I474),"výdajový",""))))</f>
        <v/>
      </c>
      <c r="E470" t="str">
        <f>IF(ISNUMBER('Peněžní deník'!F474),"hotově",IF(ISNUMBER('Peněžní deník'!G474),"hotově",IF(ISNUMBER('Peněžní deník'!H474),"na účet",IF(ISNUMBER('Peněžní deník'!I474),"z účtu",""))))</f>
        <v/>
      </c>
      <c r="F470" t="e">
        <f>VLOOKUP('Peněžní deník'!E474,'Čísla položek'!$A$2:$C$45,2,FALSE)</f>
        <v>#N/A</v>
      </c>
      <c r="G470" s="205" t="str">
        <f>TEXT('Peněžní deník'!F474+'Peněžní deník'!G474+'Peněžní deník'!H474+'Peněžní deník'!I474,"0,00")</f>
        <v>0,00</v>
      </c>
      <c r="H470" s="205">
        <f t="shared" si="135"/>
        <v>0</v>
      </c>
      <c r="I470" s="205">
        <f t="shared" si="138"/>
        <v>0</v>
      </c>
      <c r="J470" t="str">
        <f t="shared" si="137"/>
        <v/>
      </c>
      <c r="K470" t="str">
        <f t="shared" si="139"/>
        <v/>
      </c>
      <c r="L470">
        <f t="shared" si="140"/>
        <v>1</v>
      </c>
      <c r="M470" t="str">
        <f t="shared" si="141"/>
        <v/>
      </c>
      <c r="N470" t="str">
        <f>IF(O470="0","",IF(L470=1,VLOOKUP(O470+0,slovy!$A$2:$C$10,3,FALSE),IF(Q470="1","",VLOOKUP(O470+0,slovy!$A$2:$B$10,2))))</f>
        <v/>
      </c>
      <c r="O470" t="str">
        <f t="shared" si="136"/>
        <v>0</v>
      </c>
      <c r="P470" t="e">
        <f>IF(Q470="0","",IF(Q470="1",VLOOKUP(O470+0,slovy!$F$2:$G$11,2,FALSE),VLOOKUP(Q470+0,slovy!$D$2:$E$10,2,FALSE)))</f>
        <v>#VALUE!</v>
      </c>
      <c r="Q470" t="str">
        <f t="shared" si="142"/>
        <v/>
      </c>
      <c r="R470">
        <f t="shared" si="126"/>
        <v>1</v>
      </c>
      <c r="S470" t="str">
        <f t="shared" si="127"/>
        <v/>
      </c>
      <c r="T470" t="str">
        <f>IF(U470="0","",IF(R470=1,VLOOKUP(U470+0,slovy!$A$2:$C$10,3,FALSE),IF(W470="1","",VLOOKUP(U470+0,slovy!$A$2:$B$10,2))))</f>
        <v/>
      </c>
      <c r="U470" t="str">
        <f t="shared" si="128"/>
        <v>0</v>
      </c>
      <c r="V470" t="e">
        <f>IF(W470="0","",IF(W470="1",VLOOKUP(U470+0,slovy!$F$2:$G$11,2,FALSE),VLOOKUP(W470+0,slovy!$D$2:$E$10,2,FALSE)))</f>
        <v>#VALUE!</v>
      </c>
      <c r="W470" t="str">
        <f t="shared" si="129"/>
        <v/>
      </c>
      <c r="X470" t="e">
        <f>IF(Y470="0","",VLOOKUP(Y470+0,slovy!$H$2:$I$10,2,FALSE))</f>
        <v>#VALUE!</v>
      </c>
      <c r="Y470" t="str">
        <f t="shared" si="130"/>
        <v/>
      </c>
      <c r="Z470" t="e">
        <f>IF(AC470="",VLOOKUP(AA470+0,slovy!$J$2:$K$10,2,FALSE),IF(AC470="0",IF(AE470="0","",IF(AA470="0","",VLOOKUP(AA470+0,slovy!J470:K478,2,FALSE))),IF(AC470="1","",IF(AA470="0",IF(AC470&gt;1,slovy!$M$13,""),VLOOKUP(AA470+0,slovy!$L$2:$M$10,2,FALSE)))))</f>
        <v>#VALUE!</v>
      </c>
      <c r="AA470" t="str">
        <f t="shared" si="131"/>
        <v/>
      </c>
      <c r="AB470" t="e">
        <f>IF(ISBLANK(AC470),"",IF(AC470="0","",IF(AC470="1",CONCATENATE(VLOOKUP(AA470+0,slovy!$F$2:$G$11,2,FALSE),slovy!$M$13),VLOOKUP(AC470+0,slovy!$D$2:$E$10,2,FALSE))))</f>
        <v>#VALUE!</v>
      </c>
      <c r="AC470" t="str">
        <f t="shared" si="132"/>
        <v/>
      </c>
      <c r="AD470" t="e">
        <f>IF(ISBLANK(AE470),"",IF(AE470="0","",IF(AA470="0",CONCATENATE(VLOOKUP(AE470+0,slovy!$H$2:$I$10,2,FALSE),slovy!$M$13),VLOOKUP(AE470+0,slovy!$H$2:$I$10,2,FALSE))))</f>
        <v>#VALUE!</v>
      </c>
      <c r="AE470" t="str">
        <f t="shared" si="133"/>
        <v/>
      </c>
      <c r="AF470" t="e">
        <f>IF(ISBLANK(AG470),"",VLOOKUP(AG470+0,slovy!$N$2:$O$10,2,FALSE))</f>
        <v>#VALUE!</v>
      </c>
      <c r="AG470" t="str">
        <f t="shared" si="134"/>
        <v/>
      </c>
      <c r="AK470">
        <f>ÚJ!$B$2</f>
        <v>0</v>
      </c>
      <c r="AL470">
        <f>ÚJ!$B$3</f>
        <v>0</v>
      </c>
      <c r="AM470">
        <f>ÚJ!$B$4</f>
        <v>0</v>
      </c>
      <c r="AN470" s="200">
        <f>ÚJ!$B$5</f>
        <v>0</v>
      </c>
    </row>
    <row r="471" spans="1:40" x14ac:dyDescent="0.25">
      <c r="A471" t="str">
        <f>IF(ISBLANK('Peněžní deník'!C475),"",'Peněžní deník'!C475)</f>
        <v/>
      </c>
      <c r="B471" s="197" t="str">
        <f>IF(ISBLANK('Peněžní deník'!B475),"",'Peněžní deník'!B475)</f>
        <v/>
      </c>
      <c r="C471" t="str">
        <f>IF(ISBLANK('Peněžní deník'!D475),"",'Peněžní deník'!D475)</f>
        <v/>
      </c>
      <c r="D471" t="str">
        <f>IF(ISNUMBER('Peněžní deník'!F475),"příjmový",IF(ISNUMBER('Peněžní deník'!G475),"výdajový",IF(ISNUMBER('Peněžní deník'!H475),"příjmový",IF(ISNUMBER('Peněžní deník'!I475),"výdajový",""))))</f>
        <v/>
      </c>
      <c r="E471" t="str">
        <f>IF(ISNUMBER('Peněžní deník'!F475),"hotově",IF(ISNUMBER('Peněžní deník'!G475),"hotově",IF(ISNUMBER('Peněžní deník'!H475),"na účet",IF(ISNUMBER('Peněžní deník'!I475),"z účtu",""))))</f>
        <v/>
      </c>
      <c r="F471" t="e">
        <f>VLOOKUP('Peněžní deník'!E475,'Čísla položek'!$A$2:$C$45,2,FALSE)</f>
        <v>#N/A</v>
      </c>
      <c r="G471" s="205" t="str">
        <f>TEXT('Peněžní deník'!F475+'Peněžní deník'!G475+'Peněžní deník'!H475+'Peněžní deník'!I475,"0,00")</f>
        <v>0,00</v>
      </c>
      <c r="H471" s="205">
        <f t="shared" si="135"/>
        <v>0</v>
      </c>
      <c r="I471" s="205">
        <f t="shared" si="138"/>
        <v>0</v>
      </c>
      <c r="J471" t="str">
        <f t="shared" si="137"/>
        <v/>
      </c>
      <c r="K471" t="str">
        <f t="shared" si="139"/>
        <v/>
      </c>
      <c r="L471">
        <f t="shared" si="140"/>
        <v>1</v>
      </c>
      <c r="M471" t="str">
        <f t="shared" si="141"/>
        <v/>
      </c>
      <c r="N471" t="str">
        <f>IF(O471="0","",IF(L471=1,VLOOKUP(O471+0,slovy!$A$2:$C$10,3,FALSE),IF(Q471="1","",VLOOKUP(O471+0,slovy!$A$2:$B$10,2))))</f>
        <v/>
      </c>
      <c r="O471" t="str">
        <f t="shared" si="136"/>
        <v>0</v>
      </c>
      <c r="P471" t="e">
        <f>IF(Q471="0","",IF(Q471="1",VLOOKUP(O471+0,slovy!$F$2:$G$11,2,FALSE),VLOOKUP(Q471+0,slovy!$D$2:$E$10,2,FALSE)))</f>
        <v>#VALUE!</v>
      </c>
      <c r="Q471" t="str">
        <f t="shared" si="142"/>
        <v/>
      </c>
      <c r="R471">
        <f t="shared" si="126"/>
        <v>1</v>
      </c>
      <c r="S471" t="str">
        <f t="shared" si="127"/>
        <v/>
      </c>
      <c r="T471" t="str">
        <f>IF(U471="0","",IF(R471=1,VLOOKUP(U471+0,slovy!$A$2:$C$10,3,FALSE),IF(W471="1","",VLOOKUP(U471+0,slovy!$A$2:$B$10,2))))</f>
        <v/>
      </c>
      <c r="U471" t="str">
        <f t="shared" si="128"/>
        <v>0</v>
      </c>
      <c r="V471" t="e">
        <f>IF(W471="0","",IF(W471="1",VLOOKUP(U471+0,slovy!$F$2:$G$11,2,FALSE),VLOOKUP(W471+0,slovy!$D$2:$E$10,2,FALSE)))</f>
        <v>#VALUE!</v>
      </c>
      <c r="W471" t="str">
        <f t="shared" si="129"/>
        <v/>
      </c>
      <c r="X471" t="e">
        <f>IF(Y471="0","",VLOOKUP(Y471+0,slovy!$H$2:$I$10,2,FALSE))</f>
        <v>#VALUE!</v>
      </c>
      <c r="Y471" t="str">
        <f t="shared" si="130"/>
        <v/>
      </c>
      <c r="Z471" t="e">
        <f>IF(AC471="",VLOOKUP(AA471+0,slovy!$J$2:$K$10,2,FALSE),IF(AC471="0",IF(AE471="0","",IF(AA471="0","",VLOOKUP(AA471+0,slovy!J471:K479,2,FALSE))),IF(AC471="1","",IF(AA471="0",IF(AC471&gt;1,slovy!$M$13,""),VLOOKUP(AA471+0,slovy!$L$2:$M$10,2,FALSE)))))</f>
        <v>#VALUE!</v>
      </c>
      <c r="AA471" t="str">
        <f t="shared" si="131"/>
        <v/>
      </c>
      <c r="AB471" t="e">
        <f>IF(ISBLANK(AC471),"",IF(AC471="0","",IF(AC471="1",CONCATENATE(VLOOKUP(AA471+0,slovy!$F$2:$G$11,2,FALSE),slovy!$M$13),VLOOKUP(AC471+0,slovy!$D$2:$E$10,2,FALSE))))</f>
        <v>#VALUE!</v>
      </c>
      <c r="AC471" t="str">
        <f t="shared" si="132"/>
        <v/>
      </c>
      <c r="AD471" t="e">
        <f>IF(ISBLANK(AE471),"",IF(AE471="0","",IF(AA471="0",CONCATENATE(VLOOKUP(AE471+0,slovy!$H$2:$I$10,2,FALSE),slovy!$M$13),VLOOKUP(AE471+0,slovy!$H$2:$I$10,2,FALSE))))</f>
        <v>#VALUE!</v>
      </c>
      <c r="AE471" t="str">
        <f t="shared" si="133"/>
        <v/>
      </c>
      <c r="AF471" t="e">
        <f>IF(ISBLANK(AG471),"",VLOOKUP(AG471+0,slovy!$N$2:$O$10,2,FALSE))</f>
        <v>#VALUE!</v>
      </c>
      <c r="AG471" t="str">
        <f t="shared" si="134"/>
        <v/>
      </c>
      <c r="AK471">
        <f>ÚJ!$B$2</f>
        <v>0</v>
      </c>
      <c r="AL471">
        <f>ÚJ!$B$3</f>
        <v>0</v>
      </c>
      <c r="AM471">
        <f>ÚJ!$B$4</f>
        <v>0</v>
      </c>
      <c r="AN471" s="200">
        <f>ÚJ!$B$5</f>
        <v>0</v>
      </c>
    </row>
    <row r="472" spans="1:40" x14ac:dyDescent="0.25">
      <c r="A472" t="str">
        <f>IF(ISBLANK('Peněžní deník'!C476),"",'Peněžní deník'!C476)</f>
        <v/>
      </c>
      <c r="B472" s="197" t="str">
        <f>IF(ISBLANK('Peněžní deník'!B476),"",'Peněžní deník'!B476)</f>
        <v/>
      </c>
      <c r="C472" t="str">
        <f>IF(ISBLANK('Peněžní deník'!D476),"",'Peněžní deník'!D476)</f>
        <v/>
      </c>
      <c r="D472" t="str">
        <f>IF(ISNUMBER('Peněžní deník'!F476),"příjmový",IF(ISNUMBER('Peněžní deník'!G476),"výdajový",IF(ISNUMBER('Peněžní deník'!H476),"příjmový",IF(ISNUMBER('Peněžní deník'!I476),"výdajový",""))))</f>
        <v/>
      </c>
      <c r="E472" t="str">
        <f>IF(ISNUMBER('Peněžní deník'!F476),"hotově",IF(ISNUMBER('Peněžní deník'!G476),"hotově",IF(ISNUMBER('Peněžní deník'!H476),"na účet",IF(ISNUMBER('Peněžní deník'!I476),"z účtu",""))))</f>
        <v/>
      </c>
      <c r="F472" t="e">
        <f>VLOOKUP('Peněžní deník'!E476,'Čísla položek'!$A$2:$C$45,2,FALSE)</f>
        <v>#N/A</v>
      </c>
      <c r="G472" s="205" t="str">
        <f>TEXT('Peněžní deník'!F476+'Peněžní deník'!G476+'Peněžní deník'!H476+'Peněžní deník'!I476,"0,00")</f>
        <v>0,00</v>
      </c>
      <c r="H472" s="205">
        <f t="shared" si="135"/>
        <v>0</v>
      </c>
      <c r="I472" s="205">
        <f t="shared" si="138"/>
        <v>0</v>
      </c>
      <c r="J472" t="str">
        <f t="shared" si="137"/>
        <v/>
      </c>
      <c r="K472" t="str">
        <f t="shared" si="139"/>
        <v/>
      </c>
      <c r="L472">
        <f t="shared" si="140"/>
        <v>1</v>
      </c>
      <c r="M472" t="str">
        <f t="shared" si="141"/>
        <v/>
      </c>
      <c r="N472" t="str">
        <f>IF(O472="0","",IF(L472=1,VLOOKUP(O472+0,slovy!$A$2:$C$10,3,FALSE),IF(Q472="1","",VLOOKUP(O472+0,slovy!$A$2:$B$10,2))))</f>
        <v/>
      </c>
      <c r="O472" t="str">
        <f t="shared" si="136"/>
        <v>0</v>
      </c>
      <c r="P472" t="e">
        <f>IF(Q472="0","",IF(Q472="1",VLOOKUP(O472+0,slovy!$F$2:$G$11,2,FALSE),VLOOKUP(Q472+0,slovy!$D$2:$E$10,2,FALSE)))</f>
        <v>#VALUE!</v>
      </c>
      <c r="Q472" t="str">
        <f t="shared" si="142"/>
        <v/>
      </c>
      <c r="R472">
        <f t="shared" si="126"/>
        <v>1</v>
      </c>
      <c r="S472" t="str">
        <f t="shared" si="127"/>
        <v/>
      </c>
      <c r="T472" t="str">
        <f>IF(U472="0","",IF(R472=1,VLOOKUP(U472+0,slovy!$A$2:$C$10,3,FALSE),IF(W472="1","",VLOOKUP(U472+0,slovy!$A$2:$B$10,2))))</f>
        <v/>
      </c>
      <c r="U472" t="str">
        <f t="shared" si="128"/>
        <v>0</v>
      </c>
      <c r="V472" t="e">
        <f>IF(W472="0","",IF(W472="1",VLOOKUP(U472+0,slovy!$F$2:$G$11,2,FALSE),VLOOKUP(W472+0,slovy!$D$2:$E$10,2,FALSE)))</f>
        <v>#VALUE!</v>
      </c>
      <c r="W472" t="str">
        <f t="shared" si="129"/>
        <v/>
      </c>
      <c r="X472" t="e">
        <f>IF(Y472="0","",VLOOKUP(Y472+0,slovy!$H$2:$I$10,2,FALSE))</f>
        <v>#VALUE!</v>
      </c>
      <c r="Y472" t="str">
        <f t="shared" si="130"/>
        <v/>
      </c>
      <c r="Z472" t="e">
        <f>IF(AC472="",VLOOKUP(AA472+0,slovy!$J$2:$K$10,2,FALSE),IF(AC472="0",IF(AE472="0","",IF(AA472="0","",VLOOKUP(AA472+0,slovy!J472:K480,2,FALSE))),IF(AC472="1","",IF(AA472="0",IF(AC472&gt;1,slovy!$M$13,""),VLOOKUP(AA472+0,slovy!$L$2:$M$10,2,FALSE)))))</f>
        <v>#VALUE!</v>
      </c>
      <c r="AA472" t="str">
        <f t="shared" si="131"/>
        <v/>
      </c>
      <c r="AB472" t="e">
        <f>IF(ISBLANK(AC472),"",IF(AC472="0","",IF(AC472="1",CONCATENATE(VLOOKUP(AA472+0,slovy!$F$2:$G$11,2,FALSE),slovy!$M$13),VLOOKUP(AC472+0,slovy!$D$2:$E$10,2,FALSE))))</f>
        <v>#VALUE!</v>
      </c>
      <c r="AC472" t="str">
        <f t="shared" si="132"/>
        <v/>
      </c>
      <c r="AD472" t="e">
        <f>IF(ISBLANK(AE472),"",IF(AE472="0","",IF(AA472="0",CONCATENATE(VLOOKUP(AE472+0,slovy!$H$2:$I$10,2,FALSE),slovy!$M$13),VLOOKUP(AE472+0,slovy!$H$2:$I$10,2,FALSE))))</f>
        <v>#VALUE!</v>
      </c>
      <c r="AE472" t="str">
        <f t="shared" si="133"/>
        <v/>
      </c>
      <c r="AF472" t="e">
        <f>IF(ISBLANK(AG472),"",VLOOKUP(AG472+0,slovy!$N$2:$O$10,2,FALSE))</f>
        <v>#VALUE!</v>
      </c>
      <c r="AG472" t="str">
        <f t="shared" si="134"/>
        <v/>
      </c>
      <c r="AK472">
        <f>ÚJ!$B$2</f>
        <v>0</v>
      </c>
      <c r="AL472">
        <f>ÚJ!$B$3</f>
        <v>0</v>
      </c>
      <c r="AM472">
        <f>ÚJ!$B$4</f>
        <v>0</v>
      </c>
      <c r="AN472" s="200">
        <f>ÚJ!$B$5</f>
        <v>0</v>
      </c>
    </row>
    <row r="473" spans="1:40" x14ac:dyDescent="0.25">
      <c r="A473" t="str">
        <f>IF(ISBLANK('Peněžní deník'!C477),"",'Peněžní deník'!C477)</f>
        <v/>
      </c>
      <c r="B473" s="197" t="str">
        <f>IF(ISBLANK('Peněžní deník'!B477),"",'Peněžní deník'!B477)</f>
        <v/>
      </c>
      <c r="C473" t="str">
        <f>IF(ISBLANK('Peněžní deník'!D477),"",'Peněžní deník'!D477)</f>
        <v/>
      </c>
      <c r="D473" t="str">
        <f>IF(ISNUMBER('Peněžní deník'!F477),"příjmový",IF(ISNUMBER('Peněžní deník'!G477),"výdajový",IF(ISNUMBER('Peněžní deník'!H477),"příjmový",IF(ISNUMBER('Peněžní deník'!I477),"výdajový",""))))</f>
        <v/>
      </c>
      <c r="E473" t="str">
        <f>IF(ISNUMBER('Peněžní deník'!F477),"hotově",IF(ISNUMBER('Peněžní deník'!G477),"hotově",IF(ISNUMBER('Peněžní deník'!H477),"na účet",IF(ISNUMBER('Peněžní deník'!I477),"z účtu",""))))</f>
        <v/>
      </c>
      <c r="F473" t="e">
        <f>VLOOKUP('Peněžní deník'!E477,'Čísla položek'!$A$2:$C$45,2,FALSE)</f>
        <v>#N/A</v>
      </c>
      <c r="G473" s="205" t="str">
        <f>TEXT('Peněžní deník'!F477+'Peněžní deník'!G477+'Peněžní deník'!H477+'Peněžní deník'!I477,"0,00")</f>
        <v>0,00</v>
      </c>
      <c r="H473" s="205">
        <f t="shared" si="135"/>
        <v>0</v>
      </c>
      <c r="I473" s="205">
        <f t="shared" si="138"/>
        <v>0</v>
      </c>
      <c r="J473" t="str">
        <f t="shared" si="137"/>
        <v/>
      </c>
      <c r="K473" t="str">
        <f t="shared" si="139"/>
        <v/>
      </c>
      <c r="L473">
        <f t="shared" si="140"/>
        <v>1</v>
      </c>
      <c r="M473" t="str">
        <f t="shared" si="141"/>
        <v/>
      </c>
      <c r="N473" t="str">
        <f>IF(O473="0","",IF(L473=1,VLOOKUP(O473+0,slovy!$A$2:$C$10,3,FALSE),IF(Q473="1","",VLOOKUP(O473+0,slovy!$A$2:$B$10,2))))</f>
        <v/>
      </c>
      <c r="O473" t="str">
        <f t="shared" si="136"/>
        <v>0</v>
      </c>
      <c r="P473" t="e">
        <f>IF(Q473="0","",IF(Q473="1",VLOOKUP(O473+0,slovy!$F$2:$G$11,2,FALSE),VLOOKUP(Q473+0,slovy!$D$2:$E$10,2,FALSE)))</f>
        <v>#VALUE!</v>
      </c>
      <c r="Q473" t="str">
        <f t="shared" si="142"/>
        <v/>
      </c>
      <c r="R473">
        <f t="shared" si="126"/>
        <v>1</v>
      </c>
      <c r="S473" t="str">
        <f t="shared" si="127"/>
        <v/>
      </c>
      <c r="T473" t="str">
        <f>IF(U473="0","",IF(R473=1,VLOOKUP(U473+0,slovy!$A$2:$C$10,3,FALSE),IF(W473="1","",VLOOKUP(U473+0,slovy!$A$2:$B$10,2))))</f>
        <v/>
      </c>
      <c r="U473" t="str">
        <f t="shared" si="128"/>
        <v>0</v>
      </c>
      <c r="V473" t="e">
        <f>IF(W473="0","",IF(W473="1",VLOOKUP(U473+0,slovy!$F$2:$G$11,2,FALSE),VLOOKUP(W473+0,slovy!$D$2:$E$10,2,FALSE)))</f>
        <v>#VALUE!</v>
      </c>
      <c r="W473" t="str">
        <f t="shared" si="129"/>
        <v/>
      </c>
      <c r="X473" t="e">
        <f>IF(Y473="0","",VLOOKUP(Y473+0,slovy!$H$2:$I$10,2,FALSE))</f>
        <v>#VALUE!</v>
      </c>
      <c r="Y473" t="str">
        <f t="shared" si="130"/>
        <v/>
      </c>
      <c r="Z473" t="e">
        <f>IF(AC473="",VLOOKUP(AA473+0,slovy!$J$2:$K$10,2,FALSE),IF(AC473="0",IF(AE473="0","",IF(AA473="0","",VLOOKUP(AA473+0,slovy!J473:K481,2,FALSE))),IF(AC473="1","",IF(AA473="0",IF(AC473&gt;1,slovy!$M$13,""),VLOOKUP(AA473+0,slovy!$L$2:$M$10,2,FALSE)))))</f>
        <v>#VALUE!</v>
      </c>
      <c r="AA473" t="str">
        <f t="shared" si="131"/>
        <v/>
      </c>
      <c r="AB473" t="e">
        <f>IF(ISBLANK(AC473),"",IF(AC473="0","",IF(AC473="1",CONCATENATE(VLOOKUP(AA473+0,slovy!$F$2:$G$11,2,FALSE),slovy!$M$13),VLOOKUP(AC473+0,slovy!$D$2:$E$10,2,FALSE))))</f>
        <v>#VALUE!</v>
      </c>
      <c r="AC473" t="str">
        <f t="shared" si="132"/>
        <v/>
      </c>
      <c r="AD473" t="e">
        <f>IF(ISBLANK(AE473),"",IF(AE473="0","",IF(AA473="0",CONCATENATE(VLOOKUP(AE473+0,slovy!$H$2:$I$10,2,FALSE),slovy!$M$13),VLOOKUP(AE473+0,slovy!$H$2:$I$10,2,FALSE))))</f>
        <v>#VALUE!</v>
      </c>
      <c r="AE473" t="str">
        <f t="shared" si="133"/>
        <v/>
      </c>
      <c r="AF473" t="e">
        <f>IF(ISBLANK(AG473),"",VLOOKUP(AG473+0,slovy!$N$2:$O$10,2,FALSE))</f>
        <v>#VALUE!</v>
      </c>
      <c r="AG473" t="str">
        <f t="shared" si="134"/>
        <v/>
      </c>
      <c r="AK473">
        <f>ÚJ!$B$2</f>
        <v>0</v>
      </c>
      <c r="AL473">
        <f>ÚJ!$B$3</f>
        <v>0</v>
      </c>
      <c r="AM473">
        <f>ÚJ!$B$4</f>
        <v>0</v>
      </c>
      <c r="AN473" s="200">
        <f>ÚJ!$B$5</f>
        <v>0</v>
      </c>
    </row>
    <row r="474" spans="1:40" x14ac:dyDescent="0.25">
      <c r="A474" t="str">
        <f>IF(ISBLANK('Peněžní deník'!C478),"",'Peněžní deník'!C478)</f>
        <v/>
      </c>
      <c r="B474" s="197" t="str">
        <f>IF(ISBLANK('Peněžní deník'!B478),"",'Peněžní deník'!B478)</f>
        <v/>
      </c>
      <c r="C474" t="str">
        <f>IF(ISBLANK('Peněžní deník'!D478),"",'Peněžní deník'!D478)</f>
        <v/>
      </c>
      <c r="D474" t="str">
        <f>IF(ISNUMBER('Peněžní deník'!F478),"příjmový",IF(ISNUMBER('Peněžní deník'!G478),"výdajový",IF(ISNUMBER('Peněžní deník'!H478),"příjmový",IF(ISNUMBER('Peněžní deník'!I478),"výdajový",""))))</f>
        <v/>
      </c>
      <c r="E474" t="str">
        <f>IF(ISNUMBER('Peněžní deník'!F478),"hotově",IF(ISNUMBER('Peněžní deník'!G478),"hotově",IF(ISNUMBER('Peněžní deník'!H478),"na účet",IF(ISNUMBER('Peněžní deník'!I478),"z účtu",""))))</f>
        <v/>
      </c>
      <c r="F474" t="e">
        <f>VLOOKUP('Peněžní deník'!E478,'Čísla položek'!$A$2:$C$45,2,FALSE)</f>
        <v>#N/A</v>
      </c>
      <c r="G474" s="205" t="str">
        <f>TEXT('Peněžní deník'!F478+'Peněžní deník'!G478+'Peněžní deník'!H478+'Peněžní deník'!I478,"0,00")</f>
        <v>0,00</v>
      </c>
      <c r="H474" s="205">
        <f t="shared" si="135"/>
        <v>0</v>
      </c>
      <c r="I474" s="205">
        <f t="shared" si="138"/>
        <v>0</v>
      </c>
      <c r="J474" t="str">
        <f t="shared" si="137"/>
        <v/>
      </c>
      <c r="K474" t="str">
        <f t="shared" si="139"/>
        <v/>
      </c>
      <c r="L474">
        <f t="shared" si="140"/>
        <v>1</v>
      </c>
      <c r="M474" t="str">
        <f t="shared" si="141"/>
        <v/>
      </c>
      <c r="N474" t="str">
        <f>IF(O474="0","",IF(L474=1,VLOOKUP(O474+0,slovy!$A$2:$C$10,3,FALSE),IF(Q474="1","",VLOOKUP(O474+0,slovy!$A$2:$B$10,2))))</f>
        <v/>
      </c>
      <c r="O474" t="str">
        <f t="shared" si="136"/>
        <v>0</v>
      </c>
      <c r="P474" t="e">
        <f>IF(Q474="0","",IF(Q474="1",VLOOKUP(O474+0,slovy!$F$2:$G$11,2,FALSE),VLOOKUP(Q474+0,slovy!$D$2:$E$10,2,FALSE)))</f>
        <v>#VALUE!</v>
      </c>
      <c r="Q474" t="str">
        <f t="shared" si="142"/>
        <v/>
      </c>
      <c r="R474">
        <f t="shared" si="126"/>
        <v>1</v>
      </c>
      <c r="S474" t="str">
        <f t="shared" si="127"/>
        <v/>
      </c>
      <c r="T474" t="str">
        <f>IF(U474="0","",IF(R474=1,VLOOKUP(U474+0,slovy!$A$2:$C$10,3,FALSE),IF(W474="1","",VLOOKUP(U474+0,slovy!$A$2:$B$10,2))))</f>
        <v/>
      </c>
      <c r="U474" t="str">
        <f t="shared" si="128"/>
        <v>0</v>
      </c>
      <c r="V474" t="e">
        <f>IF(W474="0","",IF(W474="1",VLOOKUP(U474+0,slovy!$F$2:$G$11,2,FALSE),VLOOKUP(W474+0,slovy!$D$2:$E$10,2,FALSE)))</f>
        <v>#VALUE!</v>
      </c>
      <c r="W474" t="str">
        <f t="shared" si="129"/>
        <v/>
      </c>
      <c r="X474" t="e">
        <f>IF(Y474="0","",VLOOKUP(Y474+0,slovy!$H$2:$I$10,2,FALSE))</f>
        <v>#VALUE!</v>
      </c>
      <c r="Y474" t="str">
        <f t="shared" si="130"/>
        <v/>
      </c>
      <c r="Z474" t="e">
        <f>IF(AC474="",VLOOKUP(AA474+0,slovy!$J$2:$K$10,2,FALSE),IF(AC474="0",IF(AE474="0","",IF(AA474="0","",VLOOKUP(AA474+0,slovy!J474:K482,2,FALSE))),IF(AC474="1","",IF(AA474="0",IF(AC474&gt;1,slovy!$M$13,""),VLOOKUP(AA474+0,slovy!$L$2:$M$10,2,FALSE)))))</f>
        <v>#VALUE!</v>
      </c>
      <c r="AA474" t="str">
        <f t="shared" si="131"/>
        <v/>
      </c>
      <c r="AB474" t="e">
        <f>IF(ISBLANK(AC474),"",IF(AC474="0","",IF(AC474="1",CONCATENATE(VLOOKUP(AA474+0,slovy!$F$2:$G$11,2,FALSE),slovy!$M$13),VLOOKUP(AC474+0,slovy!$D$2:$E$10,2,FALSE))))</f>
        <v>#VALUE!</v>
      </c>
      <c r="AC474" t="str">
        <f t="shared" si="132"/>
        <v/>
      </c>
      <c r="AD474" t="e">
        <f>IF(ISBLANK(AE474),"",IF(AE474="0","",IF(AA474="0",CONCATENATE(VLOOKUP(AE474+0,slovy!$H$2:$I$10,2,FALSE),slovy!$M$13),VLOOKUP(AE474+0,slovy!$H$2:$I$10,2,FALSE))))</f>
        <v>#VALUE!</v>
      </c>
      <c r="AE474" t="str">
        <f t="shared" si="133"/>
        <v/>
      </c>
      <c r="AF474" t="e">
        <f>IF(ISBLANK(AG474),"",VLOOKUP(AG474+0,slovy!$N$2:$O$10,2,FALSE))</f>
        <v>#VALUE!</v>
      </c>
      <c r="AG474" t="str">
        <f t="shared" si="134"/>
        <v/>
      </c>
      <c r="AK474">
        <f>ÚJ!$B$2</f>
        <v>0</v>
      </c>
      <c r="AL474">
        <f>ÚJ!$B$3</f>
        <v>0</v>
      </c>
      <c r="AM474">
        <f>ÚJ!$B$4</f>
        <v>0</v>
      </c>
      <c r="AN474" s="200">
        <f>ÚJ!$B$5</f>
        <v>0</v>
      </c>
    </row>
    <row r="475" spans="1:40" x14ac:dyDescent="0.25">
      <c r="A475" t="str">
        <f>IF(ISBLANK('Peněžní deník'!C479),"",'Peněžní deník'!C479)</f>
        <v/>
      </c>
      <c r="B475" s="197" t="str">
        <f>IF(ISBLANK('Peněžní deník'!B479),"",'Peněžní deník'!B479)</f>
        <v/>
      </c>
      <c r="C475" t="str">
        <f>IF(ISBLANK('Peněžní deník'!D479),"",'Peněžní deník'!D479)</f>
        <v/>
      </c>
      <c r="D475" t="str">
        <f>IF(ISNUMBER('Peněžní deník'!F479),"příjmový",IF(ISNUMBER('Peněžní deník'!G479),"výdajový",IF(ISNUMBER('Peněžní deník'!H479),"příjmový",IF(ISNUMBER('Peněžní deník'!I479),"výdajový",""))))</f>
        <v/>
      </c>
      <c r="E475" t="str">
        <f>IF(ISNUMBER('Peněžní deník'!F479),"hotově",IF(ISNUMBER('Peněžní deník'!G479),"hotově",IF(ISNUMBER('Peněžní deník'!H479),"na účet",IF(ISNUMBER('Peněžní deník'!I479),"z účtu",""))))</f>
        <v/>
      </c>
      <c r="F475" t="e">
        <f>VLOOKUP('Peněžní deník'!E479,'Čísla položek'!$A$2:$C$45,2,FALSE)</f>
        <v>#N/A</v>
      </c>
      <c r="G475" s="205" t="str">
        <f>TEXT('Peněžní deník'!F479+'Peněžní deník'!G479+'Peněžní deník'!H479+'Peněžní deník'!I479,"0,00")</f>
        <v>0,00</v>
      </c>
      <c r="H475" s="205">
        <f t="shared" si="135"/>
        <v>0</v>
      </c>
      <c r="I475" s="205">
        <f t="shared" si="138"/>
        <v>0</v>
      </c>
      <c r="J475" t="str">
        <f t="shared" si="137"/>
        <v/>
      </c>
      <c r="K475" t="str">
        <f t="shared" si="139"/>
        <v/>
      </c>
      <c r="L475">
        <f t="shared" si="140"/>
        <v>1</v>
      </c>
      <c r="M475" t="str">
        <f t="shared" si="141"/>
        <v/>
      </c>
      <c r="N475" t="str">
        <f>IF(O475="0","",IF(L475=1,VLOOKUP(O475+0,slovy!$A$2:$C$10,3,FALSE),IF(Q475="1","",VLOOKUP(O475+0,slovy!$A$2:$B$10,2))))</f>
        <v/>
      </c>
      <c r="O475" t="str">
        <f t="shared" si="136"/>
        <v>0</v>
      </c>
      <c r="P475" t="e">
        <f>IF(Q475="0","",IF(Q475="1",VLOOKUP(O475+0,slovy!$F$2:$G$11,2,FALSE),VLOOKUP(Q475+0,slovy!$D$2:$E$10,2,FALSE)))</f>
        <v>#VALUE!</v>
      </c>
      <c r="Q475" t="str">
        <f t="shared" si="142"/>
        <v/>
      </c>
      <c r="R475">
        <f t="shared" si="126"/>
        <v>1</v>
      </c>
      <c r="S475" t="str">
        <f t="shared" si="127"/>
        <v/>
      </c>
      <c r="T475" t="str">
        <f>IF(U475="0","",IF(R475=1,VLOOKUP(U475+0,slovy!$A$2:$C$10,3,FALSE),IF(W475="1","",VLOOKUP(U475+0,slovy!$A$2:$B$10,2))))</f>
        <v/>
      </c>
      <c r="U475" t="str">
        <f t="shared" si="128"/>
        <v>0</v>
      </c>
      <c r="V475" t="e">
        <f>IF(W475="0","",IF(W475="1",VLOOKUP(U475+0,slovy!$F$2:$G$11,2,FALSE),VLOOKUP(W475+0,slovy!$D$2:$E$10,2,FALSE)))</f>
        <v>#VALUE!</v>
      </c>
      <c r="W475" t="str">
        <f t="shared" si="129"/>
        <v/>
      </c>
      <c r="X475" t="e">
        <f>IF(Y475="0","",VLOOKUP(Y475+0,slovy!$H$2:$I$10,2,FALSE))</f>
        <v>#VALUE!</v>
      </c>
      <c r="Y475" t="str">
        <f t="shared" si="130"/>
        <v/>
      </c>
      <c r="Z475" t="e">
        <f>IF(AC475="",VLOOKUP(AA475+0,slovy!$J$2:$K$10,2,FALSE),IF(AC475="0",IF(AE475="0","",IF(AA475="0","",VLOOKUP(AA475+0,slovy!J475:K483,2,FALSE))),IF(AC475="1","",IF(AA475="0",IF(AC475&gt;1,slovy!$M$13,""),VLOOKUP(AA475+0,slovy!$L$2:$M$10,2,FALSE)))))</f>
        <v>#VALUE!</v>
      </c>
      <c r="AA475" t="str">
        <f t="shared" si="131"/>
        <v/>
      </c>
      <c r="AB475" t="e">
        <f>IF(ISBLANK(AC475),"",IF(AC475="0","",IF(AC475="1",CONCATENATE(VLOOKUP(AA475+0,slovy!$F$2:$G$11,2,FALSE),slovy!$M$13),VLOOKUP(AC475+0,slovy!$D$2:$E$10,2,FALSE))))</f>
        <v>#VALUE!</v>
      </c>
      <c r="AC475" t="str">
        <f t="shared" si="132"/>
        <v/>
      </c>
      <c r="AD475" t="e">
        <f>IF(ISBLANK(AE475),"",IF(AE475="0","",IF(AA475="0",CONCATENATE(VLOOKUP(AE475+0,slovy!$H$2:$I$10,2,FALSE),slovy!$M$13),VLOOKUP(AE475+0,slovy!$H$2:$I$10,2,FALSE))))</f>
        <v>#VALUE!</v>
      </c>
      <c r="AE475" t="str">
        <f t="shared" si="133"/>
        <v/>
      </c>
      <c r="AF475" t="e">
        <f>IF(ISBLANK(AG475),"",VLOOKUP(AG475+0,slovy!$N$2:$O$10,2,FALSE))</f>
        <v>#VALUE!</v>
      </c>
      <c r="AG475" t="str">
        <f t="shared" si="134"/>
        <v/>
      </c>
      <c r="AK475">
        <f>ÚJ!$B$2</f>
        <v>0</v>
      </c>
      <c r="AL475">
        <f>ÚJ!$B$3</f>
        <v>0</v>
      </c>
      <c r="AM475">
        <f>ÚJ!$B$4</f>
        <v>0</v>
      </c>
      <c r="AN475" s="200">
        <f>ÚJ!$B$5</f>
        <v>0</v>
      </c>
    </row>
    <row r="476" spans="1:40" x14ac:dyDescent="0.25">
      <c r="A476" t="str">
        <f>IF(ISBLANK('Peněžní deník'!C480),"",'Peněžní deník'!C480)</f>
        <v/>
      </c>
      <c r="B476" s="197" t="str">
        <f>IF(ISBLANK('Peněžní deník'!B480),"",'Peněžní deník'!B480)</f>
        <v/>
      </c>
      <c r="C476" t="str">
        <f>IF(ISBLANK('Peněžní deník'!D480),"",'Peněžní deník'!D480)</f>
        <v/>
      </c>
      <c r="D476" t="str">
        <f>IF(ISNUMBER('Peněžní deník'!F480),"příjmový",IF(ISNUMBER('Peněžní deník'!G480),"výdajový",IF(ISNUMBER('Peněžní deník'!H480),"příjmový",IF(ISNUMBER('Peněžní deník'!I480),"výdajový",""))))</f>
        <v/>
      </c>
      <c r="E476" t="str">
        <f>IF(ISNUMBER('Peněžní deník'!F480),"hotově",IF(ISNUMBER('Peněžní deník'!G480),"hotově",IF(ISNUMBER('Peněžní deník'!H480),"na účet",IF(ISNUMBER('Peněžní deník'!I480),"z účtu",""))))</f>
        <v/>
      </c>
      <c r="F476" t="e">
        <f>VLOOKUP('Peněžní deník'!E480,'Čísla položek'!$A$2:$C$45,2,FALSE)</f>
        <v>#N/A</v>
      </c>
      <c r="G476" s="205" t="str">
        <f>TEXT('Peněžní deník'!F480+'Peněžní deník'!G480+'Peněžní deník'!H480+'Peněžní deník'!I480,"0,00")</f>
        <v>0,00</v>
      </c>
      <c r="H476" s="205">
        <f t="shared" si="135"/>
        <v>0</v>
      </c>
      <c r="I476" s="205">
        <f t="shared" si="138"/>
        <v>0</v>
      </c>
      <c r="J476" t="str">
        <f t="shared" si="137"/>
        <v/>
      </c>
      <c r="K476" t="str">
        <f t="shared" si="139"/>
        <v/>
      </c>
      <c r="L476">
        <f t="shared" si="140"/>
        <v>1</v>
      </c>
      <c r="M476" t="str">
        <f t="shared" si="141"/>
        <v/>
      </c>
      <c r="N476" t="str">
        <f>IF(O476="0","",IF(L476=1,VLOOKUP(O476+0,slovy!$A$2:$C$10,3,FALSE),IF(Q476="1","",VLOOKUP(O476+0,slovy!$A$2:$B$10,2))))</f>
        <v/>
      </c>
      <c r="O476" t="str">
        <f t="shared" si="136"/>
        <v>0</v>
      </c>
      <c r="P476" t="e">
        <f>IF(Q476="0","",IF(Q476="1",VLOOKUP(O476+0,slovy!$F$2:$G$11,2,FALSE),VLOOKUP(Q476+0,slovy!$D$2:$E$10,2,FALSE)))</f>
        <v>#VALUE!</v>
      </c>
      <c r="Q476" t="str">
        <f t="shared" si="142"/>
        <v/>
      </c>
      <c r="R476">
        <f t="shared" si="126"/>
        <v>1</v>
      </c>
      <c r="S476" t="str">
        <f t="shared" si="127"/>
        <v/>
      </c>
      <c r="T476" t="str">
        <f>IF(U476="0","",IF(R476=1,VLOOKUP(U476+0,slovy!$A$2:$C$10,3,FALSE),IF(W476="1","",VLOOKUP(U476+0,slovy!$A$2:$B$10,2))))</f>
        <v/>
      </c>
      <c r="U476" t="str">
        <f t="shared" si="128"/>
        <v>0</v>
      </c>
      <c r="V476" t="e">
        <f>IF(W476="0","",IF(W476="1",VLOOKUP(U476+0,slovy!$F$2:$G$11,2,FALSE),VLOOKUP(W476+0,slovy!$D$2:$E$10,2,FALSE)))</f>
        <v>#VALUE!</v>
      </c>
      <c r="W476" t="str">
        <f t="shared" si="129"/>
        <v/>
      </c>
      <c r="X476" t="e">
        <f>IF(Y476="0","",VLOOKUP(Y476+0,slovy!$H$2:$I$10,2,FALSE))</f>
        <v>#VALUE!</v>
      </c>
      <c r="Y476" t="str">
        <f t="shared" si="130"/>
        <v/>
      </c>
      <c r="Z476" t="e">
        <f>IF(AC476="",VLOOKUP(AA476+0,slovy!$J$2:$K$10,2,FALSE),IF(AC476="0",IF(AE476="0","",IF(AA476="0","",VLOOKUP(AA476+0,slovy!J476:K484,2,FALSE))),IF(AC476="1","",IF(AA476="0",IF(AC476&gt;1,slovy!$M$13,""),VLOOKUP(AA476+0,slovy!$L$2:$M$10,2,FALSE)))))</f>
        <v>#VALUE!</v>
      </c>
      <c r="AA476" t="str">
        <f t="shared" si="131"/>
        <v/>
      </c>
      <c r="AB476" t="e">
        <f>IF(ISBLANK(AC476),"",IF(AC476="0","",IF(AC476="1",CONCATENATE(VLOOKUP(AA476+0,slovy!$F$2:$G$11,2,FALSE),slovy!$M$13),VLOOKUP(AC476+0,slovy!$D$2:$E$10,2,FALSE))))</f>
        <v>#VALUE!</v>
      </c>
      <c r="AC476" t="str">
        <f t="shared" si="132"/>
        <v/>
      </c>
      <c r="AD476" t="e">
        <f>IF(ISBLANK(AE476),"",IF(AE476="0","",IF(AA476="0",CONCATENATE(VLOOKUP(AE476+0,slovy!$H$2:$I$10,2,FALSE),slovy!$M$13),VLOOKUP(AE476+0,slovy!$H$2:$I$10,2,FALSE))))</f>
        <v>#VALUE!</v>
      </c>
      <c r="AE476" t="str">
        <f t="shared" si="133"/>
        <v/>
      </c>
      <c r="AF476" t="e">
        <f>IF(ISBLANK(AG476),"",VLOOKUP(AG476+0,slovy!$N$2:$O$10,2,FALSE))</f>
        <v>#VALUE!</v>
      </c>
      <c r="AG476" t="str">
        <f t="shared" si="134"/>
        <v/>
      </c>
      <c r="AK476">
        <f>ÚJ!$B$2</f>
        <v>0</v>
      </c>
      <c r="AL476">
        <f>ÚJ!$B$3</f>
        <v>0</v>
      </c>
      <c r="AM476">
        <f>ÚJ!$B$4</f>
        <v>0</v>
      </c>
      <c r="AN476" s="200">
        <f>ÚJ!$B$5</f>
        <v>0</v>
      </c>
    </row>
    <row r="477" spans="1:40" x14ac:dyDescent="0.25">
      <c r="A477" t="str">
        <f>IF(ISBLANK('Peněžní deník'!C481),"",'Peněžní deník'!C481)</f>
        <v/>
      </c>
      <c r="B477" s="197" t="str">
        <f>IF(ISBLANK('Peněžní deník'!B481),"",'Peněžní deník'!B481)</f>
        <v/>
      </c>
      <c r="C477" t="str">
        <f>IF(ISBLANK('Peněžní deník'!D481),"",'Peněžní deník'!D481)</f>
        <v/>
      </c>
      <c r="D477" t="str">
        <f>IF(ISNUMBER('Peněžní deník'!F481),"příjmový",IF(ISNUMBER('Peněžní deník'!G481),"výdajový",IF(ISNUMBER('Peněžní deník'!H481),"příjmový",IF(ISNUMBER('Peněžní deník'!I481),"výdajový",""))))</f>
        <v/>
      </c>
      <c r="E477" t="str">
        <f>IF(ISNUMBER('Peněžní deník'!F481),"hotově",IF(ISNUMBER('Peněžní deník'!G481),"hotově",IF(ISNUMBER('Peněžní deník'!H481),"na účet",IF(ISNUMBER('Peněžní deník'!I481),"z účtu",""))))</f>
        <v/>
      </c>
      <c r="F477" t="e">
        <f>VLOOKUP('Peněžní deník'!E481,'Čísla položek'!$A$2:$C$45,2,FALSE)</f>
        <v>#N/A</v>
      </c>
      <c r="G477" s="205" t="str">
        <f>TEXT('Peněžní deník'!F481+'Peněžní deník'!G481+'Peněžní deník'!H481+'Peněžní deník'!I481,"0,00")</f>
        <v>0,00</v>
      </c>
      <c r="H477" s="205">
        <f t="shared" si="135"/>
        <v>0</v>
      </c>
      <c r="I477" s="205">
        <f t="shared" si="138"/>
        <v>0</v>
      </c>
      <c r="J477" t="str">
        <f t="shared" si="137"/>
        <v/>
      </c>
      <c r="K477" t="str">
        <f t="shared" si="139"/>
        <v/>
      </c>
      <c r="L477">
        <f t="shared" si="140"/>
        <v>1</v>
      </c>
      <c r="M477" t="str">
        <f t="shared" si="141"/>
        <v/>
      </c>
      <c r="N477" t="str">
        <f>IF(O477="0","",IF(L477=1,VLOOKUP(O477+0,slovy!$A$2:$C$10,3,FALSE),IF(Q477="1","",VLOOKUP(O477+0,slovy!$A$2:$B$10,2))))</f>
        <v/>
      </c>
      <c r="O477" t="str">
        <f t="shared" si="136"/>
        <v>0</v>
      </c>
      <c r="P477" t="e">
        <f>IF(Q477="0","",IF(Q477="1",VLOOKUP(O477+0,slovy!$F$2:$G$11,2,FALSE),VLOOKUP(Q477+0,slovy!$D$2:$E$10,2,FALSE)))</f>
        <v>#VALUE!</v>
      </c>
      <c r="Q477" t="str">
        <f t="shared" si="142"/>
        <v/>
      </c>
      <c r="R477">
        <f t="shared" si="126"/>
        <v>1</v>
      </c>
      <c r="S477" t="str">
        <f t="shared" si="127"/>
        <v/>
      </c>
      <c r="T477" t="str">
        <f>IF(U477="0","",IF(R477=1,VLOOKUP(U477+0,slovy!$A$2:$C$10,3,FALSE),IF(W477="1","",VLOOKUP(U477+0,slovy!$A$2:$B$10,2))))</f>
        <v/>
      </c>
      <c r="U477" t="str">
        <f t="shared" si="128"/>
        <v>0</v>
      </c>
      <c r="V477" t="e">
        <f>IF(W477="0","",IF(W477="1",VLOOKUP(U477+0,slovy!$F$2:$G$11,2,FALSE),VLOOKUP(W477+0,slovy!$D$2:$E$10,2,FALSE)))</f>
        <v>#VALUE!</v>
      </c>
      <c r="W477" t="str">
        <f t="shared" si="129"/>
        <v/>
      </c>
      <c r="X477" t="e">
        <f>IF(Y477="0","",VLOOKUP(Y477+0,slovy!$H$2:$I$10,2,FALSE))</f>
        <v>#VALUE!</v>
      </c>
      <c r="Y477" t="str">
        <f t="shared" si="130"/>
        <v/>
      </c>
      <c r="Z477" t="e">
        <f>IF(AC477="",VLOOKUP(AA477+0,slovy!$J$2:$K$10,2,FALSE),IF(AC477="0",IF(AE477="0","",IF(AA477="0","",VLOOKUP(AA477+0,slovy!J477:K485,2,FALSE))),IF(AC477="1","",IF(AA477="0",IF(AC477&gt;1,slovy!$M$13,""),VLOOKUP(AA477+0,slovy!$L$2:$M$10,2,FALSE)))))</f>
        <v>#VALUE!</v>
      </c>
      <c r="AA477" t="str">
        <f t="shared" si="131"/>
        <v/>
      </c>
      <c r="AB477" t="e">
        <f>IF(ISBLANK(AC477),"",IF(AC477="0","",IF(AC477="1",CONCATENATE(VLOOKUP(AA477+0,slovy!$F$2:$G$11,2,FALSE),slovy!$M$13),VLOOKUP(AC477+0,slovy!$D$2:$E$10,2,FALSE))))</f>
        <v>#VALUE!</v>
      </c>
      <c r="AC477" t="str">
        <f t="shared" si="132"/>
        <v/>
      </c>
      <c r="AD477" t="e">
        <f>IF(ISBLANK(AE477),"",IF(AE477="0","",IF(AA477="0",CONCATENATE(VLOOKUP(AE477+0,slovy!$H$2:$I$10,2,FALSE),slovy!$M$13),VLOOKUP(AE477+0,slovy!$H$2:$I$10,2,FALSE))))</f>
        <v>#VALUE!</v>
      </c>
      <c r="AE477" t="str">
        <f t="shared" si="133"/>
        <v/>
      </c>
      <c r="AF477" t="e">
        <f>IF(ISBLANK(AG477),"",VLOOKUP(AG477+0,slovy!$N$2:$O$10,2,FALSE))</f>
        <v>#VALUE!</v>
      </c>
      <c r="AG477" t="str">
        <f t="shared" si="134"/>
        <v/>
      </c>
      <c r="AK477">
        <f>ÚJ!$B$2</f>
        <v>0</v>
      </c>
      <c r="AL477">
        <f>ÚJ!$B$3</f>
        <v>0</v>
      </c>
      <c r="AM477">
        <f>ÚJ!$B$4</f>
        <v>0</v>
      </c>
      <c r="AN477" s="200">
        <f>ÚJ!$B$5</f>
        <v>0</v>
      </c>
    </row>
    <row r="478" spans="1:40" x14ac:dyDescent="0.25">
      <c r="A478" t="str">
        <f>IF(ISBLANK('Peněžní deník'!C482),"",'Peněžní deník'!C482)</f>
        <v/>
      </c>
      <c r="B478" s="197" t="str">
        <f>IF(ISBLANK('Peněžní deník'!B482),"",'Peněžní deník'!B482)</f>
        <v/>
      </c>
      <c r="C478" t="str">
        <f>IF(ISBLANK('Peněžní deník'!D482),"",'Peněžní deník'!D482)</f>
        <v/>
      </c>
      <c r="D478" t="str">
        <f>IF(ISNUMBER('Peněžní deník'!F482),"příjmový",IF(ISNUMBER('Peněžní deník'!G482),"výdajový",IF(ISNUMBER('Peněžní deník'!H482),"příjmový",IF(ISNUMBER('Peněžní deník'!I482),"výdajový",""))))</f>
        <v/>
      </c>
      <c r="E478" t="str">
        <f>IF(ISNUMBER('Peněžní deník'!F482),"hotově",IF(ISNUMBER('Peněžní deník'!G482),"hotově",IF(ISNUMBER('Peněžní deník'!H482),"na účet",IF(ISNUMBER('Peněžní deník'!I482),"z účtu",""))))</f>
        <v/>
      </c>
      <c r="F478" t="e">
        <f>VLOOKUP('Peněžní deník'!E482,'Čísla položek'!$A$2:$C$45,2,FALSE)</f>
        <v>#N/A</v>
      </c>
      <c r="G478" s="205" t="str">
        <f>TEXT('Peněžní deník'!F482+'Peněžní deník'!G482+'Peněžní deník'!H482+'Peněžní deník'!I482,"0,00")</f>
        <v>0,00</v>
      </c>
      <c r="H478" s="205">
        <f t="shared" si="135"/>
        <v>0</v>
      </c>
      <c r="I478" s="205">
        <f t="shared" si="138"/>
        <v>0</v>
      </c>
      <c r="J478" t="str">
        <f t="shared" si="137"/>
        <v/>
      </c>
      <c r="K478" t="str">
        <f t="shared" si="139"/>
        <v/>
      </c>
      <c r="L478">
        <f t="shared" si="140"/>
        <v>1</v>
      </c>
      <c r="M478" t="str">
        <f t="shared" si="141"/>
        <v/>
      </c>
      <c r="N478" t="str">
        <f>IF(O478="0","",IF(L478=1,VLOOKUP(O478+0,slovy!$A$2:$C$10,3,FALSE),IF(Q478="1","",VLOOKUP(O478+0,slovy!$A$2:$B$10,2))))</f>
        <v/>
      </c>
      <c r="O478" t="str">
        <f t="shared" si="136"/>
        <v>0</v>
      </c>
      <c r="P478" t="e">
        <f>IF(Q478="0","",IF(Q478="1",VLOOKUP(O478+0,slovy!$F$2:$G$11,2,FALSE),VLOOKUP(Q478+0,slovy!$D$2:$E$10,2,FALSE)))</f>
        <v>#VALUE!</v>
      </c>
      <c r="Q478" t="str">
        <f t="shared" si="142"/>
        <v/>
      </c>
      <c r="R478">
        <f t="shared" si="126"/>
        <v>1</v>
      </c>
      <c r="S478" t="str">
        <f t="shared" si="127"/>
        <v/>
      </c>
      <c r="T478" t="str">
        <f>IF(U478="0","",IF(R478=1,VLOOKUP(U478+0,slovy!$A$2:$C$10,3,FALSE),IF(W478="1","",VLOOKUP(U478+0,slovy!$A$2:$B$10,2))))</f>
        <v/>
      </c>
      <c r="U478" t="str">
        <f t="shared" si="128"/>
        <v>0</v>
      </c>
      <c r="V478" t="e">
        <f>IF(W478="0","",IF(W478="1",VLOOKUP(U478+0,slovy!$F$2:$G$11,2,FALSE),VLOOKUP(W478+0,slovy!$D$2:$E$10,2,FALSE)))</f>
        <v>#VALUE!</v>
      </c>
      <c r="W478" t="str">
        <f t="shared" si="129"/>
        <v/>
      </c>
      <c r="X478" t="e">
        <f>IF(Y478="0","",VLOOKUP(Y478+0,slovy!$H$2:$I$10,2,FALSE))</f>
        <v>#VALUE!</v>
      </c>
      <c r="Y478" t="str">
        <f t="shared" si="130"/>
        <v/>
      </c>
      <c r="Z478" t="e">
        <f>IF(AC478="",VLOOKUP(AA478+0,slovy!$J$2:$K$10,2,FALSE),IF(AC478="0",IF(AE478="0","",IF(AA478="0","",VLOOKUP(AA478+0,slovy!J478:K486,2,FALSE))),IF(AC478="1","",IF(AA478="0",IF(AC478&gt;1,slovy!$M$13,""),VLOOKUP(AA478+0,slovy!$L$2:$M$10,2,FALSE)))))</f>
        <v>#VALUE!</v>
      </c>
      <c r="AA478" t="str">
        <f t="shared" si="131"/>
        <v/>
      </c>
      <c r="AB478" t="e">
        <f>IF(ISBLANK(AC478),"",IF(AC478="0","",IF(AC478="1",CONCATENATE(VLOOKUP(AA478+0,slovy!$F$2:$G$11,2,FALSE),slovy!$M$13),VLOOKUP(AC478+0,slovy!$D$2:$E$10,2,FALSE))))</f>
        <v>#VALUE!</v>
      </c>
      <c r="AC478" t="str">
        <f t="shared" si="132"/>
        <v/>
      </c>
      <c r="AD478" t="e">
        <f>IF(ISBLANK(AE478),"",IF(AE478="0","",IF(AA478="0",CONCATENATE(VLOOKUP(AE478+0,slovy!$H$2:$I$10,2,FALSE),slovy!$M$13),VLOOKUP(AE478+0,slovy!$H$2:$I$10,2,FALSE))))</f>
        <v>#VALUE!</v>
      </c>
      <c r="AE478" t="str">
        <f t="shared" si="133"/>
        <v/>
      </c>
      <c r="AF478" t="e">
        <f>IF(ISBLANK(AG478),"",VLOOKUP(AG478+0,slovy!$N$2:$O$10,2,FALSE))</f>
        <v>#VALUE!</v>
      </c>
      <c r="AG478" t="str">
        <f t="shared" si="134"/>
        <v/>
      </c>
      <c r="AK478">
        <f>ÚJ!$B$2</f>
        <v>0</v>
      </c>
      <c r="AL478">
        <f>ÚJ!$B$3</f>
        <v>0</v>
      </c>
      <c r="AM478">
        <f>ÚJ!$B$4</f>
        <v>0</v>
      </c>
      <c r="AN478" s="200">
        <f>ÚJ!$B$5</f>
        <v>0</v>
      </c>
    </row>
    <row r="479" spans="1:40" x14ac:dyDescent="0.25">
      <c r="A479" t="str">
        <f>IF(ISBLANK('Peněžní deník'!C483),"",'Peněžní deník'!C483)</f>
        <v/>
      </c>
      <c r="B479" s="197" t="str">
        <f>IF(ISBLANK('Peněžní deník'!B483),"",'Peněžní deník'!B483)</f>
        <v/>
      </c>
      <c r="C479" t="str">
        <f>IF(ISBLANK('Peněžní deník'!D483),"",'Peněžní deník'!D483)</f>
        <v/>
      </c>
      <c r="D479" t="str">
        <f>IF(ISNUMBER('Peněžní deník'!F483),"příjmový",IF(ISNUMBER('Peněžní deník'!G483),"výdajový",IF(ISNUMBER('Peněžní deník'!H483),"příjmový",IF(ISNUMBER('Peněžní deník'!I483),"výdajový",""))))</f>
        <v/>
      </c>
      <c r="E479" t="str">
        <f>IF(ISNUMBER('Peněžní deník'!F483),"hotově",IF(ISNUMBER('Peněžní deník'!G483),"hotově",IF(ISNUMBER('Peněžní deník'!H483),"na účet",IF(ISNUMBER('Peněžní deník'!I483),"z účtu",""))))</f>
        <v/>
      </c>
      <c r="F479" t="e">
        <f>VLOOKUP('Peněžní deník'!E483,'Čísla položek'!$A$2:$C$45,2,FALSE)</f>
        <v>#N/A</v>
      </c>
      <c r="G479" s="205" t="str">
        <f>TEXT('Peněžní deník'!F483+'Peněžní deník'!G483+'Peněžní deník'!H483+'Peněžní deník'!I483,"0,00")</f>
        <v>0,00</v>
      </c>
      <c r="H479" s="205">
        <f t="shared" si="135"/>
        <v>0</v>
      </c>
      <c r="I479" s="205">
        <f t="shared" si="138"/>
        <v>0</v>
      </c>
      <c r="J479" t="str">
        <f t="shared" si="137"/>
        <v/>
      </c>
      <c r="K479" t="str">
        <f t="shared" si="139"/>
        <v/>
      </c>
      <c r="L479">
        <f t="shared" si="140"/>
        <v>1</v>
      </c>
      <c r="M479" t="str">
        <f t="shared" si="141"/>
        <v/>
      </c>
      <c r="N479" t="str">
        <f>IF(O479="0","",IF(L479=1,VLOOKUP(O479+0,slovy!$A$2:$C$10,3,FALSE),IF(Q479="1","",VLOOKUP(O479+0,slovy!$A$2:$B$10,2))))</f>
        <v/>
      </c>
      <c r="O479" t="str">
        <f t="shared" si="136"/>
        <v>0</v>
      </c>
      <c r="P479" t="e">
        <f>IF(Q479="0","",IF(Q479="1",VLOOKUP(O479+0,slovy!$F$2:$G$11,2,FALSE),VLOOKUP(Q479+0,slovy!$D$2:$E$10,2,FALSE)))</f>
        <v>#VALUE!</v>
      </c>
      <c r="Q479" t="str">
        <f t="shared" si="142"/>
        <v/>
      </c>
      <c r="R479">
        <f t="shared" si="126"/>
        <v>1</v>
      </c>
      <c r="S479" t="str">
        <f t="shared" si="127"/>
        <v/>
      </c>
      <c r="T479" t="str">
        <f>IF(U479="0","",IF(R479=1,VLOOKUP(U479+0,slovy!$A$2:$C$10,3,FALSE),IF(W479="1","",VLOOKUP(U479+0,slovy!$A$2:$B$10,2))))</f>
        <v/>
      </c>
      <c r="U479" t="str">
        <f t="shared" si="128"/>
        <v>0</v>
      </c>
      <c r="V479" t="e">
        <f>IF(W479="0","",IF(W479="1",VLOOKUP(U479+0,slovy!$F$2:$G$11,2,FALSE),VLOOKUP(W479+0,slovy!$D$2:$E$10,2,FALSE)))</f>
        <v>#VALUE!</v>
      </c>
      <c r="W479" t="str">
        <f t="shared" si="129"/>
        <v/>
      </c>
      <c r="X479" t="e">
        <f>IF(Y479="0","",VLOOKUP(Y479+0,slovy!$H$2:$I$10,2,FALSE))</f>
        <v>#VALUE!</v>
      </c>
      <c r="Y479" t="str">
        <f t="shared" si="130"/>
        <v/>
      </c>
      <c r="Z479" t="e">
        <f>IF(AC479="",VLOOKUP(AA479+0,slovy!$J$2:$K$10,2,FALSE),IF(AC479="0",IF(AE479="0","",IF(AA479="0","",VLOOKUP(AA479+0,slovy!J479:K487,2,FALSE))),IF(AC479="1","",IF(AA479="0",IF(AC479&gt;1,slovy!$M$13,""),VLOOKUP(AA479+0,slovy!$L$2:$M$10,2,FALSE)))))</f>
        <v>#VALUE!</v>
      </c>
      <c r="AA479" t="str">
        <f t="shared" si="131"/>
        <v/>
      </c>
      <c r="AB479" t="e">
        <f>IF(ISBLANK(AC479),"",IF(AC479="0","",IF(AC479="1",CONCATENATE(VLOOKUP(AA479+0,slovy!$F$2:$G$11,2,FALSE),slovy!$M$13),VLOOKUP(AC479+0,slovy!$D$2:$E$10,2,FALSE))))</f>
        <v>#VALUE!</v>
      </c>
      <c r="AC479" t="str">
        <f t="shared" si="132"/>
        <v/>
      </c>
      <c r="AD479" t="e">
        <f>IF(ISBLANK(AE479),"",IF(AE479="0","",IF(AA479="0",CONCATENATE(VLOOKUP(AE479+0,slovy!$H$2:$I$10,2,FALSE),slovy!$M$13),VLOOKUP(AE479+0,slovy!$H$2:$I$10,2,FALSE))))</f>
        <v>#VALUE!</v>
      </c>
      <c r="AE479" t="str">
        <f t="shared" si="133"/>
        <v/>
      </c>
      <c r="AF479" t="e">
        <f>IF(ISBLANK(AG479),"",VLOOKUP(AG479+0,slovy!$N$2:$O$10,2,FALSE))</f>
        <v>#VALUE!</v>
      </c>
      <c r="AG479" t="str">
        <f t="shared" si="134"/>
        <v/>
      </c>
      <c r="AK479">
        <f>ÚJ!$B$2</f>
        <v>0</v>
      </c>
      <c r="AL479">
        <f>ÚJ!$B$3</f>
        <v>0</v>
      </c>
      <c r="AM479">
        <f>ÚJ!$B$4</f>
        <v>0</v>
      </c>
      <c r="AN479" s="200">
        <f>ÚJ!$B$5</f>
        <v>0</v>
      </c>
    </row>
    <row r="480" spans="1:40" x14ac:dyDescent="0.25">
      <c r="A480" t="str">
        <f>IF(ISBLANK('Peněžní deník'!C484),"",'Peněžní deník'!C484)</f>
        <v/>
      </c>
      <c r="B480" s="197" t="str">
        <f>IF(ISBLANK('Peněžní deník'!B484),"",'Peněžní deník'!B484)</f>
        <v/>
      </c>
      <c r="C480" t="str">
        <f>IF(ISBLANK('Peněžní deník'!D484),"",'Peněžní deník'!D484)</f>
        <v/>
      </c>
      <c r="D480" t="str">
        <f>IF(ISNUMBER('Peněžní deník'!F484),"příjmový",IF(ISNUMBER('Peněžní deník'!G484),"výdajový",IF(ISNUMBER('Peněžní deník'!H484),"příjmový",IF(ISNUMBER('Peněžní deník'!I484),"výdajový",""))))</f>
        <v/>
      </c>
      <c r="E480" t="str">
        <f>IF(ISNUMBER('Peněžní deník'!F484),"hotově",IF(ISNUMBER('Peněžní deník'!G484),"hotově",IF(ISNUMBER('Peněžní deník'!H484),"na účet",IF(ISNUMBER('Peněžní deník'!I484),"z účtu",""))))</f>
        <v/>
      </c>
      <c r="F480" t="e">
        <f>VLOOKUP('Peněžní deník'!E484,'Čísla položek'!$A$2:$C$45,2,FALSE)</f>
        <v>#N/A</v>
      </c>
      <c r="G480" s="205" t="str">
        <f>TEXT('Peněžní deník'!F484+'Peněžní deník'!G484+'Peněžní deník'!H484+'Peněžní deník'!I484,"0,00")</f>
        <v>0,00</v>
      </c>
      <c r="H480" s="205">
        <f t="shared" si="135"/>
        <v>0</v>
      </c>
      <c r="I480" s="205">
        <f t="shared" si="138"/>
        <v>0</v>
      </c>
      <c r="J480" t="str">
        <f t="shared" si="137"/>
        <v/>
      </c>
      <c r="K480" t="str">
        <f t="shared" si="139"/>
        <v/>
      </c>
      <c r="L480">
        <f t="shared" si="140"/>
        <v>1</v>
      </c>
      <c r="M480" t="str">
        <f t="shared" si="141"/>
        <v/>
      </c>
      <c r="N480" t="str">
        <f>IF(O480="0","",IF(L480=1,VLOOKUP(O480+0,slovy!$A$2:$C$10,3,FALSE),IF(Q480="1","",VLOOKUP(O480+0,slovy!$A$2:$B$10,2))))</f>
        <v/>
      </c>
      <c r="O480" t="str">
        <f t="shared" si="136"/>
        <v>0</v>
      </c>
      <c r="P480" t="e">
        <f>IF(Q480="0","",IF(Q480="1",VLOOKUP(O480+0,slovy!$F$2:$G$11,2,FALSE),VLOOKUP(Q480+0,slovy!$D$2:$E$10,2,FALSE)))</f>
        <v>#VALUE!</v>
      </c>
      <c r="Q480" t="str">
        <f t="shared" si="142"/>
        <v/>
      </c>
      <c r="R480">
        <f t="shared" si="126"/>
        <v>1</v>
      </c>
      <c r="S480" t="str">
        <f t="shared" si="127"/>
        <v/>
      </c>
      <c r="T480" t="str">
        <f>IF(U480="0","",IF(R480=1,VLOOKUP(U480+0,slovy!$A$2:$C$10,3,FALSE),IF(W480="1","",VLOOKUP(U480+0,slovy!$A$2:$B$10,2))))</f>
        <v/>
      </c>
      <c r="U480" t="str">
        <f t="shared" si="128"/>
        <v>0</v>
      </c>
      <c r="V480" t="e">
        <f>IF(W480="0","",IF(W480="1",VLOOKUP(U480+0,slovy!$F$2:$G$11,2,FALSE),VLOOKUP(W480+0,slovy!$D$2:$E$10,2,FALSE)))</f>
        <v>#VALUE!</v>
      </c>
      <c r="W480" t="str">
        <f t="shared" si="129"/>
        <v/>
      </c>
      <c r="X480" t="e">
        <f>IF(Y480="0","",VLOOKUP(Y480+0,slovy!$H$2:$I$10,2,FALSE))</f>
        <v>#VALUE!</v>
      </c>
      <c r="Y480" t="str">
        <f t="shared" si="130"/>
        <v/>
      </c>
      <c r="Z480" t="e">
        <f>IF(AC480="",VLOOKUP(AA480+0,slovy!$J$2:$K$10,2,FALSE),IF(AC480="0",IF(AE480="0","",IF(AA480="0","",VLOOKUP(AA480+0,slovy!J480:K488,2,FALSE))),IF(AC480="1","",IF(AA480="0",IF(AC480&gt;1,slovy!$M$13,""),VLOOKUP(AA480+0,slovy!$L$2:$M$10,2,FALSE)))))</f>
        <v>#VALUE!</v>
      </c>
      <c r="AA480" t="str">
        <f t="shared" si="131"/>
        <v/>
      </c>
      <c r="AB480" t="e">
        <f>IF(ISBLANK(AC480),"",IF(AC480="0","",IF(AC480="1",CONCATENATE(VLOOKUP(AA480+0,slovy!$F$2:$G$11,2,FALSE),slovy!$M$13),VLOOKUP(AC480+0,slovy!$D$2:$E$10,2,FALSE))))</f>
        <v>#VALUE!</v>
      </c>
      <c r="AC480" t="str">
        <f t="shared" si="132"/>
        <v/>
      </c>
      <c r="AD480" t="e">
        <f>IF(ISBLANK(AE480),"",IF(AE480="0","",IF(AA480="0",CONCATENATE(VLOOKUP(AE480+0,slovy!$H$2:$I$10,2,FALSE),slovy!$M$13),VLOOKUP(AE480+0,slovy!$H$2:$I$10,2,FALSE))))</f>
        <v>#VALUE!</v>
      </c>
      <c r="AE480" t="str">
        <f t="shared" si="133"/>
        <v/>
      </c>
      <c r="AF480" t="e">
        <f>IF(ISBLANK(AG480),"",VLOOKUP(AG480+0,slovy!$N$2:$O$10,2,FALSE))</f>
        <v>#VALUE!</v>
      </c>
      <c r="AG480" t="str">
        <f t="shared" si="134"/>
        <v/>
      </c>
      <c r="AK480">
        <f>ÚJ!$B$2</f>
        <v>0</v>
      </c>
      <c r="AL480">
        <f>ÚJ!$B$3</f>
        <v>0</v>
      </c>
      <c r="AM480">
        <f>ÚJ!$B$4</f>
        <v>0</v>
      </c>
      <c r="AN480" s="200">
        <f>ÚJ!$B$5</f>
        <v>0</v>
      </c>
    </row>
    <row r="481" spans="1:40" x14ac:dyDescent="0.25">
      <c r="A481" t="str">
        <f>IF(ISBLANK('Peněžní deník'!C485),"",'Peněžní deník'!C485)</f>
        <v/>
      </c>
      <c r="B481" s="197" t="str">
        <f>IF(ISBLANK('Peněžní deník'!B485),"",'Peněžní deník'!B485)</f>
        <v/>
      </c>
      <c r="C481" t="str">
        <f>IF(ISBLANK('Peněžní deník'!D485),"",'Peněžní deník'!D485)</f>
        <v/>
      </c>
      <c r="D481" t="str">
        <f>IF(ISNUMBER('Peněžní deník'!F485),"příjmový",IF(ISNUMBER('Peněžní deník'!G485),"výdajový",IF(ISNUMBER('Peněžní deník'!H485),"příjmový",IF(ISNUMBER('Peněžní deník'!I485),"výdajový",""))))</f>
        <v/>
      </c>
      <c r="E481" t="str">
        <f>IF(ISNUMBER('Peněžní deník'!F485),"hotově",IF(ISNUMBER('Peněžní deník'!G485),"hotově",IF(ISNUMBER('Peněžní deník'!H485),"na účet",IF(ISNUMBER('Peněžní deník'!I485),"z účtu",""))))</f>
        <v/>
      </c>
      <c r="F481" t="e">
        <f>VLOOKUP('Peněžní deník'!E485,'Čísla položek'!$A$2:$C$45,2,FALSE)</f>
        <v>#N/A</v>
      </c>
      <c r="G481" s="205" t="str">
        <f>TEXT('Peněžní deník'!F485+'Peněžní deník'!G485+'Peněžní deník'!H485+'Peněžní deník'!I485,"0,00")</f>
        <v>0,00</v>
      </c>
      <c r="H481" s="205">
        <f t="shared" si="135"/>
        <v>0</v>
      </c>
      <c r="I481" s="205">
        <f t="shared" si="138"/>
        <v>0</v>
      </c>
      <c r="J481" t="str">
        <f t="shared" si="137"/>
        <v/>
      </c>
      <c r="K481" t="str">
        <f t="shared" si="139"/>
        <v/>
      </c>
      <c r="L481">
        <f t="shared" si="140"/>
        <v>1</v>
      </c>
      <c r="M481" t="str">
        <f t="shared" si="141"/>
        <v/>
      </c>
      <c r="N481" t="str">
        <f>IF(O481="0","",IF(L481=1,VLOOKUP(O481+0,slovy!$A$2:$C$10,3,FALSE),IF(Q481="1","",VLOOKUP(O481+0,slovy!$A$2:$B$10,2))))</f>
        <v/>
      </c>
      <c r="O481" t="str">
        <f t="shared" si="136"/>
        <v>0</v>
      </c>
      <c r="P481" t="e">
        <f>IF(Q481="0","",IF(Q481="1",VLOOKUP(O481+0,slovy!$F$2:$G$11,2,FALSE),VLOOKUP(Q481+0,slovy!$D$2:$E$10,2,FALSE)))</f>
        <v>#VALUE!</v>
      </c>
      <c r="Q481" t="str">
        <f t="shared" si="142"/>
        <v/>
      </c>
      <c r="R481">
        <f t="shared" si="126"/>
        <v>1</v>
      </c>
      <c r="S481" t="str">
        <f t="shared" si="127"/>
        <v/>
      </c>
      <c r="T481" t="str">
        <f>IF(U481="0","",IF(R481=1,VLOOKUP(U481+0,slovy!$A$2:$C$10,3,FALSE),IF(W481="1","",VLOOKUP(U481+0,slovy!$A$2:$B$10,2))))</f>
        <v/>
      </c>
      <c r="U481" t="str">
        <f t="shared" si="128"/>
        <v>0</v>
      </c>
      <c r="V481" t="e">
        <f>IF(W481="0","",IF(W481="1",VLOOKUP(U481+0,slovy!$F$2:$G$11,2,FALSE),VLOOKUP(W481+0,slovy!$D$2:$E$10,2,FALSE)))</f>
        <v>#VALUE!</v>
      </c>
      <c r="W481" t="str">
        <f t="shared" si="129"/>
        <v/>
      </c>
      <c r="X481" t="e">
        <f>IF(Y481="0","",VLOOKUP(Y481+0,slovy!$H$2:$I$10,2,FALSE))</f>
        <v>#VALUE!</v>
      </c>
      <c r="Y481" t="str">
        <f t="shared" si="130"/>
        <v/>
      </c>
      <c r="Z481" t="e">
        <f>IF(AC481="",VLOOKUP(AA481+0,slovy!$J$2:$K$10,2,FALSE),IF(AC481="0",IF(AE481="0","",IF(AA481="0","",VLOOKUP(AA481+0,slovy!J481:K489,2,FALSE))),IF(AC481="1","",IF(AA481="0",IF(AC481&gt;1,slovy!$M$13,""),VLOOKUP(AA481+0,slovy!$L$2:$M$10,2,FALSE)))))</f>
        <v>#VALUE!</v>
      </c>
      <c r="AA481" t="str">
        <f t="shared" si="131"/>
        <v/>
      </c>
      <c r="AB481" t="e">
        <f>IF(ISBLANK(AC481),"",IF(AC481="0","",IF(AC481="1",CONCATENATE(VLOOKUP(AA481+0,slovy!$F$2:$G$11,2,FALSE),slovy!$M$13),VLOOKUP(AC481+0,slovy!$D$2:$E$10,2,FALSE))))</f>
        <v>#VALUE!</v>
      </c>
      <c r="AC481" t="str">
        <f t="shared" si="132"/>
        <v/>
      </c>
      <c r="AD481" t="e">
        <f>IF(ISBLANK(AE481),"",IF(AE481="0","",IF(AA481="0",CONCATENATE(VLOOKUP(AE481+0,slovy!$H$2:$I$10,2,FALSE),slovy!$M$13),VLOOKUP(AE481+0,slovy!$H$2:$I$10,2,FALSE))))</f>
        <v>#VALUE!</v>
      </c>
      <c r="AE481" t="str">
        <f t="shared" si="133"/>
        <v/>
      </c>
      <c r="AF481" t="e">
        <f>IF(ISBLANK(AG481),"",VLOOKUP(AG481+0,slovy!$N$2:$O$10,2,FALSE))</f>
        <v>#VALUE!</v>
      </c>
      <c r="AG481" t="str">
        <f t="shared" si="134"/>
        <v/>
      </c>
      <c r="AK481">
        <f>ÚJ!$B$2</f>
        <v>0</v>
      </c>
      <c r="AL481">
        <f>ÚJ!$B$3</f>
        <v>0</v>
      </c>
      <c r="AM481">
        <f>ÚJ!$B$4</f>
        <v>0</v>
      </c>
      <c r="AN481" s="200">
        <f>ÚJ!$B$5</f>
        <v>0</v>
      </c>
    </row>
    <row r="482" spans="1:40" x14ac:dyDescent="0.25">
      <c r="A482" t="str">
        <f>IF(ISBLANK('Peněžní deník'!C486),"",'Peněžní deník'!C486)</f>
        <v/>
      </c>
      <c r="B482" s="197" t="str">
        <f>IF(ISBLANK('Peněžní deník'!B486),"",'Peněžní deník'!B486)</f>
        <v/>
      </c>
      <c r="C482" t="str">
        <f>IF(ISBLANK('Peněžní deník'!D486),"",'Peněžní deník'!D486)</f>
        <v/>
      </c>
      <c r="D482" t="str">
        <f>IF(ISNUMBER('Peněžní deník'!F486),"příjmový",IF(ISNUMBER('Peněžní deník'!G486),"výdajový",IF(ISNUMBER('Peněžní deník'!H486),"příjmový",IF(ISNUMBER('Peněžní deník'!I486),"výdajový",""))))</f>
        <v/>
      </c>
      <c r="E482" t="str">
        <f>IF(ISNUMBER('Peněžní deník'!F486),"hotově",IF(ISNUMBER('Peněžní deník'!G486),"hotově",IF(ISNUMBER('Peněžní deník'!H486),"na účet",IF(ISNUMBER('Peněžní deník'!I486),"z účtu",""))))</f>
        <v/>
      </c>
      <c r="F482" t="e">
        <f>VLOOKUP('Peněžní deník'!E486,'Čísla položek'!$A$2:$C$45,2,FALSE)</f>
        <v>#N/A</v>
      </c>
      <c r="G482" s="205" t="str">
        <f>TEXT('Peněžní deník'!F486+'Peněžní deník'!G486+'Peněžní deník'!H486+'Peněžní deník'!I486,"0,00")</f>
        <v>0,00</v>
      </c>
      <c r="H482" s="205">
        <f t="shared" si="135"/>
        <v>0</v>
      </c>
      <c r="I482" s="205">
        <f t="shared" si="138"/>
        <v>0</v>
      </c>
      <c r="J482" t="str">
        <f t="shared" si="137"/>
        <v/>
      </c>
      <c r="K482" t="str">
        <f t="shared" si="139"/>
        <v/>
      </c>
      <c r="L482">
        <f t="shared" si="140"/>
        <v>1</v>
      </c>
      <c r="M482" t="str">
        <f t="shared" si="141"/>
        <v/>
      </c>
      <c r="N482" t="str">
        <f>IF(O482="0","",IF(L482=1,VLOOKUP(O482+0,slovy!$A$2:$C$10,3,FALSE),IF(Q482="1","",VLOOKUP(O482+0,slovy!$A$2:$B$10,2))))</f>
        <v/>
      </c>
      <c r="O482" t="str">
        <f t="shared" si="136"/>
        <v>0</v>
      </c>
      <c r="P482" t="e">
        <f>IF(Q482="0","",IF(Q482="1",VLOOKUP(O482+0,slovy!$F$2:$G$11,2,FALSE),VLOOKUP(Q482+0,slovy!$D$2:$E$10,2,FALSE)))</f>
        <v>#VALUE!</v>
      </c>
      <c r="Q482" t="str">
        <f t="shared" si="142"/>
        <v/>
      </c>
      <c r="R482">
        <f t="shared" si="126"/>
        <v>1</v>
      </c>
      <c r="S482" t="str">
        <f t="shared" si="127"/>
        <v/>
      </c>
      <c r="T482" t="str">
        <f>IF(U482="0","",IF(R482=1,VLOOKUP(U482+0,slovy!$A$2:$C$10,3,FALSE),IF(W482="1","",VLOOKUP(U482+0,slovy!$A$2:$B$10,2))))</f>
        <v/>
      </c>
      <c r="U482" t="str">
        <f t="shared" si="128"/>
        <v>0</v>
      </c>
      <c r="V482" t="e">
        <f>IF(W482="0","",IF(W482="1",VLOOKUP(U482+0,slovy!$F$2:$G$11,2,FALSE),VLOOKUP(W482+0,slovy!$D$2:$E$10,2,FALSE)))</f>
        <v>#VALUE!</v>
      </c>
      <c r="W482" t="str">
        <f t="shared" si="129"/>
        <v/>
      </c>
      <c r="X482" t="e">
        <f>IF(Y482="0","",VLOOKUP(Y482+0,slovy!$H$2:$I$10,2,FALSE))</f>
        <v>#VALUE!</v>
      </c>
      <c r="Y482" t="str">
        <f t="shared" si="130"/>
        <v/>
      </c>
      <c r="Z482" t="e">
        <f>IF(AC482="",VLOOKUP(AA482+0,slovy!$J$2:$K$10,2,FALSE),IF(AC482="0",IF(AE482="0","",IF(AA482="0","",VLOOKUP(AA482+0,slovy!J482:K490,2,FALSE))),IF(AC482="1","",IF(AA482="0",IF(AC482&gt;1,slovy!$M$13,""),VLOOKUP(AA482+0,slovy!$L$2:$M$10,2,FALSE)))))</f>
        <v>#VALUE!</v>
      </c>
      <c r="AA482" t="str">
        <f t="shared" si="131"/>
        <v/>
      </c>
      <c r="AB482" t="e">
        <f>IF(ISBLANK(AC482),"",IF(AC482="0","",IF(AC482="1",CONCATENATE(VLOOKUP(AA482+0,slovy!$F$2:$G$11,2,FALSE),slovy!$M$13),VLOOKUP(AC482+0,slovy!$D$2:$E$10,2,FALSE))))</f>
        <v>#VALUE!</v>
      </c>
      <c r="AC482" t="str">
        <f t="shared" si="132"/>
        <v/>
      </c>
      <c r="AD482" t="e">
        <f>IF(ISBLANK(AE482),"",IF(AE482="0","",IF(AA482="0",CONCATENATE(VLOOKUP(AE482+0,slovy!$H$2:$I$10,2,FALSE),slovy!$M$13),VLOOKUP(AE482+0,slovy!$H$2:$I$10,2,FALSE))))</f>
        <v>#VALUE!</v>
      </c>
      <c r="AE482" t="str">
        <f t="shared" si="133"/>
        <v/>
      </c>
      <c r="AF482" t="e">
        <f>IF(ISBLANK(AG482),"",VLOOKUP(AG482+0,slovy!$N$2:$O$10,2,FALSE))</f>
        <v>#VALUE!</v>
      </c>
      <c r="AG482" t="str">
        <f t="shared" si="134"/>
        <v/>
      </c>
      <c r="AK482">
        <f>ÚJ!$B$2</f>
        <v>0</v>
      </c>
      <c r="AL482">
        <f>ÚJ!$B$3</f>
        <v>0</v>
      </c>
      <c r="AM482">
        <f>ÚJ!$B$4</f>
        <v>0</v>
      </c>
      <c r="AN482" s="200">
        <f>ÚJ!$B$5</f>
        <v>0</v>
      </c>
    </row>
    <row r="483" spans="1:40" x14ac:dyDescent="0.25">
      <c r="A483" t="str">
        <f>IF(ISBLANK('Peněžní deník'!C487),"",'Peněžní deník'!C487)</f>
        <v/>
      </c>
      <c r="B483" s="197" t="str">
        <f>IF(ISBLANK('Peněžní deník'!B487),"",'Peněžní deník'!B487)</f>
        <v/>
      </c>
      <c r="C483" t="str">
        <f>IF(ISBLANK('Peněžní deník'!D487),"",'Peněžní deník'!D487)</f>
        <v/>
      </c>
      <c r="D483" t="str">
        <f>IF(ISNUMBER('Peněžní deník'!F487),"příjmový",IF(ISNUMBER('Peněžní deník'!G487),"výdajový",IF(ISNUMBER('Peněžní deník'!H487),"příjmový",IF(ISNUMBER('Peněžní deník'!I487),"výdajový",""))))</f>
        <v/>
      </c>
      <c r="E483" t="str">
        <f>IF(ISNUMBER('Peněžní deník'!F487),"hotově",IF(ISNUMBER('Peněžní deník'!G487),"hotově",IF(ISNUMBER('Peněžní deník'!H487),"na účet",IF(ISNUMBER('Peněžní deník'!I487),"z účtu",""))))</f>
        <v/>
      </c>
      <c r="F483" t="e">
        <f>VLOOKUP('Peněžní deník'!E487,'Čísla položek'!$A$2:$C$45,2,FALSE)</f>
        <v>#N/A</v>
      </c>
      <c r="G483" s="205" t="str">
        <f>TEXT('Peněžní deník'!F487+'Peněžní deník'!G487+'Peněžní deník'!H487+'Peněžní deník'!I487,"0,00")</f>
        <v>0,00</v>
      </c>
      <c r="H483" s="205">
        <f t="shared" si="135"/>
        <v>0</v>
      </c>
      <c r="I483" s="205">
        <f t="shared" si="138"/>
        <v>0</v>
      </c>
      <c r="J483" t="str">
        <f t="shared" si="137"/>
        <v/>
      </c>
      <c r="K483" t="str">
        <f t="shared" si="139"/>
        <v/>
      </c>
      <c r="L483">
        <f t="shared" si="140"/>
        <v>1</v>
      </c>
      <c r="M483" t="str">
        <f t="shared" si="141"/>
        <v/>
      </c>
      <c r="N483" t="str">
        <f>IF(O483="0","",IF(L483=1,VLOOKUP(O483+0,slovy!$A$2:$C$10,3,FALSE),IF(Q483="1","",VLOOKUP(O483+0,slovy!$A$2:$B$10,2))))</f>
        <v/>
      </c>
      <c r="O483" t="str">
        <f t="shared" si="136"/>
        <v>0</v>
      </c>
      <c r="P483" t="e">
        <f>IF(Q483="0","",IF(Q483="1",VLOOKUP(O483+0,slovy!$F$2:$G$11,2,FALSE),VLOOKUP(Q483+0,slovy!$D$2:$E$10,2,FALSE)))</f>
        <v>#VALUE!</v>
      </c>
      <c r="Q483" t="str">
        <f t="shared" si="142"/>
        <v/>
      </c>
      <c r="R483">
        <f t="shared" si="126"/>
        <v>1</v>
      </c>
      <c r="S483" t="str">
        <f t="shared" si="127"/>
        <v/>
      </c>
      <c r="T483" t="str">
        <f>IF(U483="0","",IF(R483=1,VLOOKUP(U483+0,slovy!$A$2:$C$10,3,FALSE),IF(W483="1","",VLOOKUP(U483+0,slovy!$A$2:$B$10,2))))</f>
        <v/>
      </c>
      <c r="U483" t="str">
        <f t="shared" si="128"/>
        <v>0</v>
      </c>
      <c r="V483" t="e">
        <f>IF(W483="0","",IF(W483="1",VLOOKUP(U483+0,slovy!$F$2:$G$11,2,FALSE),VLOOKUP(W483+0,slovy!$D$2:$E$10,2,FALSE)))</f>
        <v>#VALUE!</v>
      </c>
      <c r="W483" t="str">
        <f t="shared" si="129"/>
        <v/>
      </c>
      <c r="X483" t="e">
        <f>IF(Y483="0","",VLOOKUP(Y483+0,slovy!$H$2:$I$10,2,FALSE))</f>
        <v>#VALUE!</v>
      </c>
      <c r="Y483" t="str">
        <f t="shared" si="130"/>
        <v/>
      </c>
      <c r="Z483" t="e">
        <f>IF(AC483="",VLOOKUP(AA483+0,slovy!$J$2:$K$10,2,FALSE),IF(AC483="0",IF(AE483="0","",IF(AA483="0","",VLOOKUP(AA483+0,slovy!J483:K491,2,FALSE))),IF(AC483="1","",IF(AA483="0",IF(AC483&gt;1,slovy!$M$13,""),VLOOKUP(AA483+0,slovy!$L$2:$M$10,2,FALSE)))))</f>
        <v>#VALUE!</v>
      </c>
      <c r="AA483" t="str">
        <f t="shared" si="131"/>
        <v/>
      </c>
      <c r="AB483" t="e">
        <f>IF(ISBLANK(AC483),"",IF(AC483="0","",IF(AC483="1",CONCATENATE(VLOOKUP(AA483+0,slovy!$F$2:$G$11,2,FALSE),slovy!$M$13),VLOOKUP(AC483+0,slovy!$D$2:$E$10,2,FALSE))))</f>
        <v>#VALUE!</v>
      </c>
      <c r="AC483" t="str">
        <f t="shared" si="132"/>
        <v/>
      </c>
      <c r="AD483" t="e">
        <f>IF(ISBLANK(AE483),"",IF(AE483="0","",IF(AA483="0",CONCATENATE(VLOOKUP(AE483+0,slovy!$H$2:$I$10,2,FALSE),slovy!$M$13),VLOOKUP(AE483+0,slovy!$H$2:$I$10,2,FALSE))))</f>
        <v>#VALUE!</v>
      </c>
      <c r="AE483" t="str">
        <f t="shared" si="133"/>
        <v/>
      </c>
      <c r="AF483" t="e">
        <f>IF(ISBLANK(AG483),"",VLOOKUP(AG483+0,slovy!$N$2:$O$10,2,FALSE))</f>
        <v>#VALUE!</v>
      </c>
      <c r="AG483" t="str">
        <f t="shared" si="134"/>
        <v/>
      </c>
      <c r="AK483">
        <f>ÚJ!$B$2</f>
        <v>0</v>
      </c>
      <c r="AL483">
        <f>ÚJ!$B$3</f>
        <v>0</v>
      </c>
      <c r="AM483">
        <f>ÚJ!$B$4</f>
        <v>0</v>
      </c>
      <c r="AN483" s="200">
        <f>ÚJ!$B$5</f>
        <v>0</v>
      </c>
    </row>
    <row r="484" spans="1:40" x14ac:dyDescent="0.25">
      <c r="A484" t="str">
        <f>IF(ISBLANK('Peněžní deník'!C488),"",'Peněžní deník'!C488)</f>
        <v/>
      </c>
      <c r="B484" s="197" t="str">
        <f>IF(ISBLANK('Peněžní deník'!B488),"",'Peněžní deník'!B488)</f>
        <v/>
      </c>
      <c r="C484" t="str">
        <f>IF(ISBLANK('Peněžní deník'!D488),"",'Peněžní deník'!D488)</f>
        <v/>
      </c>
      <c r="D484" t="str">
        <f>IF(ISNUMBER('Peněžní deník'!F488),"příjmový",IF(ISNUMBER('Peněžní deník'!G488),"výdajový",IF(ISNUMBER('Peněžní deník'!H488),"příjmový",IF(ISNUMBER('Peněžní deník'!I488),"výdajový",""))))</f>
        <v/>
      </c>
      <c r="E484" t="str">
        <f>IF(ISNUMBER('Peněžní deník'!F488),"hotově",IF(ISNUMBER('Peněžní deník'!G488),"hotově",IF(ISNUMBER('Peněžní deník'!H488),"na účet",IF(ISNUMBER('Peněžní deník'!I488),"z účtu",""))))</f>
        <v/>
      </c>
      <c r="F484" t="e">
        <f>VLOOKUP('Peněžní deník'!E488,'Čísla položek'!$A$2:$C$45,2,FALSE)</f>
        <v>#N/A</v>
      </c>
      <c r="G484" s="205" t="str">
        <f>TEXT('Peněžní deník'!F488+'Peněžní deník'!G488+'Peněžní deník'!H488+'Peněžní deník'!I488,"0,00")</f>
        <v>0,00</v>
      </c>
      <c r="H484" s="205">
        <f t="shared" si="135"/>
        <v>0</v>
      </c>
      <c r="I484" s="205">
        <f t="shared" si="138"/>
        <v>0</v>
      </c>
      <c r="J484" t="str">
        <f t="shared" si="137"/>
        <v/>
      </c>
      <c r="K484" t="str">
        <f t="shared" si="139"/>
        <v/>
      </c>
      <c r="L484">
        <f t="shared" si="140"/>
        <v>1</v>
      </c>
      <c r="M484" t="str">
        <f t="shared" si="141"/>
        <v/>
      </c>
      <c r="N484" t="str">
        <f>IF(O484="0","",IF(L484=1,VLOOKUP(O484+0,slovy!$A$2:$C$10,3,FALSE),IF(Q484="1","",VLOOKUP(O484+0,slovy!$A$2:$B$10,2))))</f>
        <v/>
      </c>
      <c r="O484" t="str">
        <f t="shared" si="136"/>
        <v>0</v>
      </c>
      <c r="P484" t="e">
        <f>IF(Q484="0","",IF(Q484="1",VLOOKUP(O484+0,slovy!$F$2:$G$11,2,FALSE),VLOOKUP(Q484+0,slovy!$D$2:$E$10,2,FALSE)))</f>
        <v>#VALUE!</v>
      </c>
      <c r="Q484" t="str">
        <f t="shared" si="142"/>
        <v/>
      </c>
      <c r="R484">
        <f t="shared" si="126"/>
        <v>1</v>
      </c>
      <c r="S484" t="str">
        <f t="shared" si="127"/>
        <v/>
      </c>
      <c r="T484" t="str">
        <f>IF(U484="0","",IF(R484=1,VLOOKUP(U484+0,slovy!$A$2:$C$10,3,FALSE),IF(W484="1","",VLOOKUP(U484+0,slovy!$A$2:$B$10,2))))</f>
        <v/>
      </c>
      <c r="U484" t="str">
        <f t="shared" si="128"/>
        <v>0</v>
      </c>
      <c r="V484" t="e">
        <f>IF(W484="0","",IF(W484="1",VLOOKUP(U484+0,slovy!$F$2:$G$11,2,FALSE),VLOOKUP(W484+0,slovy!$D$2:$E$10,2,FALSE)))</f>
        <v>#VALUE!</v>
      </c>
      <c r="W484" t="str">
        <f t="shared" si="129"/>
        <v/>
      </c>
      <c r="X484" t="e">
        <f>IF(Y484="0","",VLOOKUP(Y484+0,slovy!$H$2:$I$10,2,FALSE))</f>
        <v>#VALUE!</v>
      </c>
      <c r="Y484" t="str">
        <f t="shared" si="130"/>
        <v/>
      </c>
      <c r="Z484" t="e">
        <f>IF(AC484="",VLOOKUP(AA484+0,slovy!$J$2:$K$10,2,FALSE),IF(AC484="0",IF(AE484="0","",IF(AA484="0","",VLOOKUP(AA484+0,slovy!J484:K492,2,FALSE))),IF(AC484="1","",IF(AA484="0",IF(AC484&gt;1,slovy!$M$13,""),VLOOKUP(AA484+0,slovy!$L$2:$M$10,2,FALSE)))))</f>
        <v>#VALUE!</v>
      </c>
      <c r="AA484" t="str">
        <f t="shared" si="131"/>
        <v/>
      </c>
      <c r="AB484" t="e">
        <f>IF(ISBLANK(AC484),"",IF(AC484="0","",IF(AC484="1",CONCATENATE(VLOOKUP(AA484+0,slovy!$F$2:$G$11,2,FALSE),slovy!$M$13),VLOOKUP(AC484+0,slovy!$D$2:$E$10,2,FALSE))))</f>
        <v>#VALUE!</v>
      </c>
      <c r="AC484" t="str">
        <f t="shared" si="132"/>
        <v/>
      </c>
      <c r="AD484" t="e">
        <f>IF(ISBLANK(AE484),"",IF(AE484="0","",IF(AA484="0",CONCATENATE(VLOOKUP(AE484+0,slovy!$H$2:$I$10,2,FALSE),slovy!$M$13),VLOOKUP(AE484+0,slovy!$H$2:$I$10,2,FALSE))))</f>
        <v>#VALUE!</v>
      </c>
      <c r="AE484" t="str">
        <f t="shared" si="133"/>
        <v/>
      </c>
      <c r="AF484" t="e">
        <f>IF(ISBLANK(AG484),"",VLOOKUP(AG484+0,slovy!$N$2:$O$10,2,FALSE))</f>
        <v>#VALUE!</v>
      </c>
      <c r="AG484" t="str">
        <f t="shared" si="134"/>
        <v/>
      </c>
      <c r="AK484">
        <f>ÚJ!$B$2</f>
        <v>0</v>
      </c>
      <c r="AL484">
        <f>ÚJ!$B$3</f>
        <v>0</v>
      </c>
      <c r="AM484">
        <f>ÚJ!$B$4</f>
        <v>0</v>
      </c>
      <c r="AN484" s="200">
        <f>ÚJ!$B$5</f>
        <v>0</v>
      </c>
    </row>
    <row r="485" spans="1:40" x14ac:dyDescent="0.25">
      <c r="A485" t="str">
        <f>IF(ISBLANK('Peněžní deník'!C489),"",'Peněžní deník'!C489)</f>
        <v/>
      </c>
      <c r="B485" s="197" t="str">
        <f>IF(ISBLANK('Peněžní deník'!B489),"",'Peněžní deník'!B489)</f>
        <v/>
      </c>
      <c r="C485" t="str">
        <f>IF(ISBLANK('Peněžní deník'!D489),"",'Peněžní deník'!D489)</f>
        <v/>
      </c>
      <c r="D485" t="str">
        <f>IF(ISNUMBER('Peněžní deník'!F489),"příjmový",IF(ISNUMBER('Peněžní deník'!G489),"výdajový",IF(ISNUMBER('Peněžní deník'!H489),"příjmový",IF(ISNUMBER('Peněžní deník'!I489),"výdajový",""))))</f>
        <v/>
      </c>
      <c r="E485" t="str">
        <f>IF(ISNUMBER('Peněžní deník'!F489),"hotově",IF(ISNUMBER('Peněžní deník'!G489),"hotově",IF(ISNUMBER('Peněžní deník'!H489),"na účet",IF(ISNUMBER('Peněžní deník'!I489),"z účtu",""))))</f>
        <v/>
      </c>
      <c r="F485" t="e">
        <f>VLOOKUP('Peněžní deník'!E489,'Čísla položek'!$A$2:$C$45,2,FALSE)</f>
        <v>#N/A</v>
      </c>
      <c r="G485" s="205" t="str">
        <f>TEXT('Peněžní deník'!F489+'Peněžní deník'!G489+'Peněžní deník'!H489+'Peněžní deník'!I489,"0,00")</f>
        <v>0,00</v>
      </c>
      <c r="H485" s="205">
        <f t="shared" si="135"/>
        <v>0</v>
      </c>
      <c r="I485" s="205">
        <f t="shared" si="138"/>
        <v>0</v>
      </c>
      <c r="J485" t="str">
        <f t="shared" si="137"/>
        <v/>
      </c>
      <c r="K485" t="str">
        <f t="shared" si="139"/>
        <v/>
      </c>
      <c r="L485">
        <f t="shared" si="140"/>
        <v>1</v>
      </c>
      <c r="M485" t="str">
        <f t="shared" si="141"/>
        <v/>
      </c>
      <c r="N485" t="str">
        <f>IF(O485="0","",IF(L485=1,VLOOKUP(O485+0,slovy!$A$2:$C$10,3,FALSE),IF(Q485="1","",VLOOKUP(O485+0,slovy!$A$2:$B$10,2))))</f>
        <v/>
      </c>
      <c r="O485" t="str">
        <f t="shared" si="136"/>
        <v>0</v>
      </c>
      <c r="P485" t="e">
        <f>IF(Q485="0","",IF(Q485="1",VLOOKUP(O485+0,slovy!$F$2:$G$11,2,FALSE),VLOOKUP(Q485+0,slovy!$D$2:$E$10,2,FALSE)))</f>
        <v>#VALUE!</v>
      </c>
      <c r="Q485" t="str">
        <f t="shared" si="142"/>
        <v/>
      </c>
      <c r="R485">
        <f t="shared" si="126"/>
        <v>1</v>
      </c>
      <c r="S485" t="str">
        <f t="shared" si="127"/>
        <v/>
      </c>
      <c r="T485" t="str">
        <f>IF(U485="0","",IF(R485=1,VLOOKUP(U485+0,slovy!$A$2:$C$10,3,FALSE),IF(W485="1","",VLOOKUP(U485+0,slovy!$A$2:$B$10,2))))</f>
        <v/>
      </c>
      <c r="U485" t="str">
        <f t="shared" si="128"/>
        <v>0</v>
      </c>
      <c r="V485" t="e">
        <f>IF(W485="0","",IF(W485="1",VLOOKUP(U485+0,slovy!$F$2:$G$11,2,FALSE),VLOOKUP(W485+0,slovy!$D$2:$E$10,2,FALSE)))</f>
        <v>#VALUE!</v>
      </c>
      <c r="W485" t="str">
        <f t="shared" si="129"/>
        <v/>
      </c>
      <c r="X485" t="e">
        <f>IF(Y485="0","",VLOOKUP(Y485+0,slovy!$H$2:$I$10,2,FALSE))</f>
        <v>#VALUE!</v>
      </c>
      <c r="Y485" t="str">
        <f t="shared" si="130"/>
        <v/>
      </c>
      <c r="Z485" t="e">
        <f>IF(AC485="",VLOOKUP(AA485+0,slovy!$J$2:$K$10,2,FALSE),IF(AC485="0",IF(AE485="0","",IF(AA485="0","",VLOOKUP(AA485+0,slovy!J485:K493,2,FALSE))),IF(AC485="1","",IF(AA485="0",IF(AC485&gt;1,slovy!$M$13,""),VLOOKUP(AA485+0,slovy!$L$2:$M$10,2,FALSE)))))</f>
        <v>#VALUE!</v>
      </c>
      <c r="AA485" t="str">
        <f t="shared" si="131"/>
        <v/>
      </c>
      <c r="AB485" t="e">
        <f>IF(ISBLANK(AC485),"",IF(AC485="0","",IF(AC485="1",CONCATENATE(VLOOKUP(AA485+0,slovy!$F$2:$G$11,2,FALSE),slovy!$M$13),VLOOKUP(AC485+0,slovy!$D$2:$E$10,2,FALSE))))</f>
        <v>#VALUE!</v>
      </c>
      <c r="AC485" t="str">
        <f t="shared" si="132"/>
        <v/>
      </c>
      <c r="AD485" t="e">
        <f>IF(ISBLANK(AE485),"",IF(AE485="0","",IF(AA485="0",CONCATENATE(VLOOKUP(AE485+0,slovy!$H$2:$I$10,2,FALSE),slovy!$M$13),VLOOKUP(AE485+0,slovy!$H$2:$I$10,2,FALSE))))</f>
        <v>#VALUE!</v>
      </c>
      <c r="AE485" t="str">
        <f t="shared" si="133"/>
        <v/>
      </c>
      <c r="AF485" t="e">
        <f>IF(ISBLANK(AG485),"",VLOOKUP(AG485+0,slovy!$N$2:$O$10,2,FALSE))</f>
        <v>#VALUE!</v>
      </c>
      <c r="AG485" t="str">
        <f t="shared" si="134"/>
        <v/>
      </c>
      <c r="AK485">
        <f>ÚJ!$B$2</f>
        <v>0</v>
      </c>
      <c r="AL485">
        <f>ÚJ!$B$3</f>
        <v>0</v>
      </c>
      <c r="AM485">
        <f>ÚJ!$B$4</f>
        <v>0</v>
      </c>
      <c r="AN485" s="200">
        <f>ÚJ!$B$5</f>
        <v>0</v>
      </c>
    </row>
    <row r="486" spans="1:40" x14ac:dyDescent="0.25">
      <c r="A486" t="str">
        <f>IF(ISBLANK('Peněžní deník'!C490),"",'Peněžní deník'!C490)</f>
        <v/>
      </c>
      <c r="B486" s="197" t="str">
        <f>IF(ISBLANK('Peněžní deník'!B490),"",'Peněžní deník'!B490)</f>
        <v/>
      </c>
      <c r="C486" t="str">
        <f>IF(ISBLANK('Peněžní deník'!D490),"",'Peněžní deník'!D490)</f>
        <v/>
      </c>
      <c r="D486" t="str">
        <f>IF(ISNUMBER('Peněžní deník'!F490),"příjmový",IF(ISNUMBER('Peněžní deník'!G490),"výdajový",IF(ISNUMBER('Peněžní deník'!H490),"příjmový",IF(ISNUMBER('Peněžní deník'!I490),"výdajový",""))))</f>
        <v/>
      </c>
      <c r="E486" t="str">
        <f>IF(ISNUMBER('Peněžní deník'!F490),"hotově",IF(ISNUMBER('Peněžní deník'!G490),"hotově",IF(ISNUMBER('Peněžní deník'!H490),"na účet",IF(ISNUMBER('Peněžní deník'!I490),"z účtu",""))))</f>
        <v/>
      </c>
      <c r="F486" t="e">
        <f>VLOOKUP('Peněžní deník'!E490,'Čísla položek'!$A$2:$C$45,2,FALSE)</f>
        <v>#N/A</v>
      </c>
      <c r="G486" s="205" t="str">
        <f>TEXT('Peněžní deník'!F490+'Peněžní deník'!G490+'Peněžní deník'!H490+'Peněžní deník'!I490,"0,00")</f>
        <v>0,00</v>
      </c>
      <c r="H486" s="205">
        <f t="shared" si="135"/>
        <v>0</v>
      </c>
      <c r="I486" s="205">
        <f t="shared" si="138"/>
        <v>0</v>
      </c>
      <c r="J486" t="str">
        <f t="shared" si="137"/>
        <v/>
      </c>
      <c r="K486" t="str">
        <f t="shared" si="139"/>
        <v/>
      </c>
      <c r="L486">
        <f t="shared" si="140"/>
        <v>1</v>
      </c>
      <c r="M486" t="str">
        <f t="shared" si="141"/>
        <v/>
      </c>
      <c r="N486" t="str">
        <f>IF(O486="0","",IF(L486=1,VLOOKUP(O486+0,slovy!$A$2:$C$10,3,FALSE),IF(Q486="1","",VLOOKUP(O486+0,slovy!$A$2:$B$10,2))))</f>
        <v/>
      </c>
      <c r="O486" t="str">
        <f t="shared" si="136"/>
        <v>0</v>
      </c>
      <c r="P486" t="e">
        <f>IF(Q486="0","",IF(Q486="1",VLOOKUP(O486+0,slovy!$F$2:$G$11,2,FALSE),VLOOKUP(Q486+0,slovy!$D$2:$E$10,2,FALSE)))</f>
        <v>#VALUE!</v>
      </c>
      <c r="Q486" t="str">
        <f t="shared" si="142"/>
        <v/>
      </c>
      <c r="R486">
        <f t="shared" si="126"/>
        <v>1</v>
      </c>
      <c r="S486" t="str">
        <f t="shared" si="127"/>
        <v/>
      </c>
      <c r="T486" t="str">
        <f>IF(U486="0","",IF(R486=1,VLOOKUP(U486+0,slovy!$A$2:$C$10,3,FALSE),IF(W486="1","",VLOOKUP(U486+0,slovy!$A$2:$B$10,2))))</f>
        <v/>
      </c>
      <c r="U486" t="str">
        <f t="shared" si="128"/>
        <v>0</v>
      </c>
      <c r="V486" t="e">
        <f>IF(W486="0","",IF(W486="1",VLOOKUP(U486+0,slovy!$F$2:$G$11,2,FALSE),VLOOKUP(W486+0,slovy!$D$2:$E$10,2,FALSE)))</f>
        <v>#VALUE!</v>
      </c>
      <c r="W486" t="str">
        <f t="shared" si="129"/>
        <v/>
      </c>
      <c r="X486" t="e">
        <f>IF(Y486="0","",VLOOKUP(Y486+0,slovy!$H$2:$I$10,2,FALSE))</f>
        <v>#VALUE!</v>
      </c>
      <c r="Y486" t="str">
        <f t="shared" si="130"/>
        <v/>
      </c>
      <c r="Z486" t="e">
        <f>IF(AC486="",VLOOKUP(AA486+0,slovy!$J$2:$K$10,2,FALSE),IF(AC486="0",IF(AE486="0","",IF(AA486="0","",VLOOKUP(AA486+0,slovy!J486:K494,2,FALSE))),IF(AC486="1","",IF(AA486="0",IF(AC486&gt;1,slovy!$M$13,""),VLOOKUP(AA486+0,slovy!$L$2:$M$10,2,FALSE)))))</f>
        <v>#VALUE!</v>
      </c>
      <c r="AA486" t="str">
        <f t="shared" si="131"/>
        <v/>
      </c>
      <c r="AB486" t="e">
        <f>IF(ISBLANK(AC486),"",IF(AC486="0","",IF(AC486="1",CONCATENATE(VLOOKUP(AA486+0,slovy!$F$2:$G$11,2,FALSE),slovy!$M$13),VLOOKUP(AC486+0,slovy!$D$2:$E$10,2,FALSE))))</f>
        <v>#VALUE!</v>
      </c>
      <c r="AC486" t="str">
        <f t="shared" si="132"/>
        <v/>
      </c>
      <c r="AD486" t="e">
        <f>IF(ISBLANK(AE486),"",IF(AE486="0","",IF(AA486="0",CONCATENATE(VLOOKUP(AE486+0,slovy!$H$2:$I$10,2,FALSE),slovy!$M$13),VLOOKUP(AE486+0,slovy!$H$2:$I$10,2,FALSE))))</f>
        <v>#VALUE!</v>
      </c>
      <c r="AE486" t="str">
        <f t="shared" si="133"/>
        <v/>
      </c>
      <c r="AF486" t="e">
        <f>IF(ISBLANK(AG486),"",VLOOKUP(AG486+0,slovy!$N$2:$O$10,2,FALSE))</f>
        <v>#VALUE!</v>
      </c>
      <c r="AG486" t="str">
        <f t="shared" si="134"/>
        <v/>
      </c>
      <c r="AK486">
        <f>ÚJ!$B$2</f>
        <v>0</v>
      </c>
      <c r="AL486">
        <f>ÚJ!$B$3</f>
        <v>0</v>
      </c>
      <c r="AM486">
        <f>ÚJ!$B$4</f>
        <v>0</v>
      </c>
      <c r="AN486" s="200">
        <f>ÚJ!$B$5</f>
        <v>0</v>
      </c>
    </row>
    <row r="487" spans="1:40" x14ac:dyDescent="0.25">
      <c r="A487" t="str">
        <f>IF(ISBLANK('Peněžní deník'!C491),"",'Peněžní deník'!C491)</f>
        <v/>
      </c>
      <c r="B487" s="197" t="str">
        <f>IF(ISBLANK('Peněžní deník'!B491),"",'Peněžní deník'!B491)</f>
        <v/>
      </c>
      <c r="C487" t="str">
        <f>IF(ISBLANK('Peněžní deník'!D491),"",'Peněžní deník'!D491)</f>
        <v/>
      </c>
      <c r="D487" t="str">
        <f>IF(ISNUMBER('Peněžní deník'!F491),"příjmový",IF(ISNUMBER('Peněžní deník'!G491),"výdajový",IF(ISNUMBER('Peněžní deník'!H491),"příjmový",IF(ISNUMBER('Peněžní deník'!I491),"výdajový",""))))</f>
        <v/>
      </c>
      <c r="E487" t="str">
        <f>IF(ISNUMBER('Peněžní deník'!F491),"hotově",IF(ISNUMBER('Peněžní deník'!G491),"hotově",IF(ISNUMBER('Peněžní deník'!H491),"na účet",IF(ISNUMBER('Peněžní deník'!I491),"z účtu",""))))</f>
        <v/>
      </c>
      <c r="F487" t="e">
        <f>VLOOKUP('Peněžní deník'!E491,'Čísla položek'!$A$2:$C$45,2,FALSE)</f>
        <v>#N/A</v>
      </c>
      <c r="G487" s="205" t="str">
        <f>TEXT('Peněžní deník'!F491+'Peněžní deník'!G491+'Peněžní deník'!H491+'Peněžní deník'!I491,"0,00")</f>
        <v>0,00</v>
      </c>
      <c r="H487" s="205">
        <f t="shared" si="135"/>
        <v>0</v>
      </c>
      <c r="I487" s="205">
        <f t="shared" si="138"/>
        <v>0</v>
      </c>
      <c r="J487" t="str">
        <f t="shared" si="137"/>
        <v/>
      </c>
      <c r="K487" t="str">
        <f t="shared" si="139"/>
        <v/>
      </c>
      <c r="L487">
        <f t="shared" si="140"/>
        <v>1</v>
      </c>
      <c r="M487" t="str">
        <f t="shared" si="141"/>
        <v/>
      </c>
      <c r="N487" t="str">
        <f>IF(O487="0","",IF(L487=1,VLOOKUP(O487+0,slovy!$A$2:$C$10,3,FALSE),IF(Q487="1","",VLOOKUP(O487+0,slovy!$A$2:$B$10,2))))</f>
        <v/>
      </c>
      <c r="O487" t="str">
        <f t="shared" si="136"/>
        <v>0</v>
      </c>
      <c r="P487" t="e">
        <f>IF(Q487="0","",IF(Q487="1",VLOOKUP(O487+0,slovy!$F$2:$G$11,2,FALSE),VLOOKUP(Q487+0,slovy!$D$2:$E$10,2,FALSE)))</f>
        <v>#VALUE!</v>
      </c>
      <c r="Q487" t="str">
        <f t="shared" si="142"/>
        <v/>
      </c>
      <c r="R487">
        <f t="shared" si="126"/>
        <v>1</v>
      </c>
      <c r="S487" t="str">
        <f t="shared" si="127"/>
        <v/>
      </c>
      <c r="T487" t="str">
        <f>IF(U487="0","",IF(R487=1,VLOOKUP(U487+0,slovy!$A$2:$C$10,3,FALSE),IF(W487="1","",VLOOKUP(U487+0,slovy!$A$2:$B$10,2))))</f>
        <v/>
      </c>
      <c r="U487" t="str">
        <f t="shared" si="128"/>
        <v>0</v>
      </c>
      <c r="V487" t="e">
        <f>IF(W487="0","",IF(W487="1",VLOOKUP(U487+0,slovy!$F$2:$G$11,2,FALSE),VLOOKUP(W487+0,slovy!$D$2:$E$10,2,FALSE)))</f>
        <v>#VALUE!</v>
      </c>
      <c r="W487" t="str">
        <f t="shared" si="129"/>
        <v/>
      </c>
      <c r="X487" t="e">
        <f>IF(Y487="0","",VLOOKUP(Y487+0,slovy!$H$2:$I$10,2,FALSE))</f>
        <v>#VALUE!</v>
      </c>
      <c r="Y487" t="str">
        <f t="shared" si="130"/>
        <v/>
      </c>
      <c r="Z487" t="e">
        <f>IF(AC487="",VLOOKUP(AA487+0,slovy!$J$2:$K$10,2,FALSE),IF(AC487="0",IF(AE487="0","",IF(AA487="0","",VLOOKUP(AA487+0,slovy!J487:K495,2,FALSE))),IF(AC487="1","",IF(AA487="0",IF(AC487&gt;1,slovy!$M$13,""),VLOOKUP(AA487+0,slovy!$L$2:$M$10,2,FALSE)))))</f>
        <v>#VALUE!</v>
      </c>
      <c r="AA487" t="str">
        <f t="shared" si="131"/>
        <v/>
      </c>
      <c r="AB487" t="e">
        <f>IF(ISBLANK(AC487),"",IF(AC487="0","",IF(AC487="1",CONCATENATE(VLOOKUP(AA487+0,slovy!$F$2:$G$11,2,FALSE),slovy!$M$13),VLOOKUP(AC487+0,slovy!$D$2:$E$10,2,FALSE))))</f>
        <v>#VALUE!</v>
      </c>
      <c r="AC487" t="str">
        <f t="shared" si="132"/>
        <v/>
      </c>
      <c r="AD487" t="e">
        <f>IF(ISBLANK(AE487),"",IF(AE487="0","",IF(AA487="0",CONCATENATE(VLOOKUP(AE487+0,slovy!$H$2:$I$10,2,FALSE),slovy!$M$13),VLOOKUP(AE487+0,slovy!$H$2:$I$10,2,FALSE))))</f>
        <v>#VALUE!</v>
      </c>
      <c r="AE487" t="str">
        <f t="shared" si="133"/>
        <v/>
      </c>
      <c r="AF487" t="e">
        <f>IF(ISBLANK(AG487),"",VLOOKUP(AG487+0,slovy!$N$2:$O$10,2,FALSE))</f>
        <v>#VALUE!</v>
      </c>
      <c r="AG487" t="str">
        <f t="shared" si="134"/>
        <v/>
      </c>
      <c r="AK487">
        <f>ÚJ!$B$2</f>
        <v>0</v>
      </c>
      <c r="AL487">
        <f>ÚJ!$B$3</f>
        <v>0</v>
      </c>
      <c r="AM487">
        <f>ÚJ!$B$4</f>
        <v>0</v>
      </c>
      <c r="AN487" s="200">
        <f>ÚJ!$B$5</f>
        <v>0</v>
      </c>
    </row>
    <row r="488" spans="1:40" x14ac:dyDescent="0.25">
      <c r="A488" t="str">
        <f>IF(ISBLANK('Peněžní deník'!C492),"",'Peněžní deník'!C492)</f>
        <v/>
      </c>
      <c r="B488" s="197" t="str">
        <f>IF(ISBLANK('Peněžní deník'!B492),"",'Peněžní deník'!B492)</f>
        <v/>
      </c>
      <c r="C488" t="str">
        <f>IF(ISBLANK('Peněžní deník'!D492),"",'Peněžní deník'!D492)</f>
        <v/>
      </c>
      <c r="D488" t="str">
        <f>IF(ISNUMBER('Peněžní deník'!F492),"příjmový",IF(ISNUMBER('Peněžní deník'!G492),"výdajový",IF(ISNUMBER('Peněžní deník'!H492),"příjmový",IF(ISNUMBER('Peněžní deník'!I492),"výdajový",""))))</f>
        <v/>
      </c>
      <c r="E488" t="str">
        <f>IF(ISNUMBER('Peněžní deník'!F492),"hotově",IF(ISNUMBER('Peněžní deník'!G492),"hotově",IF(ISNUMBER('Peněžní deník'!H492),"na účet",IF(ISNUMBER('Peněžní deník'!I492),"z účtu",""))))</f>
        <v/>
      </c>
      <c r="F488" t="e">
        <f>VLOOKUP('Peněžní deník'!E492,'Čísla položek'!$A$2:$C$45,2,FALSE)</f>
        <v>#N/A</v>
      </c>
      <c r="G488" s="205" t="str">
        <f>TEXT('Peněžní deník'!F492+'Peněžní deník'!G492+'Peněžní deník'!H492+'Peněžní deník'!I492,"0,00")</f>
        <v>0,00</v>
      </c>
      <c r="H488" s="205">
        <f t="shared" si="135"/>
        <v>0</v>
      </c>
      <c r="I488" s="205">
        <f t="shared" si="138"/>
        <v>0</v>
      </c>
      <c r="J488" t="str">
        <f t="shared" si="137"/>
        <v/>
      </c>
      <c r="K488" t="str">
        <f t="shared" si="139"/>
        <v/>
      </c>
      <c r="L488">
        <f t="shared" si="140"/>
        <v>1</v>
      </c>
      <c r="M488" t="str">
        <f t="shared" si="141"/>
        <v/>
      </c>
      <c r="N488" t="str">
        <f>IF(O488="0","",IF(L488=1,VLOOKUP(O488+0,slovy!$A$2:$C$10,3,FALSE),IF(Q488="1","",VLOOKUP(O488+0,slovy!$A$2:$B$10,2))))</f>
        <v/>
      </c>
      <c r="O488" t="str">
        <f t="shared" si="136"/>
        <v>0</v>
      </c>
      <c r="P488" t="e">
        <f>IF(Q488="0","",IF(Q488="1",VLOOKUP(O488+0,slovy!$F$2:$G$11,2,FALSE),VLOOKUP(Q488+0,slovy!$D$2:$E$10,2,FALSE)))</f>
        <v>#VALUE!</v>
      </c>
      <c r="Q488" t="str">
        <f t="shared" si="142"/>
        <v/>
      </c>
      <c r="R488">
        <f t="shared" si="126"/>
        <v>1</v>
      </c>
      <c r="S488" t="str">
        <f t="shared" si="127"/>
        <v/>
      </c>
      <c r="T488" t="str">
        <f>IF(U488="0","",IF(R488=1,VLOOKUP(U488+0,slovy!$A$2:$C$10,3,FALSE),IF(W488="1","",VLOOKUP(U488+0,slovy!$A$2:$B$10,2))))</f>
        <v/>
      </c>
      <c r="U488" t="str">
        <f t="shared" si="128"/>
        <v>0</v>
      </c>
      <c r="V488" t="e">
        <f>IF(W488="0","",IF(W488="1",VLOOKUP(U488+0,slovy!$F$2:$G$11,2,FALSE),VLOOKUP(W488+0,slovy!$D$2:$E$10,2,FALSE)))</f>
        <v>#VALUE!</v>
      </c>
      <c r="W488" t="str">
        <f t="shared" si="129"/>
        <v/>
      </c>
      <c r="X488" t="e">
        <f>IF(Y488="0","",VLOOKUP(Y488+0,slovy!$H$2:$I$10,2,FALSE))</f>
        <v>#VALUE!</v>
      </c>
      <c r="Y488" t="str">
        <f t="shared" si="130"/>
        <v/>
      </c>
      <c r="Z488" t="e">
        <f>IF(AC488="",VLOOKUP(AA488+0,slovy!$J$2:$K$10,2,FALSE),IF(AC488="0",IF(AE488="0","",IF(AA488="0","",VLOOKUP(AA488+0,slovy!J488:K496,2,FALSE))),IF(AC488="1","",IF(AA488="0",IF(AC488&gt;1,slovy!$M$13,""),VLOOKUP(AA488+0,slovy!$L$2:$M$10,2,FALSE)))))</f>
        <v>#VALUE!</v>
      </c>
      <c r="AA488" t="str">
        <f t="shared" si="131"/>
        <v/>
      </c>
      <c r="AB488" t="e">
        <f>IF(ISBLANK(AC488),"",IF(AC488="0","",IF(AC488="1",CONCATENATE(VLOOKUP(AA488+0,slovy!$F$2:$G$11,2,FALSE),slovy!$M$13),VLOOKUP(AC488+0,slovy!$D$2:$E$10,2,FALSE))))</f>
        <v>#VALUE!</v>
      </c>
      <c r="AC488" t="str">
        <f t="shared" si="132"/>
        <v/>
      </c>
      <c r="AD488" t="e">
        <f>IF(ISBLANK(AE488),"",IF(AE488="0","",IF(AA488="0",CONCATENATE(VLOOKUP(AE488+0,slovy!$H$2:$I$10,2,FALSE),slovy!$M$13),VLOOKUP(AE488+0,slovy!$H$2:$I$10,2,FALSE))))</f>
        <v>#VALUE!</v>
      </c>
      <c r="AE488" t="str">
        <f t="shared" si="133"/>
        <v/>
      </c>
      <c r="AF488" t="e">
        <f>IF(ISBLANK(AG488),"",VLOOKUP(AG488+0,slovy!$N$2:$O$10,2,FALSE))</f>
        <v>#VALUE!</v>
      </c>
      <c r="AG488" t="str">
        <f t="shared" si="134"/>
        <v/>
      </c>
      <c r="AK488">
        <f>ÚJ!$B$2</f>
        <v>0</v>
      </c>
      <c r="AL488">
        <f>ÚJ!$B$3</f>
        <v>0</v>
      </c>
      <c r="AM488">
        <f>ÚJ!$B$4</f>
        <v>0</v>
      </c>
      <c r="AN488" s="200">
        <f>ÚJ!$B$5</f>
        <v>0</v>
      </c>
    </row>
    <row r="489" spans="1:40" x14ac:dyDescent="0.25">
      <c r="A489" t="str">
        <f>IF(ISBLANK('Peněžní deník'!C493),"",'Peněžní deník'!C493)</f>
        <v/>
      </c>
      <c r="B489" s="197" t="str">
        <f>IF(ISBLANK('Peněžní deník'!B493),"",'Peněžní deník'!B493)</f>
        <v/>
      </c>
      <c r="C489" t="str">
        <f>IF(ISBLANK('Peněžní deník'!D493),"",'Peněžní deník'!D493)</f>
        <v/>
      </c>
      <c r="D489" t="str">
        <f>IF(ISNUMBER('Peněžní deník'!F493),"příjmový",IF(ISNUMBER('Peněžní deník'!G493),"výdajový",IF(ISNUMBER('Peněžní deník'!H493),"příjmový",IF(ISNUMBER('Peněžní deník'!I493),"výdajový",""))))</f>
        <v/>
      </c>
      <c r="E489" t="str">
        <f>IF(ISNUMBER('Peněžní deník'!F493),"hotově",IF(ISNUMBER('Peněžní deník'!G493),"hotově",IF(ISNUMBER('Peněžní deník'!H493),"na účet",IF(ISNUMBER('Peněžní deník'!I493),"z účtu",""))))</f>
        <v/>
      </c>
      <c r="F489" t="e">
        <f>VLOOKUP('Peněžní deník'!E493,'Čísla položek'!$A$2:$C$45,2,FALSE)</f>
        <v>#N/A</v>
      </c>
      <c r="G489" s="205" t="str">
        <f>TEXT('Peněžní deník'!F493+'Peněžní deník'!G493+'Peněžní deník'!H493+'Peněžní deník'!I493,"0,00")</f>
        <v>0,00</v>
      </c>
      <c r="H489" s="205">
        <f t="shared" si="135"/>
        <v>0</v>
      </c>
      <c r="I489" s="205">
        <f t="shared" si="138"/>
        <v>0</v>
      </c>
      <c r="J489" t="str">
        <f t="shared" si="137"/>
        <v/>
      </c>
      <c r="K489" t="str">
        <f t="shared" si="139"/>
        <v/>
      </c>
      <c r="L489">
        <f t="shared" si="140"/>
        <v>1</v>
      </c>
      <c r="M489" t="str">
        <f t="shared" si="141"/>
        <v/>
      </c>
      <c r="N489" t="str">
        <f>IF(O489="0","",IF(L489=1,VLOOKUP(O489+0,slovy!$A$2:$C$10,3,FALSE),IF(Q489="1","",VLOOKUP(O489+0,slovy!$A$2:$B$10,2))))</f>
        <v/>
      </c>
      <c r="O489" t="str">
        <f t="shared" si="136"/>
        <v>0</v>
      </c>
      <c r="P489" t="e">
        <f>IF(Q489="0","",IF(Q489="1",VLOOKUP(O489+0,slovy!$F$2:$G$11,2,FALSE),VLOOKUP(Q489+0,slovy!$D$2:$E$10,2,FALSE)))</f>
        <v>#VALUE!</v>
      </c>
      <c r="Q489" t="str">
        <f t="shared" si="142"/>
        <v/>
      </c>
      <c r="R489">
        <f t="shared" si="126"/>
        <v>1</v>
      </c>
      <c r="S489" t="str">
        <f t="shared" si="127"/>
        <v/>
      </c>
      <c r="T489" t="str">
        <f>IF(U489="0","",IF(R489=1,VLOOKUP(U489+0,slovy!$A$2:$C$10,3,FALSE),IF(W489="1","",VLOOKUP(U489+0,slovy!$A$2:$B$10,2))))</f>
        <v/>
      </c>
      <c r="U489" t="str">
        <f t="shared" si="128"/>
        <v>0</v>
      </c>
      <c r="V489" t="e">
        <f>IF(W489="0","",IF(W489="1",VLOOKUP(U489+0,slovy!$F$2:$G$11,2,FALSE),VLOOKUP(W489+0,slovy!$D$2:$E$10,2,FALSE)))</f>
        <v>#VALUE!</v>
      </c>
      <c r="W489" t="str">
        <f t="shared" si="129"/>
        <v/>
      </c>
      <c r="X489" t="e">
        <f>IF(Y489="0","",VLOOKUP(Y489+0,slovy!$H$2:$I$10,2,FALSE))</f>
        <v>#VALUE!</v>
      </c>
      <c r="Y489" t="str">
        <f t="shared" si="130"/>
        <v/>
      </c>
      <c r="Z489" t="e">
        <f>IF(AC489="",VLOOKUP(AA489+0,slovy!$J$2:$K$10,2,FALSE),IF(AC489="0",IF(AE489="0","",IF(AA489="0","",VLOOKUP(AA489+0,slovy!J489:K497,2,FALSE))),IF(AC489="1","",IF(AA489="0",IF(AC489&gt;1,slovy!$M$13,""),VLOOKUP(AA489+0,slovy!$L$2:$M$10,2,FALSE)))))</f>
        <v>#VALUE!</v>
      </c>
      <c r="AA489" t="str">
        <f t="shared" si="131"/>
        <v/>
      </c>
      <c r="AB489" t="e">
        <f>IF(ISBLANK(AC489),"",IF(AC489="0","",IF(AC489="1",CONCATENATE(VLOOKUP(AA489+0,slovy!$F$2:$G$11,2,FALSE),slovy!$M$13),VLOOKUP(AC489+0,slovy!$D$2:$E$10,2,FALSE))))</f>
        <v>#VALUE!</v>
      </c>
      <c r="AC489" t="str">
        <f t="shared" si="132"/>
        <v/>
      </c>
      <c r="AD489" t="e">
        <f>IF(ISBLANK(AE489),"",IF(AE489="0","",IF(AA489="0",CONCATENATE(VLOOKUP(AE489+0,slovy!$H$2:$I$10,2,FALSE),slovy!$M$13),VLOOKUP(AE489+0,slovy!$H$2:$I$10,2,FALSE))))</f>
        <v>#VALUE!</v>
      </c>
      <c r="AE489" t="str">
        <f t="shared" si="133"/>
        <v/>
      </c>
      <c r="AF489" t="e">
        <f>IF(ISBLANK(AG489),"",VLOOKUP(AG489+0,slovy!$N$2:$O$10,2,FALSE))</f>
        <v>#VALUE!</v>
      </c>
      <c r="AG489" t="str">
        <f t="shared" si="134"/>
        <v/>
      </c>
      <c r="AK489">
        <f>ÚJ!$B$2</f>
        <v>0</v>
      </c>
      <c r="AL489">
        <f>ÚJ!$B$3</f>
        <v>0</v>
      </c>
      <c r="AM489">
        <f>ÚJ!$B$4</f>
        <v>0</v>
      </c>
      <c r="AN489" s="200">
        <f>ÚJ!$B$5</f>
        <v>0</v>
      </c>
    </row>
    <row r="490" spans="1:40" x14ac:dyDescent="0.25">
      <c r="A490" t="str">
        <f>IF(ISBLANK('Peněžní deník'!C494),"",'Peněžní deník'!C494)</f>
        <v/>
      </c>
      <c r="B490" s="197" t="str">
        <f>IF(ISBLANK('Peněžní deník'!B494),"",'Peněžní deník'!B494)</f>
        <v/>
      </c>
      <c r="C490" t="str">
        <f>IF(ISBLANK('Peněžní deník'!D494),"",'Peněžní deník'!D494)</f>
        <v/>
      </c>
      <c r="D490" t="str">
        <f>IF(ISNUMBER('Peněžní deník'!F494),"příjmový",IF(ISNUMBER('Peněžní deník'!G494),"výdajový",IF(ISNUMBER('Peněžní deník'!H494),"příjmový",IF(ISNUMBER('Peněžní deník'!I494),"výdajový",""))))</f>
        <v/>
      </c>
      <c r="E490" t="str">
        <f>IF(ISNUMBER('Peněžní deník'!F494),"hotově",IF(ISNUMBER('Peněžní deník'!G494),"hotově",IF(ISNUMBER('Peněžní deník'!H494),"na účet",IF(ISNUMBER('Peněžní deník'!I494),"z účtu",""))))</f>
        <v/>
      </c>
      <c r="F490" t="e">
        <f>VLOOKUP('Peněžní deník'!E494,'Čísla položek'!$A$2:$C$45,2,FALSE)</f>
        <v>#N/A</v>
      </c>
      <c r="G490" s="205" t="str">
        <f>TEXT('Peněžní deník'!F494+'Peněžní deník'!G494+'Peněžní deník'!H494+'Peněžní deník'!I494,"0,00")</f>
        <v>0,00</v>
      </c>
      <c r="H490" s="205">
        <f t="shared" si="135"/>
        <v>0</v>
      </c>
      <c r="I490" s="205">
        <f t="shared" si="138"/>
        <v>0</v>
      </c>
      <c r="J490" t="str">
        <f t="shared" si="137"/>
        <v/>
      </c>
      <c r="K490" t="str">
        <f t="shared" si="139"/>
        <v/>
      </c>
      <c r="L490">
        <f t="shared" si="140"/>
        <v>1</v>
      </c>
      <c r="M490" t="str">
        <f t="shared" si="141"/>
        <v/>
      </c>
      <c r="N490" t="str">
        <f>IF(O490="0","",IF(L490=1,VLOOKUP(O490+0,slovy!$A$2:$C$10,3,FALSE),IF(Q490="1","",VLOOKUP(O490+0,slovy!$A$2:$B$10,2))))</f>
        <v/>
      </c>
      <c r="O490" t="str">
        <f t="shared" si="136"/>
        <v>0</v>
      </c>
      <c r="P490" t="e">
        <f>IF(Q490="0","",IF(Q490="1",VLOOKUP(O490+0,slovy!$F$2:$G$11,2,FALSE),VLOOKUP(Q490+0,slovy!$D$2:$E$10,2,FALSE)))</f>
        <v>#VALUE!</v>
      </c>
      <c r="Q490" t="str">
        <f t="shared" si="142"/>
        <v/>
      </c>
      <c r="R490">
        <f t="shared" si="126"/>
        <v>1</v>
      </c>
      <c r="S490" t="str">
        <f t="shared" si="127"/>
        <v/>
      </c>
      <c r="T490" t="str">
        <f>IF(U490="0","",IF(R490=1,VLOOKUP(U490+0,slovy!$A$2:$C$10,3,FALSE),IF(W490="1","",VLOOKUP(U490+0,slovy!$A$2:$B$10,2))))</f>
        <v/>
      </c>
      <c r="U490" t="str">
        <f t="shared" si="128"/>
        <v>0</v>
      </c>
      <c r="V490" t="e">
        <f>IF(W490="0","",IF(W490="1",VLOOKUP(U490+0,slovy!$F$2:$G$11,2,FALSE),VLOOKUP(W490+0,slovy!$D$2:$E$10,2,FALSE)))</f>
        <v>#VALUE!</v>
      </c>
      <c r="W490" t="str">
        <f t="shared" si="129"/>
        <v/>
      </c>
      <c r="X490" t="e">
        <f>IF(Y490="0","",VLOOKUP(Y490+0,slovy!$H$2:$I$10,2,FALSE))</f>
        <v>#VALUE!</v>
      </c>
      <c r="Y490" t="str">
        <f t="shared" si="130"/>
        <v/>
      </c>
      <c r="Z490" t="e">
        <f>IF(AC490="",VLOOKUP(AA490+0,slovy!$J$2:$K$10,2,FALSE),IF(AC490="0",IF(AE490="0","",IF(AA490="0","",VLOOKUP(AA490+0,slovy!J490:K498,2,FALSE))),IF(AC490="1","",IF(AA490="0",IF(AC490&gt;1,slovy!$M$13,""),VLOOKUP(AA490+0,slovy!$L$2:$M$10,2,FALSE)))))</f>
        <v>#VALUE!</v>
      </c>
      <c r="AA490" t="str">
        <f t="shared" si="131"/>
        <v/>
      </c>
      <c r="AB490" t="e">
        <f>IF(ISBLANK(AC490),"",IF(AC490="0","",IF(AC490="1",CONCATENATE(VLOOKUP(AA490+0,slovy!$F$2:$G$11,2,FALSE),slovy!$M$13),VLOOKUP(AC490+0,slovy!$D$2:$E$10,2,FALSE))))</f>
        <v>#VALUE!</v>
      </c>
      <c r="AC490" t="str">
        <f t="shared" si="132"/>
        <v/>
      </c>
      <c r="AD490" t="e">
        <f>IF(ISBLANK(AE490),"",IF(AE490="0","",IF(AA490="0",CONCATENATE(VLOOKUP(AE490+0,slovy!$H$2:$I$10,2,FALSE),slovy!$M$13),VLOOKUP(AE490+0,slovy!$H$2:$I$10,2,FALSE))))</f>
        <v>#VALUE!</v>
      </c>
      <c r="AE490" t="str">
        <f t="shared" si="133"/>
        <v/>
      </c>
      <c r="AF490" t="e">
        <f>IF(ISBLANK(AG490),"",VLOOKUP(AG490+0,slovy!$N$2:$O$10,2,FALSE))</f>
        <v>#VALUE!</v>
      </c>
      <c r="AG490" t="str">
        <f t="shared" si="134"/>
        <v/>
      </c>
      <c r="AK490">
        <f>ÚJ!$B$2</f>
        <v>0</v>
      </c>
      <c r="AL490">
        <f>ÚJ!$B$3</f>
        <v>0</v>
      </c>
      <c r="AM490">
        <f>ÚJ!$B$4</f>
        <v>0</v>
      </c>
      <c r="AN490" s="200">
        <f>ÚJ!$B$5</f>
        <v>0</v>
      </c>
    </row>
    <row r="491" spans="1:40" x14ac:dyDescent="0.25">
      <c r="A491" t="str">
        <f>IF(ISBLANK('Peněžní deník'!C495),"",'Peněžní deník'!C495)</f>
        <v/>
      </c>
      <c r="B491" s="197" t="str">
        <f>IF(ISBLANK('Peněžní deník'!B495),"",'Peněžní deník'!B495)</f>
        <v/>
      </c>
      <c r="C491" t="str">
        <f>IF(ISBLANK('Peněžní deník'!D495),"",'Peněžní deník'!D495)</f>
        <v/>
      </c>
      <c r="D491" t="str">
        <f>IF(ISNUMBER('Peněžní deník'!F495),"příjmový",IF(ISNUMBER('Peněžní deník'!G495),"výdajový",IF(ISNUMBER('Peněžní deník'!H495),"příjmový",IF(ISNUMBER('Peněžní deník'!I495),"výdajový",""))))</f>
        <v/>
      </c>
      <c r="E491" t="str">
        <f>IF(ISNUMBER('Peněžní deník'!F495),"hotově",IF(ISNUMBER('Peněžní deník'!G495),"hotově",IF(ISNUMBER('Peněžní deník'!H495),"na účet",IF(ISNUMBER('Peněžní deník'!I495),"z účtu",""))))</f>
        <v/>
      </c>
      <c r="F491" t="e">
        <f>VLOOKUP('Peněžní deník'!E495,'Čísla položek'!$A$2:$C$45,2,FALSE)</f>
        <v>#N/A</v>
      </c>
      <c r="G491" s="205" t="str">
        <f>TEXT('Peněžní deník'!F495+'Peněžní deník'!G495+'Peněžní deník'!H495+'Peněžní deník'!I495,"0,00")</f>
        <v>0,00</v>
      </c>
      <c r="H491" s="205">
        <f t="shared" si="135"/>
        <v>0</v>
      </c>
      <c r="I491" s="205">
        <f t="shared" si="138"/>
        <v>0</v>
      </c>
      <c r="J491" t="str">
        <f t="shared" si="137"/>
        <v/>
      </c>
      <c r="K491" t="str">
        <f t="shared" si="139"/>
        <v/>
      </c>
      <c r="L491">
        <f t="shared" si="140"/>
        <v>1</v>
      </c>
      <c r="M491" t="str">
        <f t="shared" si="141"/>
        <v/>
      </c>
      <c r="N491" t="str">
        <f>IF(O491="0","",IF(L491=1,VLOOKUP(O491+0,slovy!$A$2:$C$10,3,FALSE),IF(Q491="1","",VLOOKUP(O491+0,slovy!$A$2:$B$10,2))))</f>
        <v/>
      </c>
      <c r="O491" t="str">
        <f t="shared" si="136"/>
        <v>0</v>
      </c>
      <c r="P491" t="e">
        <f>IF(Q491="0","",IF(Q491="1",VLOOKUP(O491+0,slovy!$F$2:$G$11,2,FALSE),VLOOKUP(Q491+0,slovy!$D$2:$E$10,2,FALSE)))</f>
        <v>#VALUE!</v>
      </c>
      <c r="Q491" t="str">
        <f t="shared" si="142"/>
        <v/>
      </c>
      <c r="R491">
        <f t="shared" si="126"/>
        <v>1</v>
      </c>
      <c r="S491" t="str">
        <f t="shared" si="127"/>
        <v/>
      </c>
      <c r="T491" t="str">
        <f>IF(U491="0","",IF(R491=1,VLOOKUP(U491+0,slovy!$A$2:$C$10,3,FALSE),IF(W491="1","",VLOOKUP(U491+0,slovy!$A$2:$B$10,2))))</f>
        <v/>
      </c>
      <c r="U491" t="str">
        <f t="shared" si="128"/>
        <v>0</v>
      </c>
      <c r="V491" t="e">
        <f>IF(W491="0","",IF(W491="1",VLOOKUP(U491+0,slovy!$F$2:$G$11,2,FALSE),VLOOKUP(W491+0,slovy!$D$2:$E$10,2,FALSE)))</f>
        <v>#VALUE!</v>
      </c>
      <c r="W491" t="str">
        <f t="shared" si="129"/>
        <v/>
      </c>
      <c r="X491" t="e">
        <f>IF(Y491="0","",VLOOKUP(Y491+0,slovy!$H$2:$I$10,2,FALSE))</f>
        <v>#VALUE!</v>
      </c>
      <c r="Y491" t="str">
        <f t="shared" si="130"/>
        <v/>
      </c>
      <c r="Z491" t="e">
        <f>IF(AC491="",VLOOKUP(AA491+0,slovy!$J$2:$K$10,2,FALSE),IF(AC491="0",IF(AE491="0","",IF(AA491="0","",VLOOKUP(AA491+0,slovy!J491:K499,2,FALSE))),IF(AC491="1","",IF(AA491="0",IF(AC491&gt;1,slovy!$M$13,""),VLOOKUP(AA491+0,slovy!$L$2:$M$10,2,FALSE)))))</f>
        <v>#VALUE!</v>
      </c>
      <c r="AA491" t="str">
        <f t="shared" si="131"/>
        <v/>
      </c>
      <c r="AB491" t="e">
        <f>IF(ISBLANK(AC491),"",IF(AC491="0","",IF(AC491="1",CONCATENATE(VLOOKUP(AA491+0,slovy!$F$2:$G$11,2,FALSE),slovy!$M$13),VLOOKUP(AC491+0,slovy!$D$2:$E$10,2,FALSE))))</f>
        <v>#VALUE!</v>
      </c>
      <c r="AC491" t="str">
        <f t="shared" si="132"/>
        <v/>
      </c>
      <c r="AD491" t="e">
        <f>IF(ISBLANK(AE491),"",IF(AE491="0","",IF(AA491="0",CONCATENATE(VLOOKUP(AE491+0,slovy!$H$2:$I$10,2,FALSE),slovy!$M$13),VLOOKUP(AE491+0,slovy!$H$2:$I$10,2,FALSE))))</f>
        <v>#VALUE!</v>
      </c>
      <c r="AE491" t="str">
        <f t="shared" si="133"/>
        <v/>
      </c>
      <c r="AF491" t="e">
        <f>IF(ISBLANK(AG491),"",VLOOKUP(AG491+0,slovy!$N$2:$O$10,2,FALSE))</f>
        <v>#VALUE!</v>
      </c>
      <c r="AG491" t="str">
        <f t="shared" si="134"/>
        <v/>
      </c>
      <c r="AK491">
        <f>ÚJ!$B$2</f>
        <v>0</v>
      </c>
      <c r="AL491">
        <f>ÚJ!$B$3</f>
        <v>0</v>
      </c>
      <c r="AM491">
        <f>ÚJ!$B$4</f>
        <v>0</v>
      </c>
      <c r="AN491" s="200">
        <f>ÚJ!$B$5</f>
        <v>0</v>
      </c>
    </row>
    <row r="492" spans="1:40" x14ac:dyDescent="0.25">
      <c r="A492" t="str">
        <f>IF(ISBLANK('Peněžní deník'!C496),"",'Peněžní deník'!C496)</f>
        <v/>
      </c>
      <c r="B492" s="197" t="str">
        <f>IF(ISBLANK('Peněžní deník'!B496),"",'Peněžní deník'!B496)</f>
        <v/>
      </c>
      <c r="C492" t="str">
        <f>IF(ISBLANK('Peněžní deník'!D496),"",'Peněžní deník'!D496)</f>
        <v/>
      </c>
      <c r="D492" t="str">
        <f>IF(ISNUMBER('Peněžní deník'!F496),"příjmový",IF(ISNUMBER('Peněžní deník'!G496),"výdajový",IF(ISNUMBER('Peněžní deník'!H496),"příjmový",IF(ISNUMBER('Peněžní deník'!I496),"výdajový",""))))</f>
        <v/>
      </c>
      <c r="E492" t="str">
        <f>IF(ISNUMBER('Peněžní deník'!F496),"hotově",IF(ISNUMBER('Peněžní deník'!G496),"hotově",IF(ISNUMBER('Peněžní deník'!H496),"na účet",IF(ISNUMBER('Peněžní deník'!I496),"z účtu",""))))</f>
        <v/>
      </c>
      <c r="F492" t="e">
        <f>VLOOKUP('Peněžní deník'!E496,'Čísla položek'!$A$2:$C$45,2,FALSE)</f>
        <v>#N/A</v>
      </c>
      <c r="G492" s="205" t="str">
        <f>TEXT('Peněžní deník'!F496+'Peněžní deník'!G496+'Peněžní deník'!H496+'Peněžní deník'!I496,"0,00")</f>
        <v>0,00</v>
      </c>
      <c r="H492" s="205">
        <f t="shared" si="135"/>
        <v>0</v>
      </c>
      <c r="I492" s="205">
        <f t="shared" si="138"/>
        <v>0</v>
      </c>
      <c r="J492" t="str">
        <f t="shared" si="137"/>
        <v/>
      </c>
      <c r="K492" t="str">
        <f t="shared" si="139"/>
        <v/>
      </c>
      <c r="L492">
        <f t="shared" si="140"/>
        <v>1</v>
      </c>
      <c r="M492" t="str">
        <f t="shared" si="141"/>
        <v/>
      </c>
      <c r="N492" t="str">
        <f>IF(O492="0","",IF(L492=1,VLOOKUP(O492+0,slovy!$A$2:$C$10,3,FALSE),IF(Q492="1","",VLOOKUP(O492+0,slovy!$A$2:$B$10,2))))</f>
        <v/>
      </c>
      <c r="O492" t="str">
        <f t="shared" si="136"/>
        <v>0</v>
      </c>
      <c r="P492" t="e">
        <f>IF(Q492="0","",IF(Q492="1",VLOOKUP(O492+0,slovy!$F$2:$G$11,2,FALSE),VLOOKUP(Q492+0,slovy!$D$2:$E$10,2,FALSE)))</f>
        <v>#VALUE!</v>
      </c>
      <c r="Q492" t="str">
        <f t="shared" si="142"/>
        <v/>
      </c>
      <c r="R492">
        <f t="shared" si="126"/>
        <v>1</v>
      </c>
      <c r="S492" t="str">
        <f t="shared" si="127"/>
        <v/>
      </c>
      <c r="T492" t="str">
        <f>IF(U492="0","",IF(R492=1,VLOOKUP(U492+0,slovy!$A$2:$C$10,3,FALSE),IF(W492="1","",VLOOKUP(U492+0,slovy!$A$2:$B$10,2))))</f>
        <v/>
      </c>
      <c r="U492" t="str">
        <f t="shared" si="128"/>
        <v>0</v>
      </c>
      <c r="V492" t="e">
        <f>IF(W492="0","",IF(W492="1",VLOOKUP(U492+0,slovy!$F$2:$G$11,2,FALSE),VLOOKUP(W492+0,slovy!$D$2:$E$10,2,FALSE)))</f>
        <v>#VALUE!</v>
      </c>
      <c r="W492" t="str">
        <f t="shared" si="129"/>
        <v/>
      </c>
      <c r="X492" t="e">
        <f>IF(Y492="0","",VLOOKUP(Y492+0,slovy!$H$2:$I$10,2,FALSE))</f>
        <v>#VALUE!</v>
      </c>
      <c r="Y492" t="str">
        <f t="shared" si="130"/>
        <v/>
      </c>
      <c r="Z492" t="e">
        <f>IF(AC492="",VLOOKUP(AA492+0,slovy!$J$2:$K$10,2,FALSE),IF(AC492="0",IF(AE492="0","",IF(AA492="0","",VLOOKUP(AA492+0,slovy!J492:K500,2,FALSE))),IF(AC492="1","",IF(AA492="0",IF(AC492&gt;1,slovy!$M$13,""),VLOOKUP(AA492+0,slovy!$L$2:$M$10,2,FALSE)))))</f>
        <v>#VALUE!</v>
      </c>
      <c r="AA492" t="str">
        <f t="shared" si="131"/>
        <v/>
      </c>
      <c r="AB492" t="e">
        <f>IF(ISBLANK(AC492),"",IF(AC492="0","",IF(AC492="1",CONCATENATE(VLOOKUP(AA492+0,slovy!$F$2:$G$11,2,FALSE),slovy!$M$13),VLOOKUP(AC492+0,slovy!$D$2:$E$10,2,FALSE))))</f>
        <v>#VALUE!</v>
      </c>
      <c r="AC492" t="str">
        <f t="shared" si="132"/>
        <v/>
      </c>
      <c r="AD492" t="e">
        <f>IF(ISBLANK(AE492),"",IF(AE492="0","",IF(AA492="0",CONCATENATE(VLOOKUP(AE492+0,slovy!$H$2:$I$10,2,FALSE),slovy!$M$13),VLOOKUP(AE492+0,slovy!$H$2:$I$10,2,FALSE))))</f>
        <v>#VALUE!</v>
      </c>
      <c r="AE492" t="str">
        <f t="shared" si="133"/>
        <v/>
      </c>
      <c r="AF492" t="e">
        <f>IF(ISBLANK(AG492),"",VLOOKUP(AG492+0,slovy!$N$2:$O$10,2,FALSE))</f>
        <v>#VALUE!</v>
      </c>
      <c r="AG492" t="str">
        <f t="shared" si="134"/>
        <v/>
      </c>
      <c r="AK492">
        <f>ÚJ!$B$2</f>
        <v>0</v>
      </c>
      <c r="AL492">
        <f>ÚJ!$B$3</f>
        <v>0</v>
      </c>
      <c r="AM492">
        <f>ÚJ!$B$4</f>
        <v>0</v>
      </c>
      <c r="AN492" s="200">
        <f>ÚJ!$B$5</f>
        <v>0</v>
      </c>
    </row>
    <row r="493" spans="1:40" x14ac:dyDescent="0.25">
      <c r="A493" t="str">
        <f>IF(ISBLANK('Peněžní deník'!C497),"",'Peněžní deník'!C497)</f>
        <v/>
      </c>
      <c r="B493" s="197" t="str">
        <f>IF(ISBLANK('Peněžní deník'!B497),"",'Peněžní deník'!B497)</f>
        <v/>
      </c>
      <c r="C493" t="str">
        <f>IF(ISBLANK('Peněžní deník'!D497),"",'Peněžní deník'!D497)</f>
        <v/>
      </c>
      <c r="D493" t="str">
        <f>IF(ISNUMBER('Peněžní deník'!F497),"příjmový",IF(ISNUMBER('Peněžní deník'!G497),"výdajový",IF(ISNUMBER('Peněžní deník'!H497),"příjmový",IF(ISNUMBER('Peněžní deník'!I497),"výdajový",""))))</f>
        <v/>
      </c>
      <c r="E493" t="str">
        <f>IF(ISNUMBER('Peněžní deník'!F497),"hotově",IF(ISNUMBER('Peněžní deník'!G497),"hotově",IF(ISNUMBER('Peněžní deník'!H497),"na účet",IF(ISNUMBER('Peněžní deník'!I497),"z účtu",""))))</f>
        <v/>
      </c>
      <c r="F493" t="e">
        <f>VLOOKUP('Peněžní deník'!E497,'Čísla položek'!$A$2:$C$45,2,FALSE)</f>
        <v>#N/A</v>
      </c>
      <c r="G493" s="205" t="str">
        <f>TEXT('Peněžní deník'!F497+'Peněžní deník'!G497+'Peněžní deník'!H497+'Peněžní deník'!I497,"0,00")</f>
        <v>0,00</v>
      </c>
      <c r="H493" s="205">
        <f t="shared" si="135"/>
        <v>0</v>
      </c>
      <c r="I493" s="205">
        <f t="shared" si="138"/>
        <v>0</v>
      </c>
      <c r="J493" t="str">
        <f t="shared" si="137"/>
        <v/>
      </c>
      <c r="K493" t="str">
        <f t="shared" si="139"/>
        <v/>
      </c>
      <c r="L493">
        <f t="shared" si="140"/>
        <v>1</v>
      </c>
      <c r="M493" t="str">
        <f t="shared" si="141"/>
        <v/>
      </c>
      <c r="N493" t="str">
        <f>IF(O493="0","",IF(L493=1,VLOOKUP(O493+0,slovy!$A$2:$C$10,3,FALSE),IF(Q493="1","",VLOOKUP(O493+0,slovy!$A$2:$B$10,2))))</f>
        <v/>
      </c>
      <c r="O493" t="str">
        <f t="shared" si="136"/>
        <v>0</v>
      </c>
      <c r="P493" t="e">
        <f>IF(Q493="0","",IF(Q493="1",VLOOKUP(O493+0,slovy!$F$2:$G$11,2,FALSE),VLOOKUP(Q493+0,slovy!$D$2:$E$10,2,FALSE)))</f>
        <v>#VALUE!</v>
      </c>
      <c r="Q493" t="str">
        <f t="shared" si="142"/>
        <v/>
      </c>
      <c r="R493">
        <f t="shared" si="126"/>
        <v>1</v>
      </c>
      <c r="S493" t="str">
        <f t="shared" si="127"/>
        <v/>
      </c>
      <c r="T493" t="str">
        <f>IF(U493="0","",IF(R493=1,VLOOKUP(U493+0,slovy!$A$2:$C$10,3,FALSE),IF(W493="1","",VLOOKUP(U493+0,slovy!$A$2:$B$10,2))))</f>
        <v/>
      </c>
      <c r="U493" t="str">
        <f t="shared" si="128"/>
        <v>0</v>
      </c>
      <c r="V493" t="e">
        <f>IF(W493="0","",IF(W493="1",VLOOKUP(U493+0,slovy!$F$2:$G$11,2,FALSE),VLOOKUP(W493+0,slovy!$D$2:$E$10,2,FALSE)))</f>
        <v>#VALUE!</v>
      </c>
      <c r="W493" t="str">
        <f t="shared" si="129"/>
        <v/>
      </c>
      <c r="X493" t="e">
        <f>IF(Y493="0","",VLOOKUP(Y493+0,slovy!$H$2:$I$10,2,FALSE))</f>
        <v>#VALUE!</v>
      </c>
      <c r="Y493" t="str">
        <f t="shared" si="130"/>
        <v/>
      </c>
      <c r="Z493" t="e">
        <f>IF(AC493="",VLOOKUP(AA493+0,slovy!$J$2:$K$10,2,FALSE),IF(AC493="0",IF(AE493="0","",IF(AA493="0","",VLOOKUP(AA493+0,slovy!J493:K501,2,FALSE))),IF(AC493="1","",IF(AA493="0",IF(AC493&gt;1,slovy!$M$13,""),VLOOKUP(AA493+0,slovy!$L$2:$M$10,2,FALSE)))))</f>
        <v>#VALUE!</v>
      </c>
      <c r="AA493" t="str">
        <f t="shared" si="131"/>
        <v/>
      </c>
      <c r="AB493" t="e">
        <f>IF(ISBLANK(AC493),"",IF(AC493="0","",IF(AC493="1",CONCATENATE(VLOOKUP(AA493+0,slovy!$F$2:$G$11,2,FALSE),slovy!$M$13),VLOOKUP(AC493+0,slovy!$D$2:$E$10,2,FALSE))))</f>
        <v>#VALUE!</v>
      </c>
      <c r="AC493" t="str">
        <f t="shared" si="132"/>
        <v/>
      </c>
      <c r="AD493" t="e">
        <f>IF(ISBLANK(AE493),"",IF(AE493="0","",IF(AA493="0",CONCATENATE(VLOOKUP(AE493+0,slovy!$H$2:$I$10,2,FALSE),slovy!$M$13),VLOOKUP(AE493+0,slovy!$H$2:$I$10,2,FALSE))))</f>
        <v>#VALUE!</v>
      </c>
      <c r="AE493" t="str">
        <f t="shared" si="133"/>
        <v/>
      </c>
      <c r="AF493" t="e">
        <f>IF(ISBLANK(AG493),"",VLOOKUP(AG493+0,slovy!$N$2:$O$10,2,FALSE))</f>
        <v>#VALUE!</v>
      </c>
      <c r="AG493" t="str">
        <f t="shared" si="134"/>
        <v/>
      </c>
      <c r="AK493">
        <f>ÚJ!$B$2</f>
        <v>0</v>
      </c>
      <c r="AL493">
        <f>ÚJ!$B$3</f>
        <v>0</v>
      </c>
      <c r="AM493">
        <f>ÚJ!$B$4</f>
        <v>0</v>
      </c>
      <c r="AN493" s="200">
        <f>ÚJ!$B$5</f>
        <v>0</v>
      </c>
    </row>
    <row r="494" spans="1:40" x14ac:dyDescent="0.25">
      <c r="A494" t="str">
        <f>IF(ISBLANK('Peněžní deník'!C498),"",'Peněžní deník'!C498)</f>
        <v/>
      </c>
      <c r="B494" s="197" t="str">
        <f>IF(ISBLANK('Peněžní deník'!B498),"",'Peněžní deník'!B498)</f>
        <v/>
      </c>
      <c r="C494" t="str">
        <f>IF(ISBLANK('Peněžní deník'!D498),"",'Peněžní deník'!D498)</f>
        <v/>
      </c>
      <c r="D494" t="str">
        <f>IF(ISNUMBER('Peněžní deník'!F498),"příjmový",IF(ISNUMBER('Peněžní deník'!G498),"výdajový",IF(ISNUMBER('Peněžní deník'!H498),"příjmový",IF(ISNUMBER('Peněžní deník'!I498),"výdajový",""))))</f>
        <v/>
      </c>
      <c r="E494" t="str">
        <f>IF(ISNUMBER('Peněžní deník'!F498),"hotově",IF(ISNUMBER('Peněžní deník'!G498),"hotově",IF(ISNUMBER('Peněžní deník'!H498),"na účet",IF(ISNUMBER('Peněžní deník'!I498),"z účtu",""))))</f>
        <v/>
      </c>
      <c r="F494" t="e">
        <f>VLOOKUP('Peněžní deník'!E498,'Čísla položek'!$A$2:$C$45,2,FALSE)</f>
        <v>#N/A</v>
      </c>
      <c r="G494" s="205" t="str">
        <f>TEXT('Peněžní deník'!F498+'Peněžní deník'!G498+'Peněžní deník'!H498+'Peněžní deník'!I498,"0,00")</f>
        <v>0,00</v>
      </c>
      <c r="H494" s="205">
        <f t="shared" si="135"/>
        <v>0</v>
      </c>
      <c r="I494" s="205">
        <f t="shared" si="138"/>
        <v>0</v>
      </c>
      <c r="J494" t="str">
        <f t="shared" si="137"/>
        <v/>
      </c>
      <c r="K494" t="str">
        <f t="shared" si="139"/>
        <v/>
      </c>
      <c r="L494">
        <f t="shared" si="140"/>
        <v>1</v>
      </c>
      <c r="M494" t="str">
        <f t="shared" si="141"/>
        <v/>
      </c>
      <c r="N494" t="str">
        <f>IF(O494="0","",IF(L494=1,VLOOKUP(O494+0,slovy!$A$2:$C$10,3,FALSE),IF(Q494="1","",VLOOKUP(O494+0,slovy!$A$2:$B$10,2))))</f>
        <v/>
      </c>
      <c r="O494" t="str">
        <f t="shared" si="136"/>
        <v>0</v>
      </c>
      <c r="P494" t="e">
        <f>IF(Q494="0","",IF(Q494="1",VLOOKUP(O494+0,slovy!$F$2:$G$11,2,FALSE),VLOOKUP(Q494+0,slovy!$D$2:$E$10,2,FALSE)))</f>
        <v>#VALUE!</v>
      </c>
      <c r="Q494" t="str">
        <f t="shared" si="142"/>
        <v/>
      </c>
      <c r="R494">
        <f t="shared" si="126"/>
        <v>1</v>
      </c>
      <c r="S494" t="str">
        <f t="shared" si="127"/>
        <v/>
      </c>
      <c r="T494" t="str">
        <f>IF(U494="0","",IF(R494=1,VLOOKUP(U494+0,slovy!$A$2:$C$10,3,FALSE),IF(W494="1","",VLOOKUP(U494+0,slovy!$A$2:$B$10,2))))</f>
        <v/>
      </c>
      <c r="U494" t="str">
        <f t="shared" si="128"/>
        <v>0</v>
      </c>
      <c r="V494" t="e">
        <f>IF(W494="0","",IF(W494="1",VLOOKUP(U494+0,slovy!$F$2:$G$11,2,FALSE),VLOOKUP(W494+0,slovy!$D$2:$E$10,2,FALSE)))</f>
        <v>#VALUE!</v>
      </c>
      <c r="W494" t="str">
        <f t="shared" si="129"/>
        <v/>
      </c>
      <c r="X494" t="e">
        <f>IF(Y494="0","",VLOOKUP(Y494+0,slovy!$H$2:$I$10,2,FALSE))</f>
        <v>#VALUE!</v>
      </c>
      <c r="Y494" t="str">
        <f t="shared" si="130"/>
        <v/>
      </c>
      <c r="Z494" t="e">
        <f>IF(AC494="",VLOOKUP(AA494+0,slovy!$J$2:$K$10,2,FALSE),IF(AC494="0",IF(AE494="0","",IF(AA494="0","",VLOOKUP(AA494+0,slovy!J494:K502,2,FALSE))),IF(AC494="1","",IF(AA494="0",IF(AC494&gt;1,slovy!$M$13,""),VLOOKUP(AA494+0,slovy!$L$2:$M$10,2,FALSE)))))</f>
        <v>#VALUE!</v>
      </c>
      <c r="AA494" t="str">
        <f t="shared" si="131"/>
        <v/>
      </c>
      <c r="AB494" t="e">
        <f>IF(ISBLANK(AC494),"",IF(AC494="0","",IF(AC494="1",CONCATENATE(VLOOKUP(AA494+0,slovy!$F$2:$G$11,2,FALSE),slovy!$M$13),VLOOKUP(AC494+0,slovy!$D$2:$E$10,2,FALSE))))</f>
        <v>#VALUE!</v>
      </c>
      <c r="AC494" t="str">
        <f t="shared" si="132"/>
        <v/>
      </c>
      <c r="AD494" t="e">
        <f>IF(ISBLANK(AE494),"",IF(AE494="0","",IF(AA494="0",CONCATENATE(VLOOKUP(AE494+0,slovy!$H$2:$I$10,2,FALSE),slovy!$M$13),VLOOKUP(AE494+0,slovy!$H$2:$I$10,2,FALSE))))</f>
        <v>#VALUE!</v>
      </c>
      <c r="AE494" t="str">
        <f t="shared" si="133"/>
        <v/>
      </c>
      <c r="AF494" t="e">
        <f>IF(ISBLANK(AG494),"",VLOOKUP(AG494+0,slovy!$N$2:$O$10,2,FALSE))</f>
        <v>#VALUE!</v>
      </c>
      <c r="AG494" t="str">
        <f t="shared" si="134"/>
        <v/>
      </c>
      <c r="AK494">
        <f>ÚJ!$B$2</f>
        <v>0</v>
      </c>
      <c r="AL494">
        <f>ÚJ!$B$3</f>
        <v>0</v>
      </c>
      <c r="AM494">
        <f>ÚJ!$B$4</f>
        <v>0</v>
      </c>
      <c r="AN494" s="200">
        <f>ÚJ!$B$5</f>
        <v>0</v>
      </c>
    </row>
    <row r="495" spans="1:40" x14ac:dyDescent="0.25">
      <c r="A495" t="str">
        <f>IF(ISBLANK('Peněžní deník'!C499),"",'Peněžní deník'!C499)</f>
        <v/>
      </c>
      <c r="B495" s="197" t="str">
        <f>IF(ISBLANK('Peněžní deník'!B499),"",'Peněžní deník'!B499)</f>
        <v/>
      </c>
      <c r="C495" t="str">
        <f>IF(ISBLANK('Peněžní deník'!D499),"",'Peněžní deník'!D499)</f>
        <v/>
      </c>
      <c r="D495" t="str">
        <f>IF(ISNUMBER('Peněžní deník'!F499),"příjmový",IF(ISNUMBER('Peněžní deník'!G499),"výdajový",IF(ISNUMBER('Peněžní deník'!H499),"příjmový",IF(ISNUMBER('Peněžní deník'!I499),"výdajový",""))))</f>
        <v/>
      </c>
      <c r="E495" t="str">
        <f>IF(ISNUMBER('Peněžní deník'!F499),"hotově",IF(ISNUMBER('Peněžní deník'!G499),"hotově",IF(ISNUMBER('Peněžní deník'!H499),"na účet",IF(ISNUMBER('Peněžní deník'!I499),"z účtu",""))))</f>
        <v/>
      </c>
      <c r="F495" t="e">
        <f>VLOOKUP('Peněžní deník'!E499,'Čísla položek'!$A$2:$C$45,2,FALSE)</f>
        <v>#N/A</v>
      </c>
      <c r="G495" s="205" t="str">
        <f>TEXT('Peněžní deník'!F499+'Peněžní deník'!G499+'Peněžní deník'!H499+'Peněžní deník'!I499,"0,00")</f>
        <v>0,00</v>
      </c>
      <c r="H495" s="205">
        <f t="shared" si="135"/>
        <v>0</v>
      </c>
      <c r="I495" s="205">
        <f t="shared" si="138"/>
        <v>0</v>
      </c>
      <c r="J495" t="str">
        <f t="shared" si="137"/>
        <v/>
      </c>
      <c r="K495" t="str">
        <f t="shared" si="139"/>
        <v/>
      </c>
      <c r="L495">
        <f t="shared" si="140"/>
        <v>1</v>
      </c>
      <c r="M495" t="str">
        <f t="shared" si="141"/>
        <v/>
      </c>
      <c r="N495" t="str">
        <f>IF(O495="0","",IF(L495=1,VLOOKUP(O495+0,slovy!$A$2:$C$10,3,FALSE),IF(Q495="1","",VLOOKUP(O495+0,slovy!$A$2:$B$10,2))))</f>
        <v/>
      </c>
      <c r="O495" t="str">
        <f t="shared" si="136"/>
        <v>0</v>
      </c>
      <c r="P495" t="e">
        <f>IF(Q495="0","",IF(Q495="1",VLOOKUP(O495+0,slovy!$F$2:$G$11,2,FALSE),VLOOKUP(Q495+0,slovy!$D$2:$E$10,2,FALSE)))</f>
        <v>#VALUE!</v>
      </c>
      <c r="Q495" t="str">
        <f t="shared" si="142"/>
        <v/>
      </c>
      <c r="R495">
        <f t="shared" si="126"/>
        <v>1</v>
      </c>
      <c r="S495" t="str">
        <f t="shared" si="127"/>
        <v/>
      </c>
      <c r="T495" t="str">
        <f>IF(U495="0","",IF(R495=1,VLOOKUP(U495+0,slovy!$A$2:$C$10,3,FALSE),IF(W495="1","",VLOOKUP(U495+0,slovy!$A$2:$B$10,2))))</f>
        <v/>
      </c>
      <c r="U495" t="str">
        <f t="shared" si="128"/>
        <v>0</v>
      </c>
      <c r="V495" t="e">
        <f>IF(W495="0","",IF(W495="1",VLOOKUP(U495+0,slovy!$F$2:$G$11,2,FALSE),VLOOKUP(W495+0,slovy!$D$2:$E$10,2,FALSE)))</f>
        <v>#VALUE!</v>
      </c>
      <c r="W495" t="str">
        <f t="shared" si="129"/>
        <v/>
      </c>
      <c r="X495" t="e">
        <f>IF(Y495="0","",VLOOKUP(Y495+0,slovy!$H$2:$I$10,2,FALSE))</f>
        <v>#VALUE!</v>
      </c>
      <c r="Y495" t="str">
        <f t="shared" si="130"/>
        <v/>
      </c>
      <c r="Z495" t="e">
        <f>IF(AC495="",VLOOKUP(AA495+0,slovy!$J$2:$K$10,2,FALSE),IF(AC495="0",IF(AE495="0","",IF(AA495="0","",VLOOKUP(AA495+0,slovy!J495:K503,2,FALSE))),IF(AC495="1","",IF(AA495="0",IF(AC495&gt;1,slovy!$M$13,""),VLOOKUP(AA495+0,slovy!$L$2:$M$10,2,FALSE)))))</f>
        <v>#VALUE!</v>
      </c>
      <c r="AA495" t="str">
        <f t="shared" si="131"/>
        <v/>
      </c>
      <c r="AB495" t="e">
        <f>IF(ISBLANK(AC495),"",IF(AC495="0","",IF(AC495="1",CONCATENATE(VLOOKUP(AA495+0,slovy!$F$2:$G$11,2,FALSE),slovy!$M$13),VLOOKUP(AC495+0,slovy!$D$2:$E$10,2,FALSE))))</f>
        <v>#VALUE!</v>
      </c>
      <c r="AC495" t="str">
        <f t="shared" si="132"/>
        <v/>
      </c>
      <c r="AD495" t="e">
        <f>IF(ISBLANK(AE495),"",IF(AE495="0","",IF(AA495="0",CONCATENATE(VLOOKUP(AE495+0,slovy!$H$2:$I$10,2,FALSE),slovy!$M$13),VLOOKUP(AE495+0,slovy!$H$2:$I$10,2,FALSE))))</f>
        <v>#VALUE!</v>
      </c>
      <c r="AE495" t="str">
        <f t="shared" si="133"/>
        <v/>
      </c>
      <c r="AF495" t="e">
        <f>IF(ISBLANK(AG495),"",VLOOKUP(AG495+0,slovy!$N$2:$O$10,2,FALSE))</f>
        <v>#VALUE!</v>
      </c>
      <c r="AG495" t="str">
        <f t="shared" si="134"/>
        <v/>
      </c>
      <c r="AK495">
        <f>ÚJ!$B$2</f>
        <v>0</v>
      </c>
      <c r="AL495">
        <f>ÚJ!$B$3</f>
        <v>0</v>
      </c>
      <c r="AM495">
        <f>ÚJ!$B$4</f>
        <v>0</v>
      </c>
      <c r="AN495" s="200">
        <f>ÚJ!$B$5</f>
        <v>0</v>
      </c>
    </row>
    <row r="496" spans="1:40" x14ac:dyDescent="0.25">
      <c r="A496" t="str">
        <f>IF(ISBLANK('Peněžní deník'!C500),"",'Peněžní deník'!C500)</f>
        <v/>
      </c>
      <c r="B496" s="197" t="str">
        <f>IF(ISBLANK('Peněžní deník'!B500),"",'Peněžní deník'!B500)</f>
        <v/>
      </c>
      <c r="C496" t="str">
        <f>IF(ISBLANK('Peněžní deník'!D500),"",'Peněžní deník'!D500)</f>
        <v/>
      </c>
      <c r="D496" t="str">
        <f>IF(ISNUMBER('Peněžní deník'!F500),"příjmový",IF(ISNUMBER('Peněžní deník'!G500),"výdajový",IF(ISNUMBER('Peněžní deník'!H500),"příjmový",IF(ISNUMBER('Peněžní deník'!I500),"výdajový",""))))</f>
        <v/>
      </c>
      <c r="E496" t="str">
        <f>IF(ISNUMBER('Peněžní deník'!F500),"hotově",IF(ISNUMBER('Peněžní deník'!G500),"hotově",IF(ISNUMBER('Peněžní deník'!H500),"na účet",IF(ISNUMBER('Peněžní deník'!I500),"z účtu",""))))</f>
        <v/>
      </c>
      <c r="F496" t="e">
        <f>VLOOKUP('Peněžní deník'!E500,'Čísla položek'!$A$2:$C$45,2,FALSE)</f>
        <v>#N/A</v>
      </c>
      <c r="G496" s="205" t="str">
        <f>TEXT('Peněžní deník'!F500+'Peněžní deník'!G500+'Peněžní deník'!H500+'Peněžní deník'!I500,"0,00")</f>
        <v>0,00</v>
      </c>
      <c r="H496" s="205">
        <f t="shared" si="135"/>
        <v>0</v>
      </c>
      <c r="I496" s="205">
        <f t="shared" si="138"/>
        <v>0</v>
      </c>
      <c r="J496" t="str">
        <f t="shared" si="137"/>
        <v/>
      </c>
      <c r="K496" t="str">
        <f t="shared" si="139"/>
        <v/>
      </c>
      <c r="L496">
        <f t="shared" si="140"/>
        <v>1</v>
      </c>
      <c r="M496" t="str">
        <f t="shared" si="141"/>
        <v/>
      </c>
      <c r="N496" t="str">
        <f>IF(O496="0","",IF(L496=1,VLOOKUP(O496+0,slovy!$A$2:$C$10,3,FALSE),IF(Q496="1","",VLOOKUP(O496+0,slovy!$A$2:$B$10,2))))</f>
        <v/>
      </c>
      <c r="O496" t="str">
        <f t="shared" si="136"/>
        <v>0</v>
      </c>
      <c r="P496" t="e">
        <f>IF(Q496="0","",IF(Q496="1",VLOOKUP(O496+0,slovy!$F$2:$G$11,2,FALSE),VLOOKUP(Q496+0,slovy!$D$2:$E$10,2,FALSE)))</f>
        <v>#VALUE!</v>
      </c>
      <c r="Q496" t="str">
        <f t="shared" si="142"/>
        <v/>
      </c>
      <c r="R496">
        <f t="shared" si="126"/>
        <v>1</v>
      </c>
      <c r="S496" t="str">
        <f t="shared" si="127"/>
        <v/>
      </c>
      <c r="T496" t="str">
        <f>IF(U496="0","",IF(R496=1,VLOOKUP(U496+0,slovy!$A$2:$C$10,3,FALSE),IF(W496="1","",VLOOKUP(U496+0,slovy!$A$2:$B$10,2))))</f>
        <v/>
      </c>
      <c r="U496" t="str">
        <f t="shared" si="128"/>
        <v>0</v>
      </c>
      <c r="V496" t="e">
        <f>IF(W496="0","",IF(W496="1",VLOOKUP(U496+0,slovy!$F$2:$G$11,2,FALSE),VLOOKUP(W496+0,slovy!$D$2:$E$10,2,FALSE)))</f>
        <v>#VALUE!</v>
      </c>
      <c r="W496" t="str">
        <f t="shared" si="129"/>
        <v/>
      </c>
      <c r="X496" t="e">
        <f>IF(Y496="0","",VLOOKUP(Y496+0,slovy!$H$2:$I$10,2,FALSE))</f>
        <v>#VALUE!</v>
      </c>
      <c r="Y496" t="str">
        <f t="shared" si="130"/>
        <v/>
      </c>
      <c r="Z496" t="e">
        <f>IF(AC496="",VLOOKUP(AA496+0,slovy!$J$2:$K$10,2,FALSE),IF(AC496="0",IF(AE496="0","",IF(AA496="0","",VLOOKUP(AA496+0,slovy!J496:K504,2,FALSE))),IF(AC496="1","",IF(AA496="0",IF(AC496&gt;1,slovy!$M$13,""),VLOOKUP(AA496+0,slovy!$L$2:$M$10,2,FALSE)))))</f>
        <v>#VALUE!</v>
      </c>
      <c r="AA496" t="str">
        <f t="shared" si="131"/>
        <v/>
      </c>
      <c r="AB496" t="e">
        <f>IF(ISBLANK(AC496),"",IF(AC496="0","",IF(AC496="1",CONCATENATE(VLOOKUP(AA496+0,slovy!$F$2:$G$11,2,FALSE),slovy!$M$13),VLOOKUP(AC496+0,slovy!$D$2:$E$10,2,FALSE))))</f>
        <v>#VALUE!</v>
      </c>
      <c r="AC496" t="str">
        <f t="shared" si="132"/>
        <v/>
      </c>
      <c r="AD496" t="e">
        <f>IF(ISBLANK(AE496),"",IF(AE496="0","",IF(AA496="0",CONCATENATE(VLOOKUP(AE496+0,slovy!$H$2:$I$10,2,FALSE),slovy!$M$13),VLOOKUP(AE496+0,slovy!$H$2:$I$10,2,FALSE))))</f>
        <v>#VALUE!</v>
      </c>
      <c r="AE496" t="str">
        <f t="shared" si="133"/>
        <v/>
      </c>
      <c r="AF496" t="e">
        <f>IF(ISBLANK(AG496),"",VLOOKUP(AG496+0,slovy!$N$2:$O$10,2,FALSE))</f>
        <v>#VALUE!</v>
      </c>
      <c r="AG496" t="str">
        <f t="shared" si="134"/>
        <v/>
      </c>
      <c r="AK496">
        <f>ÚJ!$B$2</f>
        <v>0</v>
      </c>
      <c r="AL496">
        <f>ÚJ!$B$3</f>
        <v>0</v>
      </c>
      <c r="AM496">
        <f>ÚJ!$B$4</f>
        <v>0</v>
      </c>
      <c r="AN496" s="200">
        <f>ÚJ!$B$5</f>
        <v>0</v>
      </c>
    </row>
    <row r="497" spans="1:40" x14ac:dyDescent="0.25">
      <c r="A497" t="str">
        <f>IF(ISBLANK('Peněžní deník'!C501),"",'Peněžní deník'!C501)</f>
        <v/>
      </c>
      <c r="B497" s="197" t="str">
        <f>IF(ISBLANK('Peněžní deník'!B501),"",'Peněžní deník'!B501)</f>
        <v/>
      </c>
      <c r="C497" t="str">
        <f>IF(ISBLANK('Peněžní deník'!D501),"",'Peněžní deník'!D501)</f>
        <v/>
      </c>
      <c r="D497" t="str">
        <f>IF(ISNUMBER('Peněžní deník'!F501),"příjmový",IF(ISNUMBER('Peněžní deník'!G501),"výdajový",IF(ISNUMBER('Peněžní deník'!H501),"příjmový",IF(ISNUMBER('Peněžní deník'!I501),"výdajový",""))))</f>
        <v/>
      </c>
      <c r="E497" t="str">
        <f>IF(ISNUMBER('Peněžní deník'!F501),"hotově",IF(ISNUMBER('Peněžní deník'!G501),"hotově",IF(ISNUMBER('Peněžní deník'!H501),"na účet",IF(ISNUMBER('Peněžní deník'!I501),"z účtu",""))))</f>
        <v/>
      </c>
      <c r="F497" t="e">
        <f>VLOOKUP('Peněžní deník'!E501,'Čísla položek'!$A$2:$C$45,2,FALSE)</f>
        <v>#N/A</v>
      </c>
      <c r="G497" s="205" t="str">
        <f>TEXT('Peněžní deník'!F501+'Peněžní deník'!G501+'Peněžní deník'!H501+'Peněžní deník'!I501,"0,00")</f>
        <v>0,00</v>
      </c>
      <c r="H497" s="205">
        <f t="shared" si="135"/>
        <v>0</v>
      </c>
      <c r="I497" s="205">
        <f t="shared" si="138"/>
        <v>0</v>
      </c>
      <c r="J497" t="str">
        <f t="shared" si="137"/>
        <v/>
      </c>
      <c r="K497" t="str">
        <f t="shared" si="139"/>
        <v/>
      </c>
      <c r="L497">
        <f t="shared" si="140"/>
        <v>1</v>
      </c>
      <c r="M497" t="str">
        <f t="shared" si="141"/>
        <v/>
      </c>
      <c r="N497" t="str">
        <f>IF(O497="0","",IF(L497=1,VLOOKUP(O497+0,slovy!$A$2:$C$10,3,FALSE),IF(Q497="1","",VLOOKUP(O497+0,slovy!$A$2:$B$10,2))))</f>
        <v/>
      </c>
      <c r="O497" t="str">
        <f t="shared" si="136"/>
        <v>0</v>
      </c>
      <c r="P497" t="e">
        <f>IF(Q497="0","",IF(Q497="1",VLOOKUP(O497+0,slovy!$F$2:$G$11,2,FALSE),VLOOKUP(Q497+0,slovy!$D$2:$E$10,2,FALSE)))</f>
        <v>#VALUE!</v>
      </c>
      <c r="Q497" t="str">
        <f t="shared" si="142"/>
        <v/>
      </c>
      <c r="R497">
        <f t="shared" si="126"/>
        <v>1</v>
      </c>
      <c r="S497" t="str">
        <f t="shared" si="127"/>
        <v/>
      </c>
      <c r="T497" t="str">
        <f>IF(U497="0","",IF(R497=1,VLOOKUP(U497+0,slovy!$A$2:$C$10,3,FALSE),IF(W497="1","",VLOOKUP(U497+0,slovy!$A$2:$B$10,2))))</f>
        <v/>
      </c>
      <c r="U497" t="str">
        <f t="shared" si="128"/>
        <v>0</v>
      </c>
      <c r="V497" t="e">
        <f>IF(W497="0","",IF(W497="1",VLOOKUP(U497+0,slovy!$F$2:$G$11,2,FALSE),VLOOKUP(W497+0,slovy!$D$2:$E$10,2,FALSE)))</f>
        <v>#VALUE!</v>
      </c>
      <c r="W497" t="str">
        <f t="shared" si="129"/>
        <v/>
      </c>
      <c r="X497" t="e">
        <f>IF(Y497="0","",VLOOKUP(Y497+0,slovy!$H$2:$I$10,2,FALSE))</f>
        <v>#VALUE!</v>
      </c>
      <c r="Y497" t="str">
        <f t="shared" si="130"/>
        <v/>
      </c>
      <c r="Z497" t="e">
        <f>IF(AC497="",VLOOKUP(AA497+0,slovy!$J$2:$K$10,2,FALSE),IF(AC497="0",IF(AE497="0","",IF(AA497="0","",VLOOKUP(AA497+0,slovy!J497:K505,2,FALSE))),IF(AC497="1","",IF(AA497="0",IF(AC497&gt;1,slovy!$M$13,""),VLOOKUP(AA497+0,slovy!$L$2:$M$10,2,FALSE)))))</f>
        <v>#VALUE!</v>
      </c>
      <c r="AA497" t="str">
        <f t="shared" si="131"/>
        <v/>
      </c>
      <c r="AB497" t="e">
        <f>IF(ISBLANK(AC497),"",IF(AC497="0","",IF(AC497="1",CONCATENATE(VLOOKUP(AA497+0,slovy!$F$2:$G$11,2,FALSE),slovy!$M$13),VLOOKUP(AC497+0,slovy!$D$2:$E$10,2,FALSE))))</f>
        <v>#VALUE!</v>
      </c>
      <c r="AC497" t="str">
        <f t="shared" si="132"/>
        <v/>
      </c>
      <c r="AD497" t="e">
        <f>IF(ISBLANK(AE497),"",IF(AE497="0","",IF(AA497="0",CONCATENATE(VLOOKUP(AE497+0,slovy!$H$2:$I$10,2,FALSE),slovy!$M$13),VLOOKUP(AE497+0,slovy!$H$2:$I$10,2,FALSE))))</f>
        <v>#VALUE!</v>
      </c>
      <c r="AE497" t="str">
        <f t="shared" si="133"/>
        <v/>
      </c>
      <c r="AF497" t="e">
        <f>IF(ISBLANK(AG497),"",VLOOKUP(AG497+0,slovy!$N$2:$O$10,2,FALSE))</f>
        <v>#VALUE!</v>
      </c>
      <c r="AG497" t="str">
        <f t="shared" si="134"/>
        <v/>
      </c>
      <c r="AK497">
        <f>ÚJ!$B$2</f>
        <v>0</v>
      </c>
      <c r="AL497">
        <f>ÚJ!$B$3</f>
        <v>0</v>
      </c>
      <c r="AM497">
        <f>ÚJ!$B$4</f>
        <v>0</v>
      </c>
      <c r="AN497" s="200">
        <f>ÚJ!$B$5</f>
        <v>0</v>
      </c>
    </row>
    <row r="498" spans="1:40" x14ac:dyDescent="0.25">
      <c r="A498" t="str">
        <f>IF(ISBLANK('Peněžní deník'!C502),"",'Peněžní deník'!C502)</f>
        <v/>
      </c>
      <c r="B498" s="197" t="str">
        <f>IF(ISBLANK('Peněžní deník'!B502),"",'Peněžní deník'!B502)</f>
        <v/>
      </c>
      <c r="C498" t="str">
        <f>IF(ISBLANK('Peněžní deník'!D502),"",'Peněžní deník'!D502)</f>
        <v/>
      </c>
      <c r="D498" t="str">
        <f>IF(ISNUMBER('Peněžní deník'!F502),"příjmový",IF(ISNUMBER('Peněžní deník'!G502),"výdajový",IF(ISNUMBER('Peněžní deník'!H502),"příjmový",IF(ISNUMBER('Peněžní deník'!I502),"výdajový",""))))</f>
        <v/>
      </c>
      <c r="E498" t="str">
        <f>IF(ISNUMBER('Peněžní deník'!F502),"hotově",IF(ISNUMBER('Peněžní deník'!G502),"hotově",IF(ISNUMBER('Peněžní deník'!H502),"na účet",IF(ISNUMBER('Peněžní deník'!I502),"z účtu",""))))</f>
        <v/>
      </c>
      <c r="F498" t="e">
        <f>VLOOKUP('Peněžní deník'!E502,'Čísla položek'!$A$2:$C$45,2,FALSE)</f>
        <v>#N/A</v>
      </c>
      <c r="G498" s="205" t="str">
        <f>TEXT('Peněžní deník'!F502+'Peněžní deník'!G502+'Peněžní deník'!H502+'Peněžní deník'!I502,"0,00")</f>
        <v>0,00</v>
      </c>
      <c r="H498" s="205">
        <f t="shared" si="135"/>
        <v>0</v>
      </c>
      <c r="I498" s="205">
        <f t="shared" si="138"/>
        <v>0</v>
      </c>
      <c r="J498" t="str">
        <f t="shared" si="137"/>
        <v/>
      </c>
      <c r="K498" t="str">
        <f t="shared" si="139"/>
        <v/>
      </c>
      <c r="L498">
        <f t="shared" si="140"/>
        <v>1</v>
      </c>
      <c r="M498" t="str">
        <f t="shared" si="141"/>
        <v/>
      </c>
      <c r="N498" t="str">
        <f>IF(O498="0","",IF(L498=1,VLOOKUP(O498+0,slovy!$A$2:$C$10,3,FALSE),IF(Q498="1","",VLOOKUP(O498+0,slovy!$A$2:$B$10,2))))</f>
        <v/>
      </c>
      <c r="O498" t="str">
        <f t="shared" si="136"/>
        <v>0</v>
      </c>
      <c r="P498" t="e">
        <f>IF(Q498="0","",IF(Q498="1",VLOOKUP(O498+0,slovy!$F$2:$G$11,2,FALSE),VLOOKUP(Q498+0,slovy!$D$2:$E$10,2,FALSE)))</f>
        <v>#VALUE!</v>
      </c>
      <c r="Q498" t="str">
        <f t="shared" si="142"/>
        <v/>
      </c>
      <c r="R498">
        <f t="shared" si="126"/>
        <v>1</v>
      </c>
      <c r="S498" t="str">
        <f t="shared" si="127"/>
        <v/>
      </c>
      <c r="T498" t="str">
        <f>IF(U498="0","",IF(R498=1,VLOOKUP(U498+0,slovy!$A$2:$C$10,3,FALSE),IF(W498="1","",VLOOKUP(U498+0,slovy!$A$2:$B$10,2))))</f>
        <v/>
      </c>
      <c r="U498" t="str">
        <f t="shared" si="128"/>
        <v>0</v>
      </c>
      <c r="V498" t="e">
        <f>IF(W498="0","",IF(W498="1",VLOOKUP(U498+0,slovy!$F$2:$G$11,2,FALSE),VLOOKUP(W498+0,slovy!$D$2:$E$10,2,FALSE)))</f>
        <v>#VALUE!</v>
      </c>
      <c r="W498" t="str">
        <f t="shared" si="129"/>
        <v/>
      </c>
      <c r="X498" t="e">
        <f>IF(Y498="0","",VLOOKUP(Y498+0,slovy!$H$2:$I$10,2,FALSE))</f>
        <v>#VALUE!</v>
      </c>
      <c r="Y498" t="str">
        <f t="shared" si="130"/>
        <v/>
      </c>
      <c r="Z498" t="e">
        <f>IF(AC498="",VLOOKUP(AA498+0,slovy!$J$2:$K$10,2,FALSE),IF(AC498="0",IF(AE498="0","",IF(AA498="0","",VLOOKUP(AA498+0,slovy!J498:K506,2,FALSE))),IF(AC498="1","",IF(AA498="0",IF(AC498&gt;1,slovy!$M$13,""),VLOOKUP(AA498+0,slovy!$L$2:$M$10,2,FALSE)))))</f>
        <v>#VALUE!</v>
      </c>
      <c r="AA498" t="str">
        <f t="shared" si="131"/>
        <v/>
      </c>
      <c r="AB498" t="e">
        <f>IF(ISBLANK(AC498),"",IF(AC498="0","",IF(AC498="1",CONCATENATE(VLOOKUP(AA498+0,slovy!$F$2:$G$11,2,FALSE),slovy!$M$13),VLOOKUP(AC498+0,slovy!$D$2:$E$10,2,FALSE))))</f>
        <v>#VALUE!</v>
      </c>
      <c r="AC498" t="str">
        <f t="shared" si="132"/>
        <v/>
      </c>
      <c r="AD498" t="e">
        <f>IF(ISBLANK(AE498),"",IF(AE498="0","",IF(AA498="0",CONCATENATE(VLOOKUP(AE498+0,slovy!$H$2:$I$10,2,FALSE),slovy!$M$13),VLOOKUP(AE498+0,slovy!$H$2:$I$10,2,FALSE))))</f>
        <v>#VALUE!</v>
      </c>
      <c r="AE498" t="str">
        <f t="shared" si="133"/>
        <v/>
      </c>
      <c r="AF498" t="e">
        <f>IF(ISBLANK(AG498),"",VLOOKUP(AG498+0,slovy!$N$2:$O$10,2,FALSE))</f>
        <v>#VALUE!</v>
      </c>
      <c r="AG498" t="str">
        <f t="shared" si="134"/>
        <v/>
      </c>
      <c r="AK498">
        <f>ÚJ!$B$2</f>
        <v>0</v>
      </c>
      <c r="AL498">
        <f>ÚJ!$B$3</f>
        <v>0</v>
      </c>
      <c r="AM498">
        <f>ÚJ!$B$4</f>
        <v>0</v>
      </c>
      <c r="AN498" s="200">
        <f>ÚJ!$B$5</f>
        <v>0</v>
      </c>
    </row>
    <row r="499" spans="1:40" x14ac:dyDescent="0.25">
      <c r="A499" t="str">
        <f>IF(ISBLANK('Peněžní deník'!C503),"",'Peněžní deník'!C503)</f>
        <v/>
      </c>
      <c r="B499" s="197" t="str">
        <f>IF(ISBLANK('Peněžní deník'!B503),"",'Peněžní deník'!B503)</f>
        <v/>
      </c>
      <c r="C499" t="str">
        <f>IF(ISBLANK('Peněžní deník'!D503),"",'Peněžní deník'!D503)</f>
        <v/>
      </c>
      <c r="D499" t="str">
        <f>IF(ISNUMBER('Peněžní deník'!F503),"příjmový",IF(ISNUMBER('Peněžní deník'!G503),"výdajový",IF(ISNUMBER('Peněžní deník'!H503),"příjmový",IF(ISNUMBER('Peněžní deník'!I503),"výdajový",""))))</f>
        <v/>
      </c>
      <c r="E499" t="str">
        <f>IF(ISNUMBER('Peněžní deník'!F503),"hotově",IF(ISNUMBER('Peněžní deník'!G503),"hotově",IF(ISNUMBER('Peněžní deník'!H503),"na účet",IF(ISNUMBER('Peněžní deník'!I503),"z účtu",""))))</f>
        <v/>
      </c>
      <c r="F499" t="e">
        <f>VLOOKUP('Peněžní deník'!E503,'Čísla položek'!$A$2:$C$45,2,FALSE)</f>
        <v>#N/A</v>
      </c>
      <c r="G499" s="205" t="str">
        <f>TEXT('Peněžní deník'!F503+'Peněžní deník'!G503+'Peněžní deník'!H503+'Peněžní deník'!I503,"0,00")</f>
        <v>0,00</v>
      </c>
      <c r="H499" s="205">
        <f t="shared" si="135"/>
        <v>0</v>
      </c>
      <c r="I499" s="205">
        <f t="shared" si="138"/>
        <v>0</v>
      </c>
      <c r="J499" t="str">
        <f t="shared" si="137"/>
        <v/>
      </c>
      <c r="K499" t="str">
        <f t="shared" si="139"/>
        <v/>
      </c>
      <c r="L499">
        <f t="shared" si="140"/>
        <v>1</v>
      </c>
      <c r="M499" t="str">
        <f t="shared" si="141"/>
        <v/>
      </c>
      <c r="N499" t="str">
        <f>IF(O499="0","",IF(L499=1,VLOOKUP(O499+0,slovy!$A$2:$C$10,3,FALSE),IF(Q499="1","",VLOOKUP(O499+0,slovy!$A$2:$B$10,2))))</f>
        <v/>
      </c>
      <c r="O499" t="str">
        <f t="shared" si="136"/>
        <v>0</v>
      </c>
      <c r="P499" t="e">
        <f>IF(Q499="0","",IF(Q499="1",VLOOKUP(O499+0,slovy!$F$2:$G$11,2,FALSE),VLOOKUP(Q499+0,slovy!$D$2:$E$10,2,FALSE)))</f>
        <v>#VALUE!</v>
      </c>
      <c r="Q499" t="str">
        <f t="shared" si="142"/>
        <v/>
      </c>
      <c r="R499">
        <f t="shared" si="126"/>
        <v>1</v>
      </c>
      <c r="S499" t="str">
        <f t="shared" si="127"/>
        <v/>
      </c>
      <c r="T499" t="str">
        <f>IF(U499="0","",IF(R499=1,VLOOKUP(U499+0,slovy!$A$2:$C$10,3,FALSE),IF(W499="1","",VLOOKUP(U499+0,slovy!$A$2:$B$10,2))))</f>
        <v/>
      </c>
      <c r="U499" t="str">
        <f t="shared" si="128"/>
        <v>0</v>
      </c>
      <c r="V499" t="e">
        <f>IF(W499="0","",IF(W499="1",VLOOKUP(U499+0,slovy!$F$2:$G$11,2,FALSE),VLOOKUP(W499+0,slovy!$D$2:$E$10,2,FALSE)))</f>
        <v>#VALUE!</v>
      </c>
      <c r="W499" t="str">
        <f t="shared" si="129"/>
        <v/>
      </c>
      <c r="X499" t="e">
        <f>IF(Y499="0","",VLOOKUP(Y499+0,slovy!$H$2:$I$10,2,FALSE))</f>
        <v>#VALUE!</v>
      </c>
      <c r="Y499" t="str">
        <f t="shared" si="130"/>
        <v/>
      </c>
      <c r="Z499" t="e">
        <f>IF(AC499="",VLOOKUP(AA499+0,slovy!$J$2:$K$10,2,FALSE),IF(AC499="0",IF(AE499="0","",IF(AA499="0","",VLOOKUP(AA499+0,slovy!J499:K507,2,FALSE))),IF(AC499="1","",IF(AA499="0",IF(AC499&gt;1,slovy!$M$13,""),VLOOKUP(AA499+0,slovy!$L$2:$M$10,2,FALSE)))))</f>
        <v>#VALUE!</v>
      </c>
      <c r="AA499" t="str">
        <f t="shared" si="131"/>
        <v/>
      </c>
      <c r="AB499" t="e">
        <f>IF(ISBLANK(AC499),"",IF(AC499="0","",IF(AC499="1",CONCATENATE(VLOOKUP(AA499+0,slovy!$F$2:$G$11,2,FALSE),slovy!$M$13),VLOOKUP(AC499+0,slovy!$D$2:$E$10,2,FALSE))))</f>
        <v>#VALUE!</v>
      </c>
      <c r="AC499" t="str">
        <f t="shared" si="132"/>
        <v/>
      </c>
      <c r="AD499" t="e">
        <f>IF(ISBLANK(AE499),"",IF(AE499="0","",IF(AA499="0",CONCATENATE(VLOOKUP(AE499+0,slovy!$H$2:$I$10,2,FALSE),slovy!$M$13),VLOOKUP(AE499+0,slovy!$H$2:$I$10,2,FALSE))))</f>
        <v>#VALUE!</v>
      </c>
      <c r="AE499" t="str">
        <f t="shared" si="133"/>
        <v/>
      </c>
      <c r="AF499" t="e">
        <f>IF(ISBLANK(AG499),"",VLOOKUP(AG499+0,slovy!$N$2:$O$10,2,FALSE))</f>
        <v>#VALUE!</v>
      </c>
      <c r="AG499" t="str">
        <f t="shared" si="134"/>
        <v/>
      </c>
      <c r="AK499">
        <f>ÚJ!$B$2</f>
        <v>0</v>
      </c>
      <c r="AL499">
        <f>ÚJ!$B$3</f>
        <v>0</v>
      </c>
      <c r="AM499">
        <f>ÚJ!$B$4</f>
        <v>0</v>
      </c>
      <c r="AN499" s="200">
        <f>ÚJ!$B$5</f>
        <v>0</v>
      </c>
    </row>
    <row r="500" spans="1:40" x14ac:dyDescent="0.25">
      <c r="A500" t="str">
        <f>IF(ISBLANK('Peněžní deník'!C504),"",'Peněžní deník'!C504)</f>
        <v/>
      </c>
      <c r="B500" s="197" t="str">
        <f>IF(ISBLANK('Peněžní deník'!B504),"",'Peněžní deník'!B504)</f>
        <v/>
      </c>
      <c r="C500" t="str">
        <f>IF(ISBLANK('Peněžní deník'!D504),"",'Peněžní deník'!D504)</f>
        <v/>
      </c>
      <c r="D500" t="str">
        <f>IF(ISNUMBER('Peněžní deník'!F504),"příjmový",IF(ISNUMBER('Peněžní deník'!G504),"výdajový",IF(ISNUMBER('Peněžní deník'!H504),"příjmový",IF(ISNUMBER('Peněžní deník'!I504),"výdajový",""))))</f>
        <v/>
      </c>
      <c r="E500" t="str">
        <f>IF(ISNUMBER('Peněžní deník'!F504),"hotově",IF(ISNUMBER('Peněžní deník'!G504),"hotově",IF(ISNUMBER('Peněžní deník'!H504),"na účet",IF(ISNUMBER('Peněžní deník'!I504),"z účtu",""))))</f>
        <v/>
      </c>
      <c r="F500" t="e">
        <f>VLOOKUP('Peněžní deník'!E504,'Čísla položek'!$A$2:$C$45,2,FALSE)</f>
        <v>#N/A</v>
      </c>
      <c r="G500" s="205" t="str">
        <f>TEXT('Peněžní deník'!F504+'Peněžní deník'!G504+'Peněžní deník'!H504+'Peněžní deník'!I504,"0,00")</f>
        <v>0,00</v>
      </c>
      <c r="H500" s="205">
        <f t="shared" si="135"/>
        <v>0</v>
      </c>
      <c r="I500" s="205">
        <f t="shared" si="138"/>
        <v>0</v>
      </c>
      <c r="J500" t="str">
        <f t="shared" si="137"/>
        <v/>
      </c>
      <c r="K500" t="str">
        <f t="shared" si="139"/>
        <v/>
      </c>
      <c r="L500">
        <f t="shared" si="140"/>
        <v>1</v>
      </c>
      <c r="M500" t="str">
        <f t="shared" si="141"/>
        <v/>
      </c>
      <c r="N500" t="str">
        <f>IF(O500="0","",IF(L500=1,VLOOKUP(O500+0,slovy!$A$2:$C$10,3,FALSE),IF(Q500="1","",VLOOKUP(O500+0,slovy!$A$2:$B$10,2))))</f>
        <v/>
      </c>
      <c r="O500" t="str">
        <f t="shared" si="136"/>
        <v>0</v>
      </c>
      <c r="P500" t="e">
        <f>IF(Q500="0","",IF(Q500="1",VLOOKUP(O500+0,slovy!$F$2:$G$11,2,FALSE),VLOOKUP(Q500+0,slovy!$D$2:$E$10,2,FALSE)))</f>
        <v>#VALUE!</v>
      </c>
      <c r="Q500" t="str">
        <f t="shared" si="142"/>
        <v/>
      </c>
      <c r="R500">
        <f t="shared" si="126"/>
        <v>1</v>
      </c>
      <c r="S500" t="str">
        <f t="shared" si="127"/>
        <v/>
      </c>
      <c r="T500" t="str">
        <f>IF(U500="0","",IF(R500=1,VLOOKUP(U500+0,slovy!$A$2:$C$10,3,FALSE),IF(W500="1","",VLOOKUP(U500+0,slovy!$A$2:$B$10,2))))</f>
        <v/>
      </c>
      <c r="U500" t="str">
        <f t="shared" si="128"/>
        <v>0</v>
      </c>
      <c r="V500" t="e">
        <f>IF(W500="0","",IF(W500="1",VLOOKUP(U500+0,slovy!$F$2:$G$11,2,FALSE),VLOOKUP(W500+0,slovy!$D$2:$E$10,2,FALSE)))</f>
        <v>#VALUE!</v>
      </c>
      <c r="W500" t="str">
        <f t="shared" si="129"/>
        <v/>
      </c>
      <c r="X500" t="e">
        <f>IF(Y500="0","",VLOOKUP(Y500+0,slovy!$H$2:$I$10,2,FALSE))</f>
        <v>#VALUE!</v>
      </c>
      <c r="Y500" t="str">
        <f t="shared" si="130"/>
        <v/>
      </c>
      <c r="Z500" t="e">
        <f>IF(AC500="",VLOOKUP(AA500+0,slovy!$J$2:$K$10,2,FALSE),IF(AC500="0",IF(AE500="0","",IF(AA500="0","",VLOOKUP(AA500+0,slovy!J500:K508,2,FALSE))),IF(AC500="1","",IF(AA500="0",IF(AC500&gt;1,slovy!$M$13,""),VLOOKUP(AA500+0,slovy!$L$2:$M$10,2,FALSE)))))</f>
        <v>#VALUE!</v>
      </c>
      <c r="AA500" t="str">
        <f t="shared" si="131"/>
        <v/>
      </c>
      <c r="AB500" t="e">
        <f>IF(ISBLANK(AC500),"",IF(AC500="0","",IF(AC500="1",CONCATENATE(VLOOKUP(AA500+0,slovy!$F$2:$G$11,2,FALSE),slovy!$M$13),VLOOKUP(AC500+0,slovy!$D$2:$E$10,2,FALSE))))</f>
        <v>#VALUE!</v>
      </c>
      <c r="AC500" t="str">
        <f t="shared" si="132"/>
        <v/>
      </c>
      <c r="AD500" t="e">
        <f>IF(ISBLANK(AE500),"",IF(AE500="0","",IF(AA500="0",CONCATENATE(VLOOKUP(AE500+0,slovy!$H$2:$I$10,2,FALSE),slovy!$M$13),VLOOKUP(AE500+0,slovy!$H$2:$I$10,2,FALSE))))</f>
        <v>#VALUE!</v>
      </c>
      <c r="AE500" t="str">
        <f t="shared" si="133"/>
        <v/>
      </c>
      <c r="AF500" t="e">
        <f>IF(ISBLANK(AG500),"",VLOOKUP(AG500+0,slovy!$N$2:$O$10,2,FALSE))</f>
        <v>#VALUE!</v>
      </c>
      <c r="AG500" t="str">
        <f t="shared" si="134"/>
        <v/>
      </c>
      <c r="AK500">
        <f>ÚJ!$B$2</f>
        <v>0</v>
      </c>
      <c r="AL500">
        <f>ÚJ!$B$3</f>
        <v>0</v>
      </c>
      <c r="AM500">
        <f>ÚJ!$B$4</f>
        <v>0</v>
      </c>
      <c r="AN500" s="200">
        <f>ÚJ!$B$5</f>
        <v>0</v>
      </c>
    </row>
    <row r="501" spans="1:40" x14ac:dyDescent="0.25">
      <c r="A501" t="str">
        <f>IF(ISBLANK('Peněžní deník'!C505),"",'Peněžní deník'!C505)</f>
        <v/>
      </c>
      <c r="B501" s="197" t="str">
        <f>IF(ISBLANK('Peněžní deník'!B505),"",'Peněžní deník'!B505)</f>
        <v/>
      </c>
      <c r="C501" t="str">
        <f>IF(ISBLANK('Peněžní deník'!D505),"",'Peněžní deník'!D505)</f>
        <v/>
      </c>
      <c r="D501" t="str">
        <f>IF(ISNUMBER('Peněžní deník'!F505),"příjmový",IF(ISNUMBER('Peněžní deník'!G505),"výdajový",IF(ISNUMBER('Peněžní deník'!H505),"příjmový",IF(ISNUMBER('Peněžní deník'!I505),"výdajový",""))))</f>
        <v/>
      </c>
      <c r="E501" t="str">
        <f>IF(ISNUMBER('Peněžní deník'!F505),"hotově",IF(ISNUMBER('Peněžní deník'!G505),"hotově",IF(ISNUMBER('Peněžní deník'!H505),"na účet",IF(ISNUMBER('Peněžní deník'!I505),"z účtu",""))))</f>
        <v/>
      </c>
      <c r="F501" t="e">
        <f>VLOOKUP('Peněžní deník'!E505,'Čísla položek'!$A$2:$C$45,2,FALSE)</f>
        <v>#N/A</v>
      </c>
      <c r="G501" s="205" t="str">
        <f>TEXT('Peněžní deník'!F505+'Peněžní deník'!G505+'Peněžní deník'!H505+'Peněžní deník'!I505,"0,00")</f>
        <v>0,00</v>
      </c>
      <c r="H501" s="205">
        <f t="shared" si="135"/>
        <v>0</v>
      </c>
      <c r="I501" s="205">
        <f t="shared" si="138"/>
        <v>0</v>
      </c>
      <c r="J501" t="str">
        <f t="shared" si="137"/>
        <v/>
      </c>
      <c r="K501" t="str">
        <f t="shared" si="139"/>
        <v/>
      </c>
      <c r="L501">
        <f t="shared" si="140"/>
        <v>1</v>
      </c>
      <c r="M501" t="str">
        <f t="shared" si="141"/>
        <v/>
      </c>
      <c r="N501" t="str">
        <f>IF(O501="0","",IF(L501=1,VLOOKUP(O501+0,slovy!$A$2:$C$10,3,FALSE),IF(Q501="1","",VLOOKUP(O501+0,slovy!$A$2:$B$10,2))))</f>
        <v/>
      </c>
      <c r="O501" t="str">
        <f t="shared" si="136"/>
        <v>0</v>
      </c>
      <c r="P501" t="e">
        <f>IF(Q501="0","",IF(Q501="1",VLOOKUP(O501+0,slovy!$F$2:$G$11,2,FALSE),VLOOKUP(Q501+0,slovy!$D$2:$E$10,2,FALSE)))</f>
        <v>#VALUE!</v>
      </c>
      <c r="Q501" t="str">
        <f t="shared" si="142"/>
        <v/>
      </c>
      <c r="R501">
        <f t="shared" si="126"/>
        <v>1</v>
      </c>
      <c r="S501" t="str">
        <f t="shared" si="127"/>
        <v/>
      </c>
      <c r="T501" t="str">
        <f>IF(U501="0","",IF(R501=1,VLOOKUP(U501+0,slovy!$A$2:$C$10,3,FALSE),IF(W501="1","",VLOOKUP(U501+0,slovy!$A$2:$B$10,2))))</f>
        <v/>
      </c>
      <c r="U501" t="str">
        <f t="shared" si="128"/>
        <v>0</v>
      </c>
      <c r="V501" t="e">
        <f>IF(W501="0","",IF(W501="1",VLOOKUP(U501+0,slovy!$F$2:$G$11,2,FALSE),VLOOKUP(W501+0,slovy!$D$2:$E$10,2,FALSE)))</f>
        <v>#VALUE!</v>
      </c>
      <c r="W501" t="str">
        <f t="shared" si="129"/>
        <v/>
      </c>
      <c r="X501" t="e">
        <f>IF(Y501="0","",VLOOKUP(Y501+0,slovy!$H$2:$I$10,2,FALSE))</f>
        <v>#VALUE!</v>
      </c>
      <c r="Y501" t="str">
        <f t="shared" si="130"/>
        <v/>
      </c>
      <c r="Z501" t="e">
        <f>IF(AC501="",VLOOKUP(AA501+0,slovy!$J$2:$K$10,2,FALSE),IF(AC501="0",IF(AE501="0","",IF(AA501="0","",VLOOKUP(AA501+0,slovy!J501:K509,2,FALSE))),IF(AC501="1","",IF(AA501="0",IF(AC501&gt;1,slovy!$M$13,""),VLOOKUP(AA501+0,slovy!$L$2:$M$10,2,FALSE)))))</f>
        <v>#VALUE!</v>
      </c>
      <c r="AA501" t="str">
        <f t="shared" si="131"/>
        <v/>
      </c>
      <c r="AB501" t="e">
        <f>IF(ISBLANK(AC501),"",IF(AC501="0","",IF(AC501="1",CONCATENATE(VLOOKUP(AA501+0,slovy!$F$2:$G$11,2,FALSE),slovy!$M$13),VLOOKUP(AC501+0,slovy!$D$2:$E$10,2,FALSE))))</f>
        <v>#VALUE!</v>
      </c>
      <c r="AC501" t="str">
        <f t="shared" si="132"/>
        <v/>
      </c>
      <c r="AD501" t="e">
        <f>IF(ISBLANK(AE501),"",IF(AE501="0","",IF(AA501="0",CONCATENATE(VLOOKUP(AE501+0,slovy!$H$2:$I$10,2,FALSE),slovy!$M$13),VLOOKUP(AE501+0,slovy!$H$2:$I$10,2,FALSE))))</f>
        <v>#VALUE!</v>
      </c>
      <c r="AE501" t="str">
        <f t="shared" si="133"/>
        <v/>
      </c>
      <c r="AF501" t="e">
        <f>IF(ISBLANK(AG501),"",VLOOKUP(AG501+0,slovy!$N$2:$O$10,2,FALSE))</f>
        <v>#VALUE!</v>
      </c>
      <c r="AG501" t="str">
        <f t="shared" si="134"/>
        <v/>
      </c>
      <c r="AK501">
        <f>ÚJ!$B$2</f>
        <v>0</v>
      </c>
      <c r="AL501">
        <f>ÚJ!$B$3</f>
        <v>0</v>
      </c>
      <c r="AM501">
        <f>ÚJ!$B$4</f>
        <v>0</v>
      </c>
      <c r="AN501" s="200">
        <f>ÚJ!$B$5</f>
        <v>0</v>
      </c>
    </row>
    <row r="502" spans="1:40" x14ac:dyDescent="0.25">
      <c r="A502" t="str">
        <f>IF(ISBLANK('Peněžní deník'!C506),"",'Peněžní deník'!C506)</f>
        <v/>
      </c>
      <c r="B502" s="197"/>
      <c r="C502" t="str">
        <f>IF(ISBLANK('Peněžní deník'!D506),"",'Peněžní deník'!D506)</f>
        <v/>
      </c>
      <c r="D502" t="str">
        <f>IF(ISNUMBER('Peněžní deník'!F506),"příjmový",IF(ISNUMBER('Peněžní deník'!G506),"výdajový",IF(ISNUMBER('Peněžní deník'!H506),"příjmový",IF(ISNUMBER('Peněžní deník'!I506),"výdajový",""))))</f>
        <v/>
      </c>
      <c r="E502" t="str">
        <f>IF(ISNUMBER('Peněžní deník'!F506),"hotově",IF(ISNUMBER('Peněžní deník'!G506),"hotově",IF(ISNUMBER('Peněžní deník'!H506),"na účet",IF(ISNUMBER('Peněžní deník'!I506),"z účtu",""))))</f>
        <v/>
      </c>
      <c r="F502" t="e">
        <f>VLOOKUP('Peněžní deník'!E506,'Čísla položek'!$A$2:$C$45,2,FALSE)</f>
        <v>#N/A</v>
      </c>
      <c r="G502" s="205" t="str">
        <f>TEXT('Peněžní deník'!F506+'Peněžní deník'!G506+'Peněžní deník'!H506+'Peněžní deník'!I506,"0,00")</f>
        <v>0,00</v>
      </c>
      <c r="H502" s="205">
        <f t="shared" si="135"/>
        <v>0</v>
      </c>
      <c r="I502" s="205">
        <f t="shared" ref="I502" si="143">TEXT(G502-H502,"0,00")*100</f>
        <v>0</v>
      </c>
      <c r="J502" t="str">
        <f t="shared" si="137"/>
        <v/>
      </c>
      <c r="K502" t="str">
        <f t="shared" ref="K502" si="144">IF(L502=1,CONCATENATE(N502,M502),IF(L502=2,CONCATENATE(P502,N502,M502),""))</f>
        <v/>
      </c>
      <c r="L502">
        <f t="shared" ref="L502" si="145">LEN(I502)</f>
        <v>1</v>
      </c>
      <c r="M502" t="str">
        <f t="shared" ref="M502" si="146">IF(I502=0,"",IF(I502&lt;2,"haléř",IF(I502&lt;5,"haléře","haléřů")))</f>
        <v/>
      </c>
      <c r="N502" t="str">
        <f>IF(O502="0","",IF(L502=1,VLOOKUP(O502+0,slovy!$A$2:$C$10,3,FALSE),IF(Q502="1","",VLOOKUP(O502+0,slovy!$A$2:$B$10,2))))</f>
        <v/>
      </c>
      <c r="O502" t="str">
        <f t="shared" si="136"/>
        <v>0</v>
      </c>
      <c r="P502" t="e">
        <f>IF(Q502="0","",IF(Q502="1",VLOOKUP(O502+0,slovy!$F$2:$G$11,2,FALSE),VLOOKUP(Q502+0,slovy!$D$2:$E$10,2,FALSE)))</f>
        <v>#VALUE!</v>
      </c>
      <c r="Q502" t="str">
        <f t="shared" ref="Q502" si="147">IF(L502&gt;=2,MID($I502,$L502-1,1),"")</f>
        <v/>
      </c>
      <c r="R502">
        <f t="shared" si="126"/>
        <v>1</v>
      </c>
      <c r="S502" t="str">
        <f t="shared" si="127"/>
        <v/>
      </c>
      <c r="T502" t="str">
        <f>IF(U502="0","",IF(R502=1,VLOOKUP(U502+0,slovy!$A$2:$C$10,3,FALSE),IF(W502="1","",VLOOKUP(U502+0,slovy!$A$2:$B$10,2))))</f>
        <v/>
      </c>
      <c r="U502" t="str">
        <f t="shared" si="128"/>
        <v>0</v>
      </c>
      <c r="V502" t="e">
        <f>IF(W502="0","",IF(W502="1",VLOOKUP(U502+0,slovy!$F$2:$G$11,2,FALSE),VLOOKUP(W502+0,slovy!$D$2:$E$10,2,FALSE)))</f>
        <v>#VALUE!</v>
      </c>
      <c r="W502" t="str">
        <f t="shared" si="129"/>
        <v/>
      </c>
      <c r="X502" t="e">
        <f>IF(Y502="0","",VLOOKUP(Y502+0,slovy!$H$2:$I$10,2,FALSE))</f>
        <v>#VALUE!</v>
      </c>
      <c r="Y502" t="str">
        <f t="shared" si="130"/>
        <v/>
      </c>
      <c r="Z502" t="e">
        <f>IF(AC502="",VLOOKUP(AA502+0,slovy!$J$2:$K$10,2,FALSE),IF(AC502="0",IF(AE502="0","",IF(AA502="0","",VLOOKUP(AA502+0,slovy!J502:K510,2,FALSE))),IF(AC502="1","",IF(AA502="0",IF(AC502&gt;1,slovy!$M$13,""),VLOOKUP(AA502+0,slovy!$L$2:$M$10,2,FALSE)))))</f>
        <v>#VALUE!</v>
      </c>
      <c r="AA502" t="str">
        <f t="shared" si="131"/>
        <v/>
      </c>
      <c r="AB502" t="e">
        <f>IF(ISBLANK(AC502),"",IF(AC502="0","",IF(AC502="1",CONCATENATE(VLOOKUP(AA502+0,slovy!$F$2:$G$11,2,FALSE),slovy!$M$13),VLOOKUP(AC502+0,slovy!$D$2:$E$10,2,FALSE))))</f>
        <v>#VALUE!</v>
      </c>
      <c r="AC502" t="str">
        <f t="shared" si="132"/>
        <v/>
      </c>
      <c r="AD502" t="e">
        <f>IF(ISBLANK(AE502),"",IF(AE502="0","",IF(AA502="0",CONCATENATE(VLOOKUP(AE502+0,slovy!$H$2:$I$10,2,FALSE),slovy!$M$13),VLOOKUP(AE502+0,slovy!$H$2:$I$10,2,FALSE))))</f>
        <v>#VALUE!</v>
      </c>
      <c r="AE502" t="str">
        <f t="shared" si="133"/>
        <v/>
      </c>
      <c r="AF502" t="e">
        <f>IF(ISBLANK(AG502),"",VLOOKUP(AG502+0,slovy!$N$2:$O$10,2,FALSE))</f>
        <v>#VALUE!</v>
      </c>
      <c r="AG502" t="str">
        <f t="shared" si="134"/>
        <v/>
      </c>
      <c r="AK502">
        <f>ÚJ!$B$2</f>
        <v>0</v>
      </c>
      <c r="AL502">
        <f>ÚJ!$B$3</f>
        <v>0</v>
      </c>
      <c r="AM502">
        <f>ÚJ!$B$4</f>
        <v>0</v>
      </c>
      <c r="AN502" s="200">
        <f>ÚJ!$B$5</f>
        <v>0</v>
      </c>
    </row>
  </sheetData>
  <mergeCells count="9">
    <mergeCell ref="N1:O1"/>
    <mergeCell ref="P1:Q1"/>
    <mergeCell ref="AF1:AG1"/>
    <mergeCell ref="T1:U1"/>
    <mergeCell ref="V1:W1"/>
    <mergeCell ref="X1:Y1"/>
    <mergeCell ref="Z1:AA1"/>
    <mergeCell ref="AB1:AC1"/>
    <mergeCell ref="AD1:AE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/>
  <dimension ref="A1:O18"/>
  <sheetViews>
    <sheetView workbookViewId="0">
      <selection activeCell="D13" sqref="D13:G20"/>
    </sheetView>
  </sheetViews>
  <sheetFormatPr defaultRowHeight="15" x14ac:dyDescent="0.25"/>
  <cols>
    <col min="5" max="5" width="9.85546875" customWidth="1"/>
    <col min="6" max="7" width="11.140625" bestFit="1" customWidth="1"/>
  </cols>
  <sheetData>
    <row r="1" spans="1:15" x14ac:dyDescent="0.25">
      <c r="A1" t="s">
        <v>246</v>
      </c>
      <c r="D1" t="s">
        <v>247</v>
      </c>
      <c r="F1" t="s">
        <v>248</v>
      </c>
      <c r="H1" t="s">
        <v>249</v>
      </c>
      <c r="J1" t="s">
        <v>250</v>
      </c>
      <c r="L1" t="s">
        <v>251</v>
      </c>
      <c r="N1" t="s">
        <v>298</v>
      </c>
    </row>
    <row r="2" spans="1:15" x14ac:dyDescent="0.25">
      <c r="A2">
        <v>1</v>
      </c>
      <c r="B2" t="s">
        <v>252</v>
      </c>
      <c r="C2" t="s">
        <v>252</v>
      </c>
      <c r="D2">
        <v>1</v>
      </c>
      <c r="E2" t="s">
        <v>261</v>
      </c>
      <c r="F2">
        <v>0</v>
      </c>
      <c r="G2" s="198" t="s">
        <v>261</v>
      </c>
      <c r="H2" s="199">
        <v>1</v>
      </c>
      <c r="I2" s="198" t="s">
        <v>278</v>
      </c>
      <c r="J2" s="199">
        <v>1</v>
      </c>
      <c r="K2" s="198" t="s">
        <v>287</v>
      </c>
      <c r="L2">
        <v>1</v>
      </c>
      <c r="M2" t="s">
        <v>299</v>
      </c>
      <c r="N2">
        <v>1</v>
      </c>
      <c r="O2" t="s">
        <v>305</v>
      </c>
    </row>
    <row r="3" spans="1:15" x14ac:dyDescent="0.25">
      <c r="A3">
        <v>2</v>
      </c>
      <c r="B3" t="s">
        <v>253</v>
      </c>
      <c r="C3" t="s">
        <v>361</v>
      </c>
      <c r="D3">
        <v>2</v>
      </c>
      <c r="E3" t="s">
        <v>262</v>
      </c>
      <c r="F3">
        <v>1</v>
      </c>
      <c r="G3" s="198" t="s">
        <v>304</v>
      </c>
      <c r="H3" s="199">
        <v>2</v>
      </c>
      <c r="I3" s="198" t="s">
        <v>279</v>
      </c>
      <c r="J3" s="199">
        <v>2</v>
      </c>
      <c r="K3" s="198" t="s">
        <v>288</v>
      </c>
      <c r="L3">
        <v>2</v>
      </c>
      <c r="M3" t="s">
        <v>300</v>
      </c>
      <c r="N3">
        <v>2</v>
      </c>
      <c r="O3" t="s">
        <v>306</v>
      </c>
    </row>
    <row r="4" spans="1:15" x14ac:dyDescent="0.25">
      <c r="A4">
        <v>3</v>
      </c>
      <c r="B4" t="s">
        <v>254</v>
      </c>
      <c r="C4" t="s">
        <v>254</v>
      </c>
      <c r="D4">
        <v>3</v>
      </c>
      <c r="E4" t="s">
        <v>263</v>
      </c>
      <c r="F4">
        <v>2</v>
      </c>
      <c r="G4" s="198" t="s">
        <v>270</v>
      </c>
      <c r="H4" s="199">
        <v>3</v>
      </c>
      <c r="I4" s="198" t="s">
        <v>280</v>
      </c>
      <c r="J4" s="199">
        <v>3</v>
      </c>
      <c r="K4" s="198" t="s">
        <v>289</v>
      </c>
      <c r="L4">
        <v>3</v>
      </c>
      <c r="M4" t="s">
        <v>301</v>
      </c>
      <c r="N4">
        <v>3</v>
      </c>
      <c r="O4" t="s">
        <v>307</v>
      </c>
    </row>
    <row r="5" spans="1:15" x14ac:dyDescent="0.25">
      <c r="A5">
        <v>4</v>
      </c>
      <c r="B5" t="s">
        <v>255</v>
      </c>
      <c r="C5" t="s">
        <v>255</v>
      </c>
      <c r="D5">
        <v>4</v>
      </c>
      <c r="E5" t="s">
        <v>264</v>
      </c>
      <c r="F5">
        <v>3</v>
      </c>
      <c r="G5" s="198" t="s">
        <v>271</v>
      </c>
      <c r="H5" s="199">
        <v>4</v>
      </c>
      <c r="I5" s="198" t="s">
        <v>281</v>
      </c>
      <c r="J5" s="199">
        <v>4</v>
      </c>
      <c r="K5" s="198" t="s">
        <v>290</v>
      </c>
      <c r="L5">
        <v>4</v>
      </c>
      <c r="M5" t="s">
        <v>302</v>
      </c>
      <c r="N5">
        <v>4</v>
      </c>
      <c r="O5" t="s">
        <v>308</v>
      </c>
    </row>
    <row r="6" spans="1:15" x14ac:dyDescent="0.25">
      <c r="A6">
        <v>5</v>
      </c>
      <c r="B6" t="s">
        <v>256</v>
      </c>
      <c r="C6" t="s">
        <v>256</v>
      </c>
      <c r="D6">
        <v>5</v>
      </c>
      <c r="E6" t="s">
        <v>265</v>
      </c>
      <c r="F6">
        <v>4</v>
      </c>
      <c r="G6" s="198" t="s">
        <v>272</v>
      </c>
      <c r="H6" s="199">
        <v>5</v>
      </c>
      <c r="I6" s="198" t="s">
        <v>282</v>
      </c>
      <c r="J6" s="199">
        <v>5</v>
      </c>
      <c r="K6" s="198" t="s">
        <v>291</v>
      </c>
      <c r="L6">
        <v>5</v>
      </c>
      <c r="M6" t="s">
        <v>291</v>
      </c>
      <c r="N6">
        <v>5</v>
      </c>
      <c r="O6" t="s">
        <v>309</v>
      </c>
    </row>
    <row r="7" spans="1:15" x14ac:dyDescent="0.25">
      <c r="A7">
        <v>6</v>
      </c>
      <c r="B7" t="s">
        <v>257</v>
      </c>
      <c r="C7" t="s">
        <v>257</v>
      </c>
      <c r="D7">
        <v>6</v>
      </c>
      <c r="E7" t="s">
        <v>266</v>
      </c>
      <c r="F7">
        <v>5</v>
      </c>
      <c r="G7" s="198" t="s">
        <v>273</v>
      </c>
      <c r="H7" s="199">
        <v>6</v>
      </c>
      <c r="I7" s="198" t="s">
        <v>283</v>
      </c>
      <c r="J7" s="199">
        <v>6</v>
      </c>
      <c r="K7" s="198" t="s">
        <v>292</v>
      </c>
      <c r="L7">
        <v>6</v>
      </c>
      <c r="M7" t="s">
        <v>303</v>
      </c>
      <c r="N7">
        <v>6</v>
      </c>
      <c r="O7" t="s">
        <v>310</v>
      </c>
    </row>
    <row r="8" spans="1:15" x14ac:dyDescent="0.25">
      <c r="A8">
        <v>7</v>
      </c>
      <c r="B8" t="s">
        <v>258</v>
      </c>
      <c r="C8" t="s">
        <v>258</v>
      </c>
      <c r="D8">
        <v>7</v>
      </c>
      <c r="E8" t="s">
        <v>267</v>
      </c>
      <c r="F8">
        <v>6</v>
      </c>
      <c r="G8" s="198" t="s">
        <v>274</v>
      </c>
      <c r="H8" s="199">
        <v>7</v>
      </c>
      <c r="I8" s="198" t="s">
        <v>284</v>
      </c>
      <c r="J8" s="199">
        <v>7</v>
      </c>
      <c r="K8" s="198" t="s">
        <v>293</v>
      </c>
      <c r="L8">
        <v>7</v>
      </c>
      <c r="M8" t="s">
        <v>293</v>
      </c>
      <c r="N8">
        <v>7</v>
      </c>
      <c r="O8" t="s">
        <v>311</v>
      </c>
    </row>
    <row r="9" spans="1:15" x14ac:dyDescent="0.25">
      <c r="A9">
        <v>8</v>
      </c>
      <c r="B9" t="s">
        <v>259</v>
      </c>
      <c r="C9" t="s">
        <v>259</v>
      </c>
      <c r="D9">
        <v>8</v>
      </c>
      <c r="E9" t="s">
        <v>268</v>
      </c>
      <c r="F9">
        <v>7</v>
      </c>
      <c r="G9" s="198" t="s">
        <v>275</v>
      </c>
      <c r="H9" s="199">
        <v>8</v>
      </c>
      <c r="I9" s="198" t="s">
        <v>285</v>
      </c>
      <c r="J9" s="199">
        <v>8</v>
      </c>
      <c r="K9" s="198" t="s">
        <v>294</v>
      </c>
      <c r="L9">
        <v>8</v>
      </c>
      <c r="M9" t="s">
        <v>294</v>
      </c>
      <c r="N9">
        <v>8</v>
      </c>
      <c r="O9" t="s">
        <v>312</v>
      </c>
    </row>
    <row r="10" spans="1:15" x14ac:dyDescent="0.25">
      <c r="A10">
        <v>9</v>
      </c>
      <c r="B10" t="s">
        <v>260</v>
      </c>
      <c r="C10" t="s">
        <v>260</v>
      </c>
      <c r="D10">
        <v>9</v>
      </c>
      <c r="E10" t="s">
        <v>269</v>
      </c>
      <c r="F10">
        <v>8</v>
      </c>
      <c r="G10" s="198" t="s">
        <v>276</v>
      </c>
      <c r="H10" s="199">
        <v>9</v>
      </c>
      <c r="I10" s="198" t="s">
        <v>286</v>
      </c>
      <c r="J10" s="199">
        <v>9</v>
      </c>
      <c r="K10" s="198" t="s">
        <v>295</v>
      </c>
      <c r="L10">
        <v>9</v>
      </c>
      <c r="M10" t="s">
        <v>295</v>
      </c>
      <c r="N10">
        <v>9</v>
      </c>
      <c r="O10" t="s">
        <v>313</v>
      </c>
    </row>
    <row r="11" spans="1:15" x14ac:dyDescent="0.25">
      <c r="F11">
        <v>9</v>
      </c>
      <c r="G11" s="198" t="s">
        <v>277</v>
      </c>
      <c r="H11" s="199"/>
      <c r="I11" s="199"/>
      <c r="J11" s="199"/>
      <c r="K11" s="199"/>
    </row>
    <row r="13" spans="1:15" x14ac:dyDescent="0.25">
      <c r="D13" s="188"/>
      <c r="E13" s="188"/>
      <c r="F13" s="188"/>
      <c r="G13" s="188"/>
      <c r="M13" t="s">
        <v>296</v>
      </c>
    </row>
    <row r="18" spans="4:7" ht="14.45" x14ac:dyDescent="0.35">
      <c r="D18" s="188"/>
      <c r="E18" s="188"/>
      <c r="F18" s="188"/>
      <c r="G18" s="188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/>
  <dimension ref="A1:K28"/>
  <sheetViews>
    <sheetView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1" max="1" width="5.140625" customWidth="1"/>
    <col min="2" max="2" width="15.42578125" customWidth="1"/>
    <col min="3" max="3" width="12.85546875" customWidth="1"/>
    <col min="4" max="4" width="30.7109375" customWidth="1"/>
    <col min="5" max="5" width="13.140625" customWidth="1"/>
    <col min="6" max="7" width="12.42578125" customWidth="1"/>
    <col min="10" max="10" width="0" hidden="1" customWidth="1"/>
    <col min="11" max="11" width="9.85546875" hidden="1" customWidth="1"/>
  </cols>
  <sheetData>
    <row r="1" spans="1:11" ht="30" x14ac:dyDescent="0.25">
      <c r="A1" s="178" t="s">
        <v>0</v>
      </c>
      <c r="B1" s="179" t="s">
        <v>216</v>
      </c>
      <c r="C1" s="179" t="s">
        <v>213</v>
      </c>
      <c r="D1" s="178" t="s">
        <v>214</v>
      </c>
      <c r="E1" s="178" t="s">
        <v>215</v>
      </c>
      <c r="F1" s="178" t="s">
        <v>226</v>
      </c>
      <c r="G1" s="179" t="s">
        <v>225</v>
      </c>
      <c r="H1" s="179" t="s">
        <v>2</v>
      </c>
      <c r="J1" s="183" t="s">
        <v>230</v>
      </c>
      <c r="K1" s="183" t="s">
        <v>223</v>
      </c>
    </row>
    <row r="2" spans="1:11" x14ac:dyDescent="0.25">
      <c r="A2" s="308" t="s">
        <v>232</v>
      </c>
      <c r="B2" s="309"/>
      <c r="C2" s="309"/>
      <c r="D2" s="310"/>
      <c r="E2" s="187"/>
      <c r="F2" s="308"/>
      <c r="G2" s="309"/>
      <c r="H2" s="310"/>
      <c r="J2" s="183"/>
      <c r="K2" s="183"/>
    </row>
    <row r="3" spans="1:11" ht="14.45" x14ac:dyDescent="0.35">
      <c r="A3" s="176">
        <v>1</v>
      </c>
      <c r="B3" s="180"/>
      <c r="C3" s="181"/>
      <c r="D3" s="180"/>
      <c r="E3" s="182"/>
      <c r="F3" s="181"/>
      <c r="G3" s="181"/>
      <c r="H3" s="180"/>
      <c r="J3">
        <f>IF(ISBLANK(G3),1,0)</f>
        <v>1</v>
      </c>
      <c r="K3">
        <f ca="1">IF(ISBLANK(G3),IF(F3&lt;TODAY(),1,0),0)</f>
        <v>1</v>
      </c>
    </row>
    <row r="4" spans="1:11" ht="14.45" x14ac:dyDescent="0.35">
      <c r="A4" s="176">
        <v>2</v>
      </c>
      <c r="B4" s="180"/>
      <c r="C4" s="181"/>
      <c r="D4" s="180"/>
      <c r="E4" s="182"/>
      <c r="F4" s="181"/>
      <c r="G4" s="181"/>
      <c r="H4" s="180"/>
      <c r="J4">
        <f t="shared" ref="J4:J22" si="0">IF(ISBLANK(G4),1,0)</f>
        <v>1</v>
      </c>
      <c r="K4">
        <f t="shared" ref="K4:K22" ca="1" si="1">IF(ISBLANK(G4),IF(F4&lt;TODAY(),1,0),0)</f>
        <v>1</v>
      </c>
    </row>
    <row r="5" spans="1:11" ht="14.45" x14ac:dyDescent="0.35">
      <c r="A5" s="176">
        <v>3</v>
      </c>
      <c r="B5" s="180"/>
      <c r="C5" s="181"/>
      <c r="D5" s="180"/>
      <c r="E5" s="182"/>
      <c r="F5" s="181"/>
      <c r="G5" s="181"/>
      <c r="H5" s="180"/>
      <c r="J5">
        <f t="shared" si="0"/>
        <v>1</v>
      </c>
      <c r="K5">
        <f t="shared" ca="1" si="1"/>
        <v>1</v>
      </c>
    </row>
    <row r="6" spans="1:11" ht="14.45" x14ac:dyDescent="0.35">
      <c r="A6" s="176">
        <v>4</v>
      </c>
      <c r="B6" s="180"/>
      <c r="C6" s="181"/>
      <c r="D6" s="180"/>
      <c r="E6" s="182"/>
      <c r="F6" s="181"/>
      <c r="G6" s="181"/>
      <c r="H6" s="180"/>
      <c r="J6">
        <f t="shared" si="0"/>
        <v>1</v>
      </c>
      <c r="K6">
        <f t="shared" ca="1" si="1"/>
        <v>1</v>
      </c>
    </row>
    <row r="7" spans="1:11" ht="14.45" x14ac:dyDescent="0.35">
      <c r="A7" s="176">
        <v>5</v>
      </c>
      <c r="B7" s="180"/>
      <c r="C7" s="181"/>
      <c r="D7" s="180"/>
      <c r="E7" s="182"/>
      <c r="F7" s="181"/>
      <c r="G7" s="181"/>
      <c r="H7" s="180"/>
      <c r="J7">
        <f t="shared" si="0"/>
        <v>1</v>
      </c>
      <c r="K7">
        <f t="shared" ca="1" si="1"/>
        <v>1</v>
      </c>
    </row>
    <row r="8" spans="1:11" ht="14.45" x14ac:dyDescent="0.35">
      <c r="A8" s="176">
        <v>6</v>
      </c>
      <c r="B8" s="180"/>
      <c r="C8" s="181"/>
      <c r="D8" s="180"/>
      <c r="E8" s="182"/>
      <c r="F8" s="181"/>
      <c r="G8" s="181"/>
      <c r="H8" s="180"/>
      <c r="J8">
        <f t="shared" si="0"/>
        <v>1</v>
      </c>
      <c r="K8">
        <f t="shared" ca="1" si="1"/>
        <v>1</v>
      </c>
    </row>
    <row r="9" spans="1:11" ht="14.45" x14ac:dyDescent="0.35">
      <c r="A9" s="176">
        <v>7</v>
      </c>
      <c r="B9" s="180"/>
      <c r="C9" s="181"/>
      <c r="D9" s="180"/>
      <c r="E9" s="182"/>
      <c r="F9" s="181"/>
      <c r="G9" s="181"/>
      <c r="H9" s="180"/>
      <c r="J9">
        <f t="shared" si="0"/>
        <v>1</v>
      </c>
      <c r="K9">
        <f t="shared" ca="1" si="1"/>
        <v>1</v>
      </c>
    </row>
    <row r="10" spans="1:11" ht="14.45" x14ac:dyDescent="0.35">
      <c r="A10" s="176">
        <v>8</v>
      </c>
      <c r="B10" s="180"/>
      <c r="C10" s="181"/>
      <c r="D10" s="180"/>
      <c r="E10" s="182"/>
      <c r="F10" s="181"/>
      <c r="G10" s="181"/>
      <c r="H10" s="180"/>
      <c r="J10">
        <f t="shared" si="0"/>
        <v>1</v>
      </c>
      <c r="K10">
        <f t="shared" ca="1" si="1"/>
        <v>1</v>
      </c>
    </row>
    <row r="11" spans="1:11" ht="14.45" x14ac:dyDescent="0.35">
      <c r="A11" s="176">
        <v>9</v>
      </c>
      <c r="B11" s="180"/>
      <c r="C11" s="181"/>
      <c r="D11" s="180"/>
      <c r="E11" s="182"/>
      <c r="F11" s="181"/>
      <c r="G11" s="181"/>
      <c r="H11" s="180"/>
      <c r="J11">
        <f t="shared" si="0"/>
        <v>1</v>
      </c>
      <c r="K11">
        <f t="shared" ca="1" si="1"/>
        <v>1</v>
      </c>
    </row>
    <row r="12" spans="1:11" ht="14.45" x14ac:dyDescent="0.35">
      <c r="A12" s="176">
        <v>10</v>
      </c>
      <c r="B12" s="180"/>
      <c r="C12" s="181"/>
      <c r="D12" s="180"/>
      <c r="E12" s="182"/>
      <c r="F12" s="181"/>
      <c r="G12" s="181"/>
      <c r="H12" s="180"/>
      <c r="J12">
        <f t="shared" si="0"/>
        <v>1</v>
      </c>
      <c r="K12">
        <f t="shared" ca="1" si="1"/>
        <v>1</v>
      </c>
    </row>
    <row r="13" spans="1:11" ht="14.45" x14ac:dyDescent="0.35">
      <c r="A13" s="176">
        <v>11</v>
      </c>
      <c r="B13" s="180"/>
      <c r="C13" s="181"/>
      <c r="D13" s="180"/>
      <c r="E13" s="182"/>
      <c r="F13" s="181"/>
      <c r="G13" s="181"/>
      <c r="H13" s="180"/>
      <c r="J13">
        <f t="shared" si="0"/>
        <v>1</v>
      </c>
      <c r="K13">
        <f t="shared" ca="1" si="1"/>
        <v>1</v>
      </c>
    </row>
    <row r="14" spans="1:11" ht="14.45" x14ac:dyDescent="0.35">
      <c r="A14" s="176">
        <v>12</v>
      </c>
      <c r="B14" s="180"/>
      <c r="C14" s="181"/>
      <c r="D14" s="180"/>
      <c r="E14" s="182"/>
      <c r="F14" s="181"/>
      <c r="G14" s="181"/>
      <c r="H14" s="180"/>
      <c r="J14">
        <f t="shared" si="0"/>
        <v>1</v>
      </c>
      <c r="K14">
        <f t="shared" ca="1" si="1"/>
        <v>1</v>
      </c>
    </row>
    <row r="15" spans="1:11" ht="14.45" x14ac:dyDescent="0.35">
      <c r="A15" s="176">
        <v>13</v>
      </c>
      <c r="B15" s="180"/>
      <c r="C15" s="181"/>
      <c r="D15" s="180"/>
      <c r="E15" s="182"/>
      <c r="F15" s="181"/>
      <c r="G15" s="181"/>
      <c r="H15" s="180"/>
      <c r="J15">
        <f t="shared" si="0"/>
        <v>1</v>
      </c>
      <c r="K15">
        <f t="shared" ca="1" si="1"/>
        <v>1</v>
      </c>
    </row>
    <row r="16" spans="1:11" ht="14.45" x14ac:dyDescent="0.35">
      <c r="A16" s="176">
        <v>14</v>
      </c>
      <c r="B16" s="180"/>
      <c r="C16" s="181"/>
      <c r="D16" s="180"/>
      <c r="E16" s="182"/>
      <c r="F16" s="181"/>
      <c r="G16" s="181"/>
      <c r="H16" s="180"/>
      <c r="J16">
        <f t="shared" si="0"/>
        <v>1</v>
      </c>
      <c r="K16">
        <f t="shared" ca="1" si="1"/>
        <v>1</v>
      </c>
    </row>
    <row r="17" spans="1:11" ht="14.45" x14ac:dyDescent="0.35">
      <c r="A17" s="176">
        <v>15</v>
      </c>
      <c r="B17" s="180"/>
      <c r="C17" s="181"/>
      <c r="D17" s="180"/>
      <c r="E17" s="182"/>
      <c r="F17" s="181"/>
      <c r="G17" s="181"/>
      <c r="H17" s="180"/>
      <c r="J17">
        <f t="shared" si="0"/>
        <v>1</v>
      </c>
      <c r="K17">
        <f t="shared" ca="1" si="1"/>
        <v>1</v>
      </c>
    </row>
    <row r="18" spans="1:11" ht="14.45" x14ac:dyDescent="0.35">
      <c r="A18" s="176">
        <v>16</v>
      </c>
      <c r="B18" s="180"/>
      <c r="C18" s="181"/>
      <c r="D18" s="180"/>
      <c r="E18" s="182"/>
      <c r="F18" s="181"/>
      <c r="G18" s="181"/>
      <c r="H18" s="180"/>
      <c r="J18">
        <f t="shared" si="0"/>
        <v>1</v>
      </c>
      <c r="K18">
        <f t="shared" ca="1" si="1"/>
        <v>1</v>
      </c>
    </row>
    <row r="19" spans="1:11" ht="14.45" x14ac:dyDescent="0.35">
      <c r="A19" s="176">
        <v>17</v>
      </c>
      <c r="B19" s="180"/>
      <c r="C19" s="181"/>
      <c r="D19" s="180"/>
      <c r="E19" s="182"/>
      <c r="F19" s="181"/>
      <c r="G19" s="181"/>
      <c r="H19" s="180"/>
      <c r="J19">
        <f t="shared" si="0"/>
        <v>1</v>
      </c>
      <c r="K19">
        <f t="shared" ca="1" si="1"/>
        <v>1</v>
      </c>
    </row>
    <row r="20" spans="1:11" ht="14.45" x14ac:dyDescent="0.35">
      <c r="A20" s="176">
        <v>18</v>
      </c>
      <c r="B20" s="180"/>
      <c r="C20" s="181"/>
      <c r="D20" s="180"/>
      <c r="E20" s="182"/>
      <c r="F20" s="181"/>
      <c r="G20" s="181"/>
      <c r="H20" s="180"/>
      <c r="J20">
        <f t="shared" si="0"/>
        <v>1</v>
      </c>
      <c r="K20">
        <f t="shared" ca="1" si="1"/>
        <v>1</v>
      </c>
    </row>
    <row r="21" spans="1:11" ht="14.45" x14ac:dyDescent="0.35">
      <c r="A21" s="176">
        <v>19</v>
      </c>
      <c r="B21" s="180"/>
      <c r="C21" s="181"/>
      <c r="D21" s="180"/>
      <c r="E21" s="182"/>
      <c r="F21" s="181"/>
      <c r="G21" s="181"/>
      <c r="H21" s="180"/>
      <c r="J21">
        <f t="shared" si="0"/>
        <v>1</v>
      </c>
      <c r="K21">
        <f t="shared" ca="1" si="1"/>
        <v>1</v>
      </c>
    </row>
    <row r="22" spans="1:11" ht="14.45" x14ac:dyDescent="0.35">
      <c r="A22" s="176">
        <v>20</v>
      </c>
      <c r="B22" s="180"/>
      <c r="C22" s="181"/>
      <c r="D22" s="180"/>
      <c r="E22" s="182"/>
      <c r="F22" s="181"/>
      <c r="G22" s="181"/>
      <c r="H22" s="180"/>
      <c r="J22">
        <f t="shared" si="0"/>
        <v>1</v>
      </c>
      <c r="K22">
        <f t="shared" ca="1" si="1"/>
        <v>1</v>
      </c>
    </row>
    <row r="23" spans="1:11" thickBot="1" x14ac:dyDescent="0.4"/>
    <row r="24" spans="1:11" ht="15.75" thickBot="1" x14ac:dyDescent="0.3">
      <c r="D24" s="184" t="s">
        <v>217</v>
      </c>
      <c r="E24" s="185">
        <f>SUM(E3:E22)</f>
        <v>0</v>
      </c>
    </row>
    <row r="25" spans="1:11" ht="5.45" customHeight="1" thickBot="1" x14ac:dyDescent="0.3">
      <c r="E25" s="177"/>
    </row>
    <row r="26" spans="1:11" ht="15.75" thickBot="1" x14ac:dyDescent="0.3">
      <c r="D26" s="184" t="s">
        <v>229</v>
      </c>
      <c r="E26" s="185">
        <f>SUMIF(J3:J22,1,E3:E22)</f>
        <v>0</v>
      </c>
    </row>
    <row r="27" spans="1:11" ht="5.45" customHeight="1" thickBot="1" x14ac:dyDescent="0.3">
      <c r="E27" s="177"/>
    </row>
    <row r="28" spans="1:11" ht="15.75" thickBot="1" x14ac:dyDescent="0.3">
      <c r="D28" s="184" t="s">
        <v>228</v>
      </c>
      <c r="E28" s="185">
        <f ca="1">SUMIF(K3:K22,1,E3:E22)</f>
        <v>0</v>
      </c>
    </row>
  </sheetData>
  <sheetProtection algorithmName="SHA-512" hashValue="hoIRMsZH2xojYOKrJZd48w0yFbds+0ExSEaQ6zxn16pJqtqsI/85LZUXlMHqoDsVPwAFNfXBat3uiZbD4JOIyw==" saltValue="KWIqNgAsHJz4cceail+IEg==" spinCount="100000" sheet="1" objects="1" scenarios="1"/>
  <mergeCells count="2">
    <mergeCell ref="A2:D2"/>
    <mergeCell ref="F2:H2"/>
  </mergeCells>
  <conditionalFormatting sqref="C3:C22">
    <cfRule type="expression" dxfId="14" priority="1">
      <formula>IF(C3&gt;TODAY(),1,"")</formula>
    </cfRule>
  </conditionalFormatting>
  <dataValidations count="2">
    <dataValidation type="date" errorStyle="warning" operator="greaterThan" allowBlank="1" showInputMessage="1" showErrorMessage="1" errorTitle="Splatnost" error="Datum splatnosti dřívější než datum vystavení" sqref="F3:F22" xr:uid="{00000000-0002-0000-0800-000000000000}">
      <formula1>C3</formula1>
    </dataValidation>
    <dataValidation type="date" operator="lessThan" allowBlank="1" showInputMessage="1" showErrorMessage="1" errorTitle="Datum vystavení" error="Zadané datum je větší než dnešní datum" sqref="C3:C22" xr:uid="{00000000-0002-0000-0800-000001000000}">
      <formula1>TODAY()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</vt:i4>
      </vt:variant>
    </vt:vector>
  </HeadingPairs>
  <TitlesOfParts>
    <vt:vector size="16" baseType="lpstr">
      <vt:lpstr>ÚJ</vt:lpstr>
      <vt:lpstr>Peněžní deník</vt:lpstr>
      <vt:lpstr>Doklady</vt:lpstr>
      <vt:lpstr>Hospodářský výkaz</vt:lpstr>
      <vt:lpstr>Státní výkazy</vt:lpstr>
      <vt:lpstr>Podklady pro DPPO</vt:lpstr>
      <vt:lpstr>Zdroj dat</vt:lpstr>
      <vt:lpstr>slovy</vt:lpstr>
      <vt:lpstr>Kniha pohledávek</vt:lpstr>
      <vt:lpstr>Kniha závazků</vt:lpstr>
      <vt:lpstr>Kniha dlouhodobého majetku</vt:lpstr>
      <vt:lpstr>Kniha drobného dlouh. majetku</vt:lpstr>
      <vt:lpstr>Čísla položek</vt:lpstr>
      <vt:lpstr>Kontrolní list</vt:lpstr>
      <vt:lpstr>'Zdroj dat'!_cd</vt:lpstr>
      <vt:lpstr>ČD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Miroslava Červená</cp:lastModifiedBy>
  <cp:lastPrinted>2018-06-12T05:57:09Z</cp:lastPrinted>
  <dcterms:created xsi:type="dcterms:W3CDTF">2017-07-27T11:27:36Z</dcterms:created>
  <dcterms:modified xsi:type="dcterms:W3CDTF">2026-01-17T10:21:10Z</dcterms:modified>
</cp:coreProperties>
</file>